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plusData\Export\"/>
    </mc:Choice>
  </mc:AlternateContent>
  <bookViews>
    <workbookView xWindow="0" yWindow="0" windowWidth="0" windowHeight="0"/>
  </bookViews>
  <sheets>
    <sheet name="Rekapitulace stavby" sheetId="1" r:id="rId1"/>
    <sheet name="A 103-1 - Zpevněné plochy" sheetId="2" r:id="rId2"/>
    <sheet name="A 103-2 - Výměna aktivní ..." sheetId="3" r:id="rId3"/>
    <sheet name="A 000 - Vedlejší a ostatn..." sheetId="4" r:id="rId4"/>
    <sheet name="B 103-1 - Zpevněné plochy" sheetId="5" r:id="rId5"/>
    <sheet name="B 103-2 - Výměna aktivní ..." sheetId="6" r:id="rId6"/>
    <sheet name="B 103-3 - Odvodnění" sheetId="7" r:id="rId7"/>
    <sheet name="B 401 - Veřejné osvětlení" sheetId="8" r:id="rId8"/>
    <sheet name="B 801 - Vegetační úpravy" sheetId="9" r:id="rId9"/>
    <sheet name="B 000 - Vedlejší a ostatn..." sheetId="10" r:id="rId10"/>
    <sheet name="C 103-1 - Zpevněné plochy" sheetId="11" r:id="rId11"/>
    <sheet name="C 103-2 - Výměna aktivní ..." sheetId="12" r:id="rId12"/>
    <sheet name="C 103-3 - Odvodnění" sheetId="13" r:id="rId13"/>
    <sheet name="C 103-4 - Ochrana stávají..." sheetId="14" r:id="rId14"/>
    <sheet name="C 401 - Veřejné osvětlení" sheetId="15" r:id="rId15"/>
    <sheet name="C 801 - Vegetační úpravy" sheetId="16" r:id="rId16"/>
    <sheet name="C 000 - Vedlejší a ostatn..." sheetId="17" r:id="rId17"/>
    <sheet name="D 103-1 - Zpevněné pochy" sheetId="18" r:id="rId18"/>
    <sheet name="D 103-2 - Výměna aktivní ..." sheetId="19" r:id="rId19"/>
    <sheet name="D 401 - Veřejné osvětlení" sheetId="20" r:id="rId20"/>
    <sheet name="D 801 - Vegetační úpravy" sheetId="21" r:id="rId21"/>
    <sheet name="D 000 - Vedlejší a ostatn..." sheetId="22" r:id="rId22"/>
    <sheet name="Seznam figur" sheetId="23" r:id="rId23"/>
    <sheet name="Pokyny pro vyplnění" sheetId="24" r:id="rId24"/>
  </sheets>
  <definedNames>
    <definedName name="_xlnm.Print_Area" localSheetId="0">'Rekapitulace stavby'!$D$4:$AO$36,'Rekapitulace stavby'!$C$42:$AQ$84</definedName>
    <definedName name="_xlnm.Print_Titles" localSheetId="0">'Rekapitulace stavby'!$52:$52</definedName>
    <definedName name="_xlnm._FilterDatabase" localSheetId="1" hidden="1">'A 103-1 - Zpevněné plochy'!$C$105:$K$576</definedName>
    <definedName name="_xlnm.Print_Area" localSheetId="1">'A 103-1 - Zpevněné plochy'!$C$4:$J$43,'A 103-1 - Zpevněné plochy'!$C$49:$J$83,'A 103-1 - Zpevněné plochy'!$C$89:$K$576</definedName>
    <definedName name="_xlnm.Print_Titles" localSheetId="1">'A 103-1 - Zpevněné plochy'!$105:$105</definedName>
    <definedName name="_xlnm._FilterDatabase" localSheetId="2" hidden="1">'A 103-2 - Výměna aktivní ...'!$C$97:$K$193</definedName>
    <definedName name="_xlnm.Print_Area" localSheetId="2">'A 103-2 - Výměna aktivní ...'!$C$4:$J$43,'A 103-2 - Výměna aktivní ...'!$C$49:$J$75,'A 103-2 - Výměna aktivní ...'!$C$81:$K$193</definedName>
    <definedName name="_xlnm.Print_Titles" localSheetId="2">'A 103-2 - Výměna aktivní ...'!$97:$97</definedName>
    <definedName name="_xlnm._FilterDatabase" localSheetId="3" hidden="1">'A 000 - Vedlejší a ostatn...'!$C$92:$K$128</definedName>
    <definedName name="_xlnm.Print_Area" localSheetId="3">'A 000 - Vedlejší a ostatn...'!$C$4:$J$41,'A 000 - Vedlejší a ostatn...'!$C$47:$J$72,'A 000 - Vedlejší a ostatn...'!$C$78:$K$128</definedName>
    <definedName name="_xlnm.Print_Titles" localSheetId="3">'A 000 - Vedlejší a ostatn...'!$92:$92</definedName>
    <definedName name="_xlnm._FilterDatabase" localSheetId="4" hidden="1">'B 103-1 - Zpevněné plochy'!$C$101:$K$510</definedName>
    <definedName name="_xlnm.Print_Area" localSheetId="4">'B 103-1 - Zpevněné plochy'!$C$4:$J$43,'B 103-1 - Zpevněné plochy'!$C$49:$J$79,'B 103-1 - Zpevněné plochy'!$C$85:$K$510</definedName>
    <definedName name="_xlnm.Print_Titles" localSheetId="4">'B 103-1 - Zpevněné plochy'!$101:$101</definedName>
    <definedName name="_xlnm._FilterDatabase" localSheetId="5" hidden="1">'B 103-2 - Výměna aktivní ...'!$C$97:$K$201</definedName>
    <definedName name="_xlnm.Print_Area" localSheetId="5">'B 103-2 - Výměna aktivní ...'!$C$4:$J$43,'B 103-2 - Výměna aktivní ...'!$C$49:$J$75,'B 103-2 - Výměna aktivní ...'!$C$81:$K$201</definedName>
    <definedName name="_xlnm.Print_Titles" localSheetId="5">'B 103-2 - Výměna aktivní ...'!$97:$97</definedName>
    <definedName name="_xlnm._FilterDatabase" localSheetId="6" hidden="1">'B 103-3 - Odvodnění'!$C$98:$K$185</definedName>
    <definedName name="_xlnm.Print_Area" localSheetId="6">'B 103-3 - Odvodnění'!$C$4:$J$43,'B 103-3 - Odvodnění'!$C$49:$J$76,'B 103-3 - Odvodnění'!$C$82:$K$185</definedName>
    <definedName name="_xlnm.Print_Titles" localSheetId="6">'B 103-3 - Odvodnění'!$98:$98</definedName>
    <definedName name="_xlnm._FilterDatabase" localSheetId="7" hidden="1">'B 401 - Veřejné osvětlení'!$C$94:$K$238</definedName>
    <definedName name="_xlnm.Print_Area" localSheetId="7">'B 401 - Veřejné osvětlení'!$C$4:$J$41,'B 401 - Veřejné osvětlení'!$C$47:$J$74,'B 401 - Veřejné osvětlení'!$C$80:$K$238</definedName>
    <definedName name="_xlnm.Print_Titles" localSheetId="7">'B 401 - Veřejné osvětlení'!$94:$94</definedName>
    <definedName name="_xlnm._FilterDatabase" localSheetId="8" hidden="1">'B 801 - Vegetační úpravy'!$C$91:$K$178</definedName>
    <definedName name="_xlnm.Print_Area" localSheetId="8">'B 801 - Vegetační úpravy'!$C$4:$J$41,'B 801 - Vegetační úpravy'!$C$47:$J$71,'B 801 - Vegetační úpravy'!$C$77:$K$178</definedName>
    <definedName name="_xlnm.Print_Titles" localSheetId="8">'B 801 - Vegetační úpravy'!$91:$91</definedName>
    <definedName name="_xlnm._FilterDatabase" localSheetId="9" hidden="1">'B 000 - Vedlejší a ostatn...'!$C$92:$K$128</definedName>
    <definedName name="_xlnm.Print_Area" localSheetId="9">'B 000 - Vedlejší a ostatn...'!$C$4:$J$41,'B 000 - Vedlejší a ostatn...'!$C$47:$J$72,'B 000 - Vedlejší a ostatn...'!$C$78:$K$128</definedName>
    <definedName name="_xlnm.Print_Titles" localSheetId="9">'B 000 - Vedlejší a ostatn...'!$92:$92</definedName>
    <definedName name="_xlnm._FilterDatabase" localSheetId="10" hidden="1">'C 103-1 - Zpevněné plochy'!$C$102:$K$590</definedName>
    <definedName name="_xlnm.Print_Area" localSheetId="10">'C 103-1 - Zpevněné plochy'!$C$4:$J$43,'C 103-1 - Zpevněné plochy'!$C$49:$J$80,'C 103-1 - Zpevněné plochy'!$C$86:$K$590</definedName>
    <definedName name="_xlnm.Print_Titles" localSheetId="10">'C 103-1 - Zpevněné plochy'!$102:$102</definedName>
    <definedName name="_xlnm._FilterDatabase" localSheetId="11" hidden="1">'C 103-2 - Výměna aktivní ...'!$C$97:$K$234</definedName>
    <definedName name="_xlnm.Print_Area" localSheetId="11">'C 103-2 - Výměna aktivní ...'!$C$4:$J$43,'C 103-2 - Výměna aktivní ...'!$C$49:$J$75,'C 103-2 - Výměna aktivní ...'!$C$81:$K$234</definedName>
    <definedName name="_xlnm.Print_Titles" localSheetId="11">'C 103-2 - Výměna aktivní ...'!$97:$97</definedName>
    <definedName name="_xlnm._FilterDatabase" localSheetId="12" hidden="1">'C 103-3 - Odvodnění'!$C$96:$K$192</definedName>
    <definedName name="_xlnm.Print_Area" localSheetId="12">'C 103-3 - Odvodnění'!$C$4:$J$43,'C 103-3 - Odvodnění'!$C$49:$J$74,'C 103-3 - Odvodnění'!$C$80:$K$192</definedName>
    <definedName name="_xlnm.Print_Titles" localSheetId="12">'C 103-3 - Odvodnění'!$96:$96</definedName>
    <definedName name="_xlnm._FilterDatabase" localSheetId="13" hidden="1">'C 103-4 - Ochrana stávají...'!$C$96:$K$164</definedName>
    <definedName name="_xlnm.Print_Area" localSheetId="13">'C 103-4 - Ochrana stávají...'!$C$4:$J$43,'C 103-4 - Ochrana stávají...'!$C$49:$J$74,'C 103-4 - Ochrana stávají...'!$C$80:$K$164</definedName>
    <definedName name="_xlnm.Print_Titles" localSheetId="13">'C 103-4 - Ochrana stávají...'!$96:$96</definedName>
    <definedName name="_xlnm._FilterDatabase" localSheetId="14" hidden="1">'C 401 - Veřejné osvětlení'!$C$94:$K$237</definedName>
    <definedName name="_xlnm.Print_Area" localSheetId="14">'C 401 - Veřejné osvětlení'!$C$4:$J$41,'C 401 - Veřejné osvětlení'!$C$47:$J$74,'C 401 - Veřejné osvětlení'!$C$80:$K$237</definedName>
    <definedName name="_xlnm.Print_Titles" localSheetId="14">'C 401 - Veřejné osvětlení'!$94:$94</definedName>
    <definedName name="_xlnm._FilterDatabase" localSheetId="15" hidden="1">'C 801 - Vegetační úpravy'!$C$91:$K$175</definedName>
    <definedName name="_xlnm.Print_Area" localSheetId="15">'C 801 - Vegetační úpravy'!$C$4:$J$41,'C 801 - Vegetační úpravy'!$C$47:$J$71,'C 801 - Vegetační úpravy'!$C$77:$K$175</definedName>
    <definedName name="_xlnm.Print_Titles" localSheetId="15">'C 801 - Vegetační úpravy'!$91:$91</definedName>
    <definedName name="_xlnm._FilterDatabase" localSheetId="16" hidden="1">'C 000 - Vedlejší a ostatn...'!$C$92:$K$128</definedName>
    <definedName name="_xlnm.Print_Area" localSheetId="16">'C 000 - Vedlejší a ostatn...'!$C$4:$J$41,'C 000 - Vedlejší a ostatn...'!$C$47:$J$72,'C 000 - Vedlejší a ostatn...'!$C$78:$K$128</definedName>
    <definedName name="_xlnm.Print_Titles" localSheetId="16">'C 000 - Vedlejší a ostatn...'!$92:$92</definedName>
    <definedName name="_xlnm._FilterDatabase" localSheetId="17" hidden="1">'D 103-1 - Zpevněné pochy'!$C$100:$K$479</definedName>
    <definedName name="_xlnm.Print_Area" localSheetId="17">'D 103-1 - Zpevněné pochy'!$C$4:$J$43,'D 103-1 - Zpevněné pochy'!$C$49:$J$78,'D 103-1 - Zpevněné pochy'!$C$84:$K$479</definedName>
    <definedName name="_xlnm.Print_Titles" localSheetId="17">'D 103-1 - Zpevněné pochy'!$100:$100</definedName>
    <definedName name="_xlnm._FilterDatabase" localSheetId="18" hidden="1">'D 103-2 - Výměna aktivní ...'!$C$97:$K$204</definedName>
    <definedName name="_xlnm.Print_Area" localSheetId="18">'D 103-2 - Výměna aktivní ...'!$C$4:$J$43,'D 103-2 - Výměna aktivní ...'!$C$49:$J$75,'D 103-2 - Výměna aktivní ...'!$C$81:$K$204</definedName>
    <definedName name="_xlnm.Print_Titles" localSheetId="18">'D 103-2 - Výměna aktivní ...'!$97:$97</definedName>
    <definedName name="_xlnm._FilterDatabase" localSheetId="19" hidden="1">'D 401 - Veřejné osvětlení'!$C$94:$K$251</definedName>
    <definedName name="_xlnm.Print_Area" localSheetId="19">'D 401 - Veřejné osvětlení'!$C$4:$J$41,'D 401 - Veřejné osvětlení'!$C$47:$J$74,'D 401 - Veřejné osvětlení'!$C$80:$K$251</definedName>
    <definedName name="_xlnm.Print_Titles" localSheetId="19">'D 401 - Veřejné osvětlení'!$94:$94</definedName>
    <definedName name="_xlnm._FilterDatabase" localSheetId="20" hidden="1">'D 801 - Vegetační úpravy'!$C$91:$K$166</definedName>
    <definedName name="_xlnm.Print_Area" localSheetId="20">'D 801 - Vegetační úpravy'!$C$4:$J$41,'D 801 - Vegetační úpravy'!$C$47:$J$71,'D 801 - Vegetační úpravy'!$C$77:$K$166</definedName>
    <definedName name="_xlnm.Print_Titles" localSheetId="20">'D 801 - Vegetační úpravy'!$91:$91</definedName>
    <definedName name="_xlnm._FilterDatabase" localSheetId="21" hidden="1">'D 000 - Vedlejší a ostatn...'!$C$92:$K$128</definedName>
    <definedName name="_xlnm.Print_Area" localSheetId="21">'D 000 - Vedlejší a ostatn...'!$C$4:$J$41,'D 000 - Vedlejší a ostatn...'!$C$47:$J$72,'D 000 - Vedlejší a ostatn...'!$C$78:$K$128</definedName>
    <definedName name="_xlnm.Print_Titles" localSheetId="21">'D 000 - Vedlejší a ostatn...'!$92:$92</definedName>
    <definedName name="_xlnm.Print_Area" localSheetId="22">'Seznam figur'!$C$4:$G$67</definedName>
    <definedName name="_xlnm.Print_Titles" localSheetId="22">'Seznam figur'!$9:$9</definedName>
    <definedName name="_xlnm.Print_Area" localSheetId="23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3" l="1" r="D7"/>
  <c i="22" r="J39"/>
  <c r="J38"/>
  <c i="1" r="AY83"/>
  <c i="22" r="J37"/>
  <c i="1" r="AX83"/>
  <c i="22" r="BI127"/>
  <c r="BH127"/>
  <c r="BG127"/>
  <c r="BF127"/>
  <c r="T127"/>
  <c r="T126"/>
  <c r="R127"/>
  <c r="R126"/>
  <c r="P127"/>
  <c r="P126"/>
  <c r="BI124"/>
  <c r="BH124"/>
  <c r="BG124"/>
  <c r="BF124"/>
  <c r="T124"/>
  <c r="T123"/>
  <c r="R124"/>
  <c r="R123"/>
  <c r="P124"/>
  <c r="P123"/>
  <c r="BI121"/>
  <c r="BH121"/>
  <c r="BG121"/>
  <c r="BF121"/>
  <c r="T121"/>
  <c r="T120"/>
  <c r="R121"/>
  <c r="R120"/>
  <c r="P121"/>
  <c r="P120"/>
  <c r="BI118"/>
  <c r="BH118"/>
  <c r="BG118"/>
  <c r="BF118"/>
  <c r="T118"/>
  <c r="R118"/>
  <c r="P118"/>
  <c r="BI115"/>
  <c r="BH115"/>
  <c r="BG115"/>
  <c r="BF115"/>
  <c r="T115"/>
  <c r="R115"/>
  <c r="P115"/>
  <c r="BI112"/>
  <c r="BH112"/>
  <c r="BG112"/>
  <c r="BF112"/>
  <c r="T112"/>
  <c r="T111"/>
  <c r="R112"/>
  <c r="R111"/>
  <c r="P112"/>
  <c r="P111"/>
  <c r="BI109"/>
  <c r="BH109"/>
  <c r="BG109"/>
  <c r="BF109"/>
  <c r="T109"/>
  <c r="T108"/>
  <c r="R109"/>
  <c r="R108"/>
  <c r="P109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J90"/>
  <c r="J89"/>
  <c r="F89"/>
  <c r="F87"/>
  <c r="E85"/>
  <c r="J59"/>
  <c r="J58"/>
  <c r="F58"/>
  <c r="F56"/>
  <c r="E54"/>
  <c r="J20"/>
  <c r="E20"/>
  <c r="F90"/>
  <c r="J19"/>
  <c r="J14"/>
  <c r="J87"/>
  <c r="E7"/>
  <c r="E50"/>
  <c i="21" r="J39"/>
  <c r="J38"/>
  <c i="1" r="AY82"/>
  <c i="21" r="J37"/>
  <c i="1" r="AX82"/>
  <c i="21" r="BI165"/>
  <c r="BH165"/>
  <c r="BG165"/>
  <c r="BF165"/>
  <c r="T165"/>
  <c r="T164"/>
  <c r="R165"/>
  <c r="R164"/>
  <c r="P165"/>
  <c r="P164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J89"/>
  <c r="J88"/>
  <c r="F88"/>
  <c r="F86"/>
  <c r="E84"/>
  <c r="J59"/>
  <c r="J58"/>
  <c r="F58"/>
  <c r="F56"/>
  <c r="E54"/>
  <c r="J20"/>
  <c r="E20"/>
  <c r="F59"/>
  <c r="J19"/>
  <c r="J14"/>
  <c r="J86"/>
  <c r="E7"/>
  <c r="E80"/>
  <c i="20" r="J39"/>
  <c r="J38"/>
  <c i="1" r="AY81"/>
  <c i="20" r="J37"/>
  <c i="1" r="AX81"/>
  <c i="20" r="BI251"/>
  <c r="BH251"/>
  <c r="BG251"/>
  <c r="BF251"/>
  <c r="T251"/>
  <c r="R251"/>
  <c r="P251"/>
  <c r="BI250"/>
  <c r="BH250"/>
  <c r="BG250"/>
  <c r="BF250"/>
  <c r="T250"/>
  <c r="R250"/>
  <c r="P250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29"/>
  <c r="BH229"/>
  <c r="BG229"/>
  <c r="BF229"/>
  <c r="T229"/>
  <c r="R229"/>
  <c r="P229"/>
  <c r="BI225"/>
  <c r="BH225"/>
  <c r="BG225"/>
  <c r="BF225"/>
  <c r="T225"/>
  <c r="R225"/>
  <c r="P225"/>
  <c r="BI221"/>
  <c r="BH221"/>
  <c r="BG221"/>
  <c r="BF221"/>
  <c r="T221"/>
  <c r="R221"/>
  <c r="P221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1"/>
  <c r="BH161"/>
  <c r="BG161"/>
  <c r="BF161"/>
  <c r="T161"/>
  <c r="R161"/>
  <c r="P161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8"/>
  <c r="BH148"/>
  <c r="BG148"/>
  <c r="BF148"/>
  <c r="T148"/>
  <c r="R148"/>
  <c r="P148"/>
  <c r="BI143"/>
  <c r="BH143"/>
  <c r="BG143"/>
  <c r="BF143"/>
  <c r="T143"/>
  <c r="R143"/>
  <c r="P143"/>
  <c r="BI137"/>
  <c r="BH137"/>
  <c r="BG137"/>
  <c r="BF137"/>
  <c r="T137"/>
  <c r="R137"/>
  <c r="P137"/>
  <c r="BI132"/>
  <c r="BH132"/>
  <c r="BG132"/>
  <c r="BF132"/>
  <c r="T132"/>
  <c r="R132"/>
  <c r="P132"/>
  <c r="BI123"/>
  <c r="BH123"/>
  <c r="BG123"/>
  <c r="BF123"/>
  <c r="T123"/>
  <c r="R123"/>
  <c r="P123"/>
  <c r="BI120"/>
  <c r="BH120"/>
  <c r="BG120"/>
  <c r="BF120"/>
  <c r="T120"/>
  <c r="R120"/>
  <c r="P120"/>
  <c r="BI118"/>
  <c r="BH118"/>
  <c r="BG118"/>
  <c r="BF118"/>
  <c r="T118"/>
  <c r="R118"/>
  <c r="P118"/>
  <c r="BI115"/>
  <c r="BH115"/>
  <c r="BG115"/>
  <c r="BF115"/>
  <c r="T115"/>
  <c r="T114"/>
  <c r="R115"/>
  <c r="R114"/>
  <c r="P115"/>
  <c r="P114"/>
  <c r="BI113"/>
  <c r="BH113"/>
  <c r="BG113"/>
  <c r="BF113"/>
  <c r="T113"/>
  <c r="R113"/>
  <c r="P113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3"/>
  <c r="BH103"/>
  <c r="BG103"/>
  <c r="BF103"/>
  <c r="T103"/>
  <c r="R103"/>
  <c r="P103"/>
  <c r="BI98"/>
  <c r="BH98"/>
  <c r="BG98"/>
  <c r="BF98"/>
  <c r="T98"/>
  <c r="R98"/>
  <c r="P98"/>
  <c r="J92"/>
  <c r="J91"/>
  <c r="F91"/>
  <c r="F89"/>
  <c r="E87"/>
  <c r="J59"/>
  <c r="J58"/>
  <c r="F58"/>
  <c r="F56"/>
  <c r="E54"/>
  <c r="J20"/>
  <c r="E20"/>
  <c r="F92"/>
  <c r="J19"/>
  <c r="J14"/>
  <c r="J89"/>
  <c r="E7"/>
  <c r="E83"/>
  <c i="19" r="J41"/>
  <c r="J40"/>
  <c i="1" r="AY80"/>
  <c i="19" r="J39"/>
  <c i="1" r="AX80"/>
  <c i="19" r="BI204"/>
  <c r="BH204"/>
  <c r="BG204"/>
  <c r="BF204"/>
  <c r="T204"/>
  <c r="T203"/>
  <c r="T202"/>
  <c r="R204"/>
  <c r="R203"/>
  <c r="R202"/>
  <c r="P204"/>
  <c r="P203"/>
  <c r="P202"/>
  <c r="BI200"/>
  <c r="BH200"/>
  <c r="BG200"/>
  <c r="BF200"/>
  <c r="T200"/>
  <c r="T199"/>
  <c r="R200"/>
  <c r="R199"/>
  <c r="P200"/>
  <c r="P199"/>
  <c r="BI182"/>
  <c r="BH182"/>
  <c r="BG182"/>
  <c r="BF182"/>
  <c r="T182"/>
  <c r="T164"/>
  <c r="R182"/>
  <c r="R164"/>
  <c r="P182"/>
  <c r="P164"/>
  <c r="BI165"/>
  <c r="BH165"/>
  <c r="BG165"/>
  <c r="BF165"/>
  <c r="T165"/>
  <c r="R165"/>
  <c r="P165"/>
  <c r="BI147"/>
  <c r="BH147"/>
  <c r="BG147"/>
  <c r="BF147"/>
  <c r="T147"/>
  <c r="T146"/>
  <c r="R147"/>
  <c r="R146"/>
  <c r="P147"/>
  <c r="P146"/>
  <c r="BI143"/>
  <c r="BH143"/>
  <c r="BG143"/>
  <c r="BF143"/>
  <c r="T143"/>
  <c r="R143"/>
  <c r="P143"/>
  <c r="BI126"/>
  <c r="BH126"/>
  <c r="BG126"/>
  <c r="BF126"/>
  <c r="T126"/>
  <c r="R126"/>
  <c r="P126"/>
  <c r="BI123"/>
  <c r="BH123"/>
  <c r="BG123"/>
  <c r="BF123"/>
  <c r="T123"/>
  <c r="R123"/>
  <c r="P123"/>
  <c r="BI121"/>
  <c r="BH121"/>
  <c r="BG121"/>
  <c r="BF121"/>
  <c r="T121"/>
  <c r="R121"/>
  <c r="P121"/>
  <c r="BI118"/>
  <c r="BH118"/>
  <c r="BG118"/>
  <c r="BF118"/>
  <c r="T118"/>
  <c r="R118"/>
  <c r="P118"/>
  <c r="BI101"/>
  <c r="BH101"/>
  <c r="BG101"/>
  <c r="BF101"/>
  <c r="T101"/>
  <c r="R101"/>
  <c r="P101"/>
  <c r="J95"/>
  <c r="J94"/>
  <c r="F94"/>
  <c r="F92"/>
  <c r="E90"/>
  <c r="J63"/>
  <c r="J62"/>
  <c r="F62"/>
  <c r="F60"/>
  <c r="E58"/>
  <c r="J22"/>
  <c r="E22"/>
  <c r="F95"/>
  <c r="J21"/>
  <c r="J16"/>
  <c r="J60"/>
  <c r="E7"/>
  <c r="E84"/>
  <c i="18" r="J41"/>
  <c r="J40"/>
  <c i="1" r="AY79"/>
  <c i="18" r="J39"/>
  <c i="1" r="AX79"/>
  <c i="18" r="BI479"/>
  <c r="BH479"/>
  <c r="BG479"/>
  <c r="BF479"/>
  <c r="T479"/>
  <c r="T478"/>
  <c r="T477"/>
  <c r="R479"/>
  <c r="R478"/>
  <c r="R477"/>
  <c r="P479"/>
  <c r="P478"/>
  <c r="P477"/>
  <c r="BI475"/>
  <c r="BH475"/>
  <c r="BG475"/>
  <c r="BF475"/>
  <c r="T475"/>
  <c r="T474"/>
  <c r="R475"/>
  <c r="R474"/>
  <c r="P475"/>
  <c r="P474"/>
  <c r="BI471"/>
  <c r="BH471"/>
  <c r="BG471"/>
  <c r="BF471"/>
  <c r="T471"/>
  <c r="R471"/>
  <c r="P471"/>
  <c r="BI468"/>
  <c r="BH468"/>
  <c r="BG468"/>
  <c r="BF468"/>
  <c r="T468"/>
  <c r="R468"/>
  <c r="P468"/>
  <c r="BI465"/>
  <c r="BH465"/>
  <c r="BG465"/>
  <c r="BF465"/>
  <c r="T465"/>
  <c r="R465"/>
  <c r="P465"/>
  <c r="BI462"/>
  <c r="BH462"/>
  <c r="BG462"/>
  <c r="BF462"/>
  <c r="T462"/>
  <c r="R462"/>
  <c r="P462"/>
  <c r="BI460"/>
  <c r="BH460"/>
  <c r="BG460"/>
  <c r="BF460"/>
  <c r="T460"/>
  <c r="R460"/>
  <c r="P460"/>
  <c r="BI457"/>
  <c r="BH457"/>
  <c r="BG457"/>
  <c r="BF457"/>
  <c r="T457"/>
  <c r="R457"/>
  <c r="P457"/>
  <c r="BI451"/>
  <c r="BH451"/>
  <c r="BG451"/>
  <c r="BF451"/>
  <c r="T451"/>
  <c r="R451"/>
  <c r="P451"/>
  <c r="BI448"/>
  <c r="BH448"/>
  <c r="BG448"/>
  <c r="BF448"/>
  <c r="T448"/>
  <c r="R448"/>
  <c r="P448"/>
  <c r="BI445"/>
  <c r="BH445"/>
  <c r="BG445"/>
  <c r="BF445"/>
  <c r="T445"/>
  <c r="R445"/>
  <c r="P445"/>
  <c r="BI441"/>
  <c r="BH441"/>
  <c r="BG441"/>
  <c r="BF441"/>
  <c r="T441"/>
  <c r="R441"/>
  <c r="P441"/>
  <c r="BI436"/>
  <c r="BH436"/>
  <c r="BG436"/>
  <c r="BF436"/>
  <c r="T436"/>
  <c r="R436"/>
  <c r="P436"/>
  <c r="BI433"/>
  <c r="BH433"/>
  <c r="BG433"/>
  <c r="BF433"/>
  <c r="T433"/>
  <c r="R433"/>
  <c r="P433"/>
  <c r="BI416"/>
  <c r="BH416"/>
  <c r="BG416"/>
  <c r="BF416"/>
  <c r="T416"/>
  <c r="R416"/>
  <c r="P416"/>
  <c r="BI413"/>
  <c r="BH413"/>
  <c r="BG413"/>
  <c r="BF413"/>
  <c r="T413"/>
  <c r="R413"/>
  <c r="P413"/>
  <c r="BI407"/>
  <c r="BH407"/>
  <c r="BG407"/>
  <c r="BF407"/>
  <c r="T407"/>
  <c r="R407"/>
  <c r="P407"/>
  <c r="BI404"/>
  <c r="BH404"/>
  <c r="BG404"/>
  <c r="BF404"/>
  <c r="T404"/>
  <c r="R404"/>
  <c r="P404"/>
  <c r="BI394"/>
  <c r="BH394"/>
  <c r="BG394"/>
  <c r="BF394"/>
  <c r="T394"/>
  <c r="R394"/>
  <c r="P394"/>
  <c r="BI391"/>
  <c r="BH391"/>
  <c r="BG391"/>
  <c r="BF391"/>
  <c r="T391"/>
  <c r="R391"/>
  <c r="P391"/>
  <c r="BI386"/>
  <c r="BH386"/>
  <c r="BG386"/>
  <c r="BF386"/>
  <c r="T386"/>
  <c r="R386"/>
  <c r="P386"/>
  <c r="BI381"/>
  <c r="BH381"/>
  <c r="BG381"/>
  <c r="BF381"/>
  <c r="T381"/>
  <c r="R381"/>
  <c r="P381"/>
  <c r="BI376"/>
  <c r="BH376"/>
  <c r="BG376"/>
  <c r="BF376"/>
  <c r="T376"/>
  <c r="R376"/>
  <c r="P376"/>
  <c r="BI370"/>
  <c r="BH370"/>
  <c r="BG370"/>
  <c r="BF370"/>
  <c r="T370"/>
  <c r="R370"/>
  <c r="P370"/>
  <c r="BI362"/>
  <c r="BH362"/>
  <c r="BG362"/>
  <c r="BF362"/>
  <c r="T362"/>
  <c r="R362"/>
  <c r="P362"/>
  <c r="BI357"/>
  <c r="BH357"/>
  <c r="BG357"/>
  <c r="BF357"/>
  <c r="T357"/>
  <c r="R357"/>
  <c r="P357"/>
  <c r="BI354"/>
  <c r="BH354"/>
  <c r="BG354"/>
  <c r="BF354"/>
  <c r="T354"/>
  <c r="R354"/>
  <c r="P354"/>
  <c r="BI351"/>
  <c r="BH351"/>
  <c r="BG351"/>
  <c r="BF351"/>
  <c r="T351"/>
  <c r="R351"/>
  <c r="P351"/>
  <c r="BI350"/>
  <c r="BH350"/>
  <c r="BG350"/>
  <c r="BF350"/>
  <c r="T350"/>
  <c r="R350"/>
  <c r="P350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1"/>
  <c r="BH341"/>
  <c r="BG341"/>
  <c r="BF341"/>
  <c r="T341"/>
  <c r="R341"/>
  <c r="P341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5"/>
  <c r="BH325"/>
  <c r="BG325"/>
  <c r="BF325"/>
  <c r="T325"/>
  <c r="R325"/>
  <c r="P325"/>
  <c r="BI320"/>
  <c r="BH320"/>
  <c r="BG320"/>
  <c r="BF320"/>
  <c r="T320"/>
  <c r="R320"/>
  <c r="P320"/>
  <c r="BI315"/>
  <c r="BH315"/>
  <c r="BG315"/>
  <c r="BF315"/>
  <c r="T315"/>
  <c r="R315"/>
  <c r="P315"/>
  <c r="BI312"/>
  <c r="BH312"/>
  <c r="BG312"/>
  <c r="BF312"/>
  <c r="T312"/>
  <c r="R312"/>
  <c r="P312"/>
  <c r="BI309"/>
  <c r="BH309"/>
  <c r="BG309"/>
  <c r="BF309"/>
  <c r="T309"/>
  <c r="R309"/>
  <c r="P309"/>
  <c r="BI304"/>
  <c r="BH304"/>
  <c r="BG304"/>
  <c r="BF304"/>
  <c r="T304"/>
  <c r="R304"/>
  <c r="P304"/>
  <c r="BI296"/>
  <c r="BH296"/>
  <c r="BG296"/>
  <c r="BF296"/>
  <c r="T296"/>
  <c r="R296"/>
  <c r="P296"/>
  <c r="BI293"/>
  <c r="BH293"/>
  <c r="BG293"/>
  <c r="BF293"/>
  <c r="T293"/>
  <c r="R293"/>
  <c r="P293"/>
  <c r="BI290"/>
  <c r="BH290"/>
  <c r="BG290"/>
  <c r="BF290"/>
  <c r="T290"/>
  <c r="R290"/>
  <c r="P290"/>
  <c r="BI287"/>
  <c r="BH287"/>
  <c r="BG287"/>
  <c r="BF287"/>
  <c r="T287"/>
  <c r="R287"/>
  <c r="P287"/>
  <c r="BI284"/>
  <c r="BH284"/>
  <c r="BG284"/>
  <c r="BF284"/>
  <c r="T284"/>
  <c r="R284"/>
  <c r="P284"/>
  <c r="BI281"/>
  <c r="BH281"/>
  <c r="BG281"/>
  <c r="BF281"/>
  <c r="T281"/>
  <c r="R281"/>
  <c r="P281"/>
  <c r="BI278"/>
  <c r="BH278"/>
  <c r="BG278"/>
  <c r="BF278"/>
  <c r="T278"/>
  <c r="R278"/>
  <c r="P278"/>
  <c r="BI275"/>
  <c r="BH275"/>
  <c r="BG275"/>
  <c r="BF275"/>
  <c r="T275"/>
  <c r="R275"/>
  <c r="P275"/>
  <c r="BI272"/>
  <c r="BH272"/>
  <c r="BG272"/>
  <c r="BF272"/>
  <c r="T272"/>
  <c r="R272"/>
  <c r="P272"/>
  <c r="BI267"/>
  <c r="BH267"/>
  <c r="BG267"/>
  <c r="BF267"/>
  <c r="T267"/>
  <c r="R267"/>
  <c r="P267"/>
  <c r="BI252"/>
  <c r="BH252"/>
  <c r="BG252"/>
  <c r="BF252"/>
  <c r="T252"/>
  <c r="R252"/>
  <c r="P252"/>
  <c r="BI247"/>
  <c r="BH247"/>
  <c r="BG247"/>
  <c r="BF247"/>
  <c r="T247"/>
  <c r="R247"/>
  <c r="P247"/>
  <c r="BI243"/>
  <c r="BH243"/>
  <c r="BG243"/>
  <c r="BF243"/>
  <c r="T243"/>
  <c r="R243"/>
  <c r="P243"/>
  <c r="BI241"/>
  <c r="BH241"/>
  <c r="BG241"/>
  <c r="BF241"/>
  <c r="T241"/>
  <c r="R241"/>
  <c r="P241"/>
  <c r="BI233"/>
  <c r="BH233"/>
  <c r="BG233"/>
  <c r="BF233"/>
  <c r="T233"/>
  <c r="R233"/>
  <c r="P233"/>
  <c r="BI230"/>
  <c r="BH230"/>
  <c r="BG230"/>
  <c r="BF230"/>
  <c r="T230"/>
  <c r="R230"/>
  <c r="P230"/>
  <c r="BI213"/>
  <c r="BH213"/>
  <c r="BG213"/>
  <c r="BF213"/>
  <c r="T213"/>
  <c r="R213"/>
  <c r="P213"/>
  <c r="BI211"/>
  <c r="BH211"/>
  <c r="BG211"/>
  <c r="BF211"/>
  <c r="T211"/>
  <c r="R211"/>
  <c r="P211"/>
  <c r="BI208"/>
  <c r="BH208"/>
  <c r="BG208"/>
  <c r="BF208"/>
  <c r="T208"/>
  <c r="R208"/>
  <c r="P208"/>
  <c r="BI201"/>
  <c r="BH201"/>
  <c r="BG201"/>
  <c r="BF201"/>
  <c r="T201"/>
  <c r="R201"/>
  <c r="P201"/>
  <c r="BI197"/>
  <c r="BH197"/>
  <c r="BG197"/>
  <c r="BF197"/>
  <c r="T197"/>
  <c r="R197"/>
  <c r="P197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78"/>
  <c r="BH178"/>
  <c r="BG178"/>
  <c r="BF178"/>
  <c r="T178"/>
  <c r="R178"/>
  <c r="P178"/>
  <c r="BI174"/>
  <c r="BH174"/>
  <c r="BG174"/>
  <c r="BF174"/>
  <c r="T174"/>
  <c r="R174"/>
  <c r="P174"/>
  <c r="BI171"/>
  <c r="BH171"/>
  <c r="BG171"/>
  <c r="BF171"/>
  <c r="T171"/>
  <c r="R171"/>
  <c r="P171"/>
  <c r="BI162"/>
  <c r="BH162"/>
  <c r="BG162"/>
  <c r="BF162"/>
  <c r="T162"/>
  <c r="R162"/>
  <c r="P162"/>
  <c r="BI159"/>
  <c r="BH159"/>
  <c r="BG159"/>
  <c r="BF159"/>
  <c r="T159"/>
  <c r="R159"/>
  <c r="P159"/>
  <c r="BI150"/>
  <c r="BH150"/>
  <c r="BG150"/>
  <c r="BF150"/>
  <c r="T150"/>
  <c r="R150"/>
  <c r="P150"/>
  <c r="BI147"/>
  <c r="BH147"/>
  <c r="BG147"/>
  <c r="BF147"/>
  <c r="T147"/>
  <c r="R147"/>
  <c r="P147"/>
  <c r="BI142"/>
  <c r="BH142"/>
  <c r="BG142"/>
  <c r="BF142"/>
  <c r="T142"/>
  <c r="R142"/>
  <c r="P142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J98"/>
  <c r="J97"/>
  <c r="F97"/>
  <c r="F95"/>
  <c r="E93"/>
  <c r="J63"/>
  <c r="J62"/>
  <c r="F62"/>
  <c r="F60"/>
  <c r="E58"/>
  <c r="J22"/>
  <c r="E22"/>
  <c r="F63"/>
  <c r="J21"/>
  <c r="J16"/>
  <c r="J95"/>
  <c r="E7"/>
  <c r="E87"/>
  <c i="17" r="J39"/>
  <c r="J38"/>
  <c i="1" r="AY76"/>
  <c i="17" r="J37"/>
  <c i="1" r="AX76"/>
  <c i="17" r="BI127"/>
  <c r="BH127"/>
  <c r="BG127"/>
  <c r="BF127"/>
  <c r="T127"/>
  <c r="T126"/>
  <c r="R127"/>
  <c r="R126"/>
  <c r="P127"/>
  <c r="P126"/>
  <c r="BI124"/>
  <c r="BH124"/>
  <c r="BG124"/>
  <c r="BF124"/>
  <c r="T124"/>
  <c r="T123"/>
  <c r="R124"/>
  <c r="R123"/>
  <c r="P124"/>
  <c r="P123"/>
  <c r="BI121"/>
  <c r="BH121"/>
  <c r="BG121"/>
  <c r="BF121"/>
  <c r="T121"/>
  <c r="T120"/>
  <c r="R121"/>
  <c r="R120"/>
  <c r="P121"/>
  <c r="P120"/>
  <c r="BI118"/>
  <c r="BH118"/>
  <c r="BG118"/>
  <c r="BF118"/>
  <c r="T118"/>
  <c r="R118"/>
  <c r="P118"/>
  <c r="BI115"/>
  <c r="BH115"/>
  <c r="BG115"/>
  <c r="BF115"/>
  <c r="T115"/>
  <c r="R115"/>
  <c r="P115"/>
  <c r="BI112"/>
  <c r="BH112"/>
  <c r="BG112"/>
  <c r="BF112"/>
  <c r="T112"/>
  <c r="T111"/>
  <c r="R112"/>
  <c r="R111"/>
  <c r="P112"/>
  <c r="P111"/>
  <c r="BI109"/>
  <c r="BH109"/>
  <c r="BG109"/>
  <c r="BF109"/>
  <c r="T109"/>
  <c r="T108"/>
  <c r="R109"/>
  <c r="R108"/>
  <c r="P109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J90"/>
  <c r="J89"/>
  <c r="F89"/>
  <c r="F87"/>
  <c r="E85"/>
  <c r="J59"/>
  <c r="J58"/>
  <c r="F58"/>
  <c r="F56"/>
  <c r="E54"/>
  <c r="J20"/>
  <c r="E20"/>
  <c r="F90"/>
  <c r="J19"/>
  <c r="J14"/>
  <c r="J87"/>
  <c r="E7"/>
  <c r="E50"/>
  <c i="16" r="J39"/>
  <c r="J38"/>
  <c i="1" r="AY75"/>
  <c i="16" r="J37"/>
  <c i="1" r="AX75"/>
  <c i="16" r="BI174"/>
  <c r="BH174"/>
  <c r="BG174"/>
  <c r="BF174"/>
  <c r="T174"/>
  <c r="T173"/>
  <c r="R174"/>
  <c r="R173"/>
  <c r="P174"/>
  <c r="P173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J89"/>
  <c r="J88"/>
  <c r="F88"/>
  <c r="F86"/>
  <c r="E84"/>
  <c r="J59"/>
  <c r="J58"/>
  <c r="F58"/>
  <c r="F56"/>
  <c r="E54"/>
  <c r="J20"/>
  <c r="E20"/>
  <c r="F59"/>
  <c r="J19"/>
  <c r="J14"/>
  <c r="J86"/>
  <c r="E7"/>
  <c r="E80"/>
  <c i="15" r="J39"/>
  <c r="J38"/>
  <c i="1" r="AY74"/>
  <c i="15" r="J37"/>
  <c i="1" r="AX74"/>
  <c i="15" r="BI237"/>
  <c r="BH237"/>
  <c r="BG237"/>
  <c r="BF237"/>
  <c r="T237"/>
  <c r="R237"/>
  <c r="P237"/>
  <c r="BI236"/>
  <c r="BH236"/>
  <c r="BG236"/>
  <c r="BF236"/>
  <c r="T236"/>
  <c r="R236"/>
  <c r="P236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0"/>
  <c r="BH210"/>
  <c r="BG210"/>
  <c r="BF210"/>
  <c r="T210"/>
  <c r="R210"/>
  <c r="P210"/>
  <c r="BI206"/>
  <c r="BH206"/>
  <c r="BG206"/>
  <c r="BF206"/>
  <c r="T206"/>
  <c r="R206"/>
  <c r="P206"/>
  <c r="BI202"/>
  <c r="BH202"/>
  <c r="BG202"/>
  <c r="BF202"/>
  <c r="T202"/>
  <c r="R202"/>
  <c r="P202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1"/>
  <c r="BH141"/>
  <c r="BG141"/>
  <c r="BF141"/>
  <c r="T141"/>
  <c r="R141"/>
  <c r="P141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3"/>
  <c r="BH133"/>
  <c r="BG133"/>
  <c r="BF133"/>
  <c r="T133"/>
  <c r="R133"/>
  <c r="P133"/>
  <c r="BI128"/>
  <c r="BH128"/>
  <c r="BG128"/>
  <c r="BF128"/>
  <c r="T128"/>
  <c r="R128"/>
  <c r="P128"/>
  <c r="BI123"/>
  <c r="BH123"/>
  <c r="BG123"/>
  <c r="BF123"/>
  <c r="T123"/>
  <c r="R123"/>
  <c r="P123"/>
  <c r="BI120"/>
  <c r="BH120"/>
  <c r="BG120"/>
  <c r="BF120"/>
  <c r="T120"/>
  <c r="R120"/>
  <c r="P120"/>
  <c r="BI118"/>
  <c r="BH118"/>
  <c r="BG118"/>
  <c r="BF118"/>
  <c r="T118"/>
  <c r="R118"/>
  <c r="P118"/>
  <c r="BI115"/>
  <c r="BH115"/>
  <c r="BG115"/>
  <c r="BF115"/>
  <c r="T115"/>
  <c r="T114"/>
  <c r="R115"/>
  <c r="R114"/>
  <c r="P115"/>
  <c r="P114"/>
  <c r="BI113"/>
  <c r="BH113"/>
  <c r="BG113"/>
  <c r="BF113"/>
  <c r="T113"/>
  <c r="R113"/>
  <c r="P113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3"/>
  <c r="BH103"/>
  <c r="BG103"/>
  <c r="BF103"/>
  <c r="T103"/>
  <c r="R103"/>
  <c r="P103"/>
  <c r="BI98"/>
  <c r="BH98"/>
  <c r="BG98"/>
  <c r="BF98"/>
  <c r="T98"/>
  <c r="R98"/>
  <c r="P98"/>
  <c r="J92"/>
  <c r="J91"/>
  <c r="F91"/>
  <c r="F89"/>
  <c r="E87"/>
  <c r="J59"/>
  <c r="J58"/>
  <c r="F58"/>
  <c r="F56"/>
  <c r="E54"/>
  <c r="J20"/>
  <c r="E20"/>
  <c r="F92"/>
  <c r="J19"/>
  <c r="J14"/>
  <c r="J56"/>
  <c r="E7"/>
  <c r="E83"/>
  <c i="14" r="J41"/>
  <c r="J40"/>
  <c i="1" r="AY73"/>
  <c i="14" r="J39"/>
  <c i="1" r="AX73"/>
  <c i="14" r="BI162"/>
  <c r="BH162"/>
  <c r="BG162"/>
  <c r="BF162"/>
  <c r="T162"/>
  <c r="R162"/>
  <c r="P162"/>
  <c r="BI159"/>
  <c r="BH159"/>
  <c r="BG159"/>
  <c r="BF159"/>
  <c r="T159"/>
  <c r="R159"/>
  <c r="P159"/>
  <c r="BI154"/>
  <c r="BH154"/>
  <c r="BG154"/>
  <c r="BF154"/>
  <c r="T154"/>
  <c r="T153"/>
  <c r="R154"/>
  <c r="R153"/>
  <c r="P154"/>
  <c r="P153"/>
  <c r="BI150"/>
  <c r="BH150"/>
  <c r="BG150"/>
  <c r="BF150"/>
  <c r="T150"/>
  <c r="T149"/>
  <c r="R150"/>
  <c r="R149"/>
  <c r="P150"/>
  <c r="P149"/>
  <c r="BI146"/>
  <c r="BH146"/>
  <c r="BG146"/>
  <c r="BF146"/>
  <c r="T146"/>
  <c r="R146"/>
  <c r="P146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BI124"/>
  <c r="BH124"/>
  <c r="BG124"/>
  <c r="BF124"/>
  <c r="T124"/>
  <c r="R124"/>
  <c r="P124"/>
  <c r="BI121"/>
  <c r="BH121"/>
  <c r="BG121"/>
  <c r="BF121"/>
  <c r="T121"/>
  <c r="R121"/>
  <c r="P121"/>
  <c r="BI118"/>
  <c r="BH118"/>
  <c r="BG118"/>
  <c r="BF118"/>
  <c r="T118"/>
  <c r="R118"/>
  <c r="P118"/>
  <c r="BI110"/>
  <c r="BH110"/>
  <c r="BG110"/>
  <c r="BF110"/>
  <c r="T110"/>
  <c r="R110"/>
  <c r="P110"/>
  <c r="BI108"/>
  <c r="BH108"/>
  <c r="BG108"/>
  <c r="BF108"/>
  <c r="T108"/>
  <c r="R108"/>
  <c r="P108"/>
  <c r="BI105"/>
  <c r="BH105"/>
  <c r="BG105"/>
  <c r="BF105"/>
  <c r="T105"/>
  <c r="R105"/>
  <c r="P105"/>
  <c r="BI103"/>
  <c r="BH103"/>
  <c r="BG103"/>
  <c r="BF103"/>
  <c r="T103"/>
  <c r="R103"/>
  <c r="P103"/>
  <c r="BI100"/>
  <c r="BH100"/>
  <c r="BG100"/>
  <c r="BF100"/>
  <c r="T100"/>
  <c r="R100"/>
  <c r="P100"/>
  <c r="J94"/>
  <c r="J93"/>
  <c r="F93"/>
  <c r="F91"/>
  <c r="E89"/>
  <c r="J63"/>
  <c r="J62"/>
  <c r="F62"/>
  <c r="F60"/>
  <c r="E58"/>
  <c r="J22"/>
  <c r="E22"/>
  <c r="F94"/>
  <c r="J21"/>
  <c r="J16"/>
  <c r="J91"/>
  <c r="E7"/>
  <c r="E83"/>
  <c i="13" r="J41"/>
  <c r="J40"/>
  <c i="1" r="AY72"/>
  <c i="13" r="J39"/>
  <c i="1" r="AX72"/>
  <c i="13" r="BI191"/>
  <c r="BH191"/>
  <c r="BG191"/>
  <c r="BF191"/>
  <c r="T191"/>
  <c r="T190"/>
  <c r="R191"/>
  <c r="R190"/>
  <c r="P191"/>
  <c r="P190"/>
  <c r="BI188"/>
  <c r="BH188"/>
  <c r="BG188"/>
  <c r="BF188"/>
  <c r="T188"/>
  <c r="R188"/>
  <c r="P188"/>
  <c r="BI185"/>
  <c r="BH185"/>
  <c r="BG185"/>
  <c r="BF185"/>
  <c r="T185"/>
  <c r="R185"/>
  <c r="P185"/>
  <c r="BI183"/>
  <c r="BH183"/>
  <c r="BG183"/>
  <c r="BF183"/>
  <c r="T183"/>
  <c r="R183"/>
  <c r="P183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7"/>
  <c r="BH167"/>
  <c r="BG167"/>
  <c r="BF167"/>
  <c r="T167"/>
  <c r="R167"/>
  <c r="P167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BI131"/>
  <c r="BH131"/>
  <c r="BG131"/>
  <c r="BF131"/>
  <c r="T131"/>
  <c r="R131"/>
  <c r="P131"/>
  <c r="BI128"/>
  <c r="BH128"/>
  <c r="BG128"/>
  <c r="BF128"/>
  <c r="T128"/>
  <c r="R128"/>
  <c r="P128"/>
  <c r="BI124"/>
  <c r="BH124"/>
  <c r="BG124"/>
  <c r="BF124"/>
  <c r="T124"/>
  <c r="R124"/>
  <c r="P124"/>
  <c r="BI121"/>
  <c r="BH121"/>
  <c r="BG121"/>
  <c r="BF121"/>
  <c r="T121"/>
  <c r="R121"/>
  <c r="P121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9"/>
  <c r="BH109"/>
  <c r="BG109"/>
  <c r="BF109"/>
  <c r="T109"/>
  <c r="R109"/>
  <c r="P109"/>
  <c r="BI106"/>
  <c r="BH106"/>
  <c r="BG106"/>
  <c r="BF106"/>
  <c r="T106"/>
  <c r="R106"/>
  <c r="P106"/>
  <c r="BI103"/>
  <c r="BH103"/>
  <c r="BG103"/>
  <c r="BF103"/>
  <c r="T103"/>
  <c r="R103"/>
  <c r="P103"/>
  <c r="BI100"/>
  <c r="BH100"/>
  <c r="BG100"/>
  <c r="BF100"/>
  <c r="T100"/>
  <c r="R100"/>
  <c r="P100"/>
  <c r="J94"/>
  <c r="J93"/>
  <c r="F93"/>
  <c r="F91"/>
  <c r="E89"/>
  <c r="J63"/>
  <c r="J62"/>
  <c r="F62"/>
  <c r="F60"/>
  <c r="E58"/>
  <c r="J22"/>
  <c r="E22"/>
  <c r="F94"/>
  <c r="J21"/>
  <c r="J16"/>
  <c r="J60"/>
  <c r="E7"/>
  <c r="E83"/>
  <c i="12" r="J41"/>
  <c r="J40"/>
  <c i="1" r="AY71"/>
  <c i="12" r="J39"/>
  <c i="1" r="AX71"/>
  <c i="12" r="BI234"/>
  <c r="BH234"/>
  <c r="BG234"/>
  <c r="BF234"/>
  <c r="T234"/>
  <c r="T233"/>
  <c r="T232"/>
  <c r="R234"/>
  <c r="R233"/>
  <c r="R232"/>
  <c r="P234"/>
  <c r="P233"/>
  <c r="P232"/>
  <c r="BI230"/>
  <c r="BH230"/>
  <c r="BG230"/>
  <c r="BF230"/>
  <c r="T230"/>
  <c r="T229"/>
  <c r="R230"/>
  <c r="R229"/>
  <c r="P230"/>
  <c r="P229"/>
  <c r="BI206"/>
  <c r="BH206"/>
  <c r="BG206"/>
  <c r="BF206"/>
  <c r="T206"/>
  <c r="T182"/>
  <c r="R206"/>
  <c r="R182"/>
  <c r="P206"/>
  <c r="P182"/>
  <c r="BI183"/>
  <c r="BH183"/>
  <c r="BG183"/>
  <c r="BF183"/>
  <c r="T183"/>
  <c r="R183"/>
  <c r="P183"/>
  <c r="BI159"/>
  <c r="BH159"/>
  <c r="BG159"/>
  <c r="BF159"/>
  <c r="T159"/>
  <c r="T158"/>
  <c r="R159"/>
  <c r="R158"/>
  <c r="P159"/>
  <c r="P158"/>
  <c r="BI155"/>
  <c r="BH155"/>
  <c r="BG155"/>
  <c r="BF155"/>
  <c r="T155"/>
  <c r="R155"/>
  <c r="P155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4"/>
  <c r="BH124"/>
  <c r="BG124"/>
  <c r="BF124"/>
  <c r="T124"/>
  <c r="R124"/>
  <c r="P124"/>
  <c r="BI101"/>
  <c r="BH101"/>
  <c r="BG101"/>
  <c r="BF101"/>
  <c r="T101"/>
  <c r="R101"/>
  <c r="P101"/>
  <c r="J95"/>
  <c r="J94"/>
  <c r="F94"/>
  <c r="F92"/>
  <c r="E90"/>
  <c r="J63"/>
  <c r="J62"/>
  <c r="F62"/>
  <c r="F60"/>
  <c r="E58"/>
  <c r="J22"/>
  <c r="E22"/>
  <c r="F63"/>
  <c r="J21"/>
  <c r="J16"/>
  <c r="J60"/>
  <c r="E7"/>
  <c r="E84"/>
  <c i="11" r="J41"/>
  <c r="J40"/>
  <c i="1" r="AY70"/>
  <c i="11" r="J39"/>
  <c i="1" r="AX70"/>
  <c i="11" r="BI590"/>
  <c r="BH590"/>
  <c r="BG590"/>
  <c r="BF590"/>
  <c r="T590"/>
  <c r="T589"/>
  <c r="T588"/>
  <c r="R590"/>
  <c r="R589"/>
  <c r="R588"/>
  <c r="P590"/>
  <c r="P589"/>
  <c r="P588"/>
  <c r="BI586"/>
  <c r="BH586"/>
  <c r="BG586"/>
  <c r="BF586"/>
  <c r="T586"/>
  <c r="R586"/>
  <c r="P586"/>
  <c r="BI583"/>
  <c r="BH583"/>
  <c r="BG583"/>
  <c r="BF583"/>
  <c r="T583"/>
  <c r="R583"/>
  <c r="P583"/>
  <c r="BI580"/>
  <c r="BH580"/>
  <c r="BG580"/>
  <c r="BF580"/>
  <c r="T580"/>
  <c r="R580"/>
  <c r="P580"/>
  <c r="BI577"/>
  <c r="BH577"/>
  <c r="BG577"/>
  <c r="BF577"/>
  <c r="T577"/>
  <c r="R577"/>
  <c r="P577"/>
  <c r="BI573"/>
  <c r="BH573"/>
  <c r="BG573"/>
  <c r="BF573"/>
  <c r="T573"/>
  <c r="T572"/>
  <c r="R573"/>
  <c r="R572"/>
  <c r="P573"/>
  <c r="P572"/>
  <c r="BI569"/>
  <c r="BH569"/>
  <c r="BG569"/>
  <c r="BF569"/>
  <c r="T569"/>
  <c r="R569"/>
  <c r="P569"/>
  <c r="BI566"/>
  <c r="BH566"/>
  <c r="BG566"/>
  <c r="BF566"/>
  <c r="T566"/>
  <c r="R566"/>
  <c r="P566"/>
  <c r="BI563"/>
  <c r="BH563"/>
  <c r="BG563"/>
  <c r="BF563"/>
  <c r="T563"/>
  <c r="R563"/>
  <c r="P563"/>
  <c r="BI560"/>
  <c r="BH560"/>
  <c r="BG560"/>
  <c r="BF560"/>
  <c r="T560"/>
  <c r="R560"/>
  <c r="P560"/>
  <c r="BI558"/>
  <c r="BH558"/>
  <c r="BG558"/>
  <c r="BF558"/>
  <c r="T558"/>
  <c r="R558"/>
  <c r="P558"/>
  <c r="BI555"/>
  <c r="BH555"/>
  <c r="BG555"/>
  <c r="BF555"/>
  <c r="T555"/>
  <c r="R555"/>
  <c r="P555"/>
  <c r="BI549"/>
  <c r="BH549"/>
  <c r="BG549"/>
  <c r="BF549"/>
  <c r="T549"/>
  <c r="R549"/>
  <c r="P549"/>
  <c r="BI546"/>
  <c r="BH546"/>
  <c r="BG546"/>
  <c r="BF546"/>
  <c r="T546"/>
  <c r="R546"/>
  <c r="P546"/>
  <c r="BI543"/>
  <c r="BH543"/>
  <c r="BG543"/>
  <c r="BF543"/>
  <c r="T543"/>
  <c r="R543"/>
  <c r="P543"/>
  <c r="BI537"/>
  <c r="BH537"/>
  <c r="BG537"/>
  <c r="BF537"/>
  <c r="T537"/>
  <c r="R537"/>
  <c r="P537"/>
  <c r="BI534"/>
  <c r="BH534"/>
  <c r="BG534"/>
  <c r="BF534"/>
  <c r="T534"/>
  <c r="R534"/>
  <c r="P534"/>
  <c r="BI531"/>
  <c r="BH531"/>
  <c r="BG531"/>
  <c r="BF531"/>
  <c r="T531"/>
  <c r="R531"/>
  <c r="P531"/>
  <c r="BI528"/>
  <c r="BH528"/>
  <c r="BG528"/>
  <c r="BF528"/>
  <c r="T528"/>
  <c r="R528"/>
  <c r="P528"/>
  <c r="BI526"/>
  <c r="BH526"/>
  <c r="BG526"/>
  <c r="BF526"/>
  <c r="T526"/>
  <c r="R526"/>
  <c r="P526"/>
  <c r="BI523"/>
  <c r="BH523"/>
  <c r="BG523"/>
  <c r="BF523"/>
  <c r="T523"/>
  <c r="R523"/>
  <c r="P523"/>
  <c r="BI521"/>
  <c r="BH521"/>
  <c r="BG521"/>
  <c r="BF521"/>
  <c r="T521"/>
  <c r="R521"/>
  <c r="P521"/>
  <c r="BI518"/>
  <c r="BH518"/>
  <c r="BG518"/>
  <c r="BF518"/>
  <c r="T518"/>
  <c r="R518"/>
  <c r="P518"/>
  <c r="BI493"/>
  <c r="BH493"/>
  <c r="BG493"/>
  <c r="BF493"/>
  <c r="T493"/>
  <c r="R493"/>
  <c r="P493"/>
  <c r="BI490"/>
  <c r="BH490"/>
  <c r="BG490"/>
  <c r="BF490"/>
  <c r="T490"/>
  <c r="R490"/>
  <c r="P490"/>
  <c r="BI487"/>
  <c r="BH487"/>
  <c r="BG487"/>
  <c r="BF487"/>
  <c r="T487"/>
  <c r="R487"/>
  <c r="P487"/>
  <c r="BI482"/>
  <c r="BH482"/>
  <c r="BG482"/>
  <c r="BF482"/>
  <c r="T482"/>
  <c r="R482"/>
  <c r="P482"/>
  <c r="BI479"/>
  <c r="BH479"/>
  <c r="BG479"/>
  <c r="BF479"/>
  <c r="T479"/>
  <c r="R479"/>
  <c r="P479"/>
  <c r="BI472"/>
  <c r="BH472"/>
  <c r="BG472"/>
  <c r="BF472"/>
  <c r="T472"/>
  <c r="R472"/>
  <c r="P472"/>
  <c r="BI467"/>
  <c r="BH467"/>
  <c r="BG467"/>
  <c r="BF467"/>
  <c r="T467"/>
  <c r="R467"/>
  <c r="P467"/>
  <c r="BI462"/>
  <c r="BH462"/>
  <c r="BG462"/>
  <c r="BF462"/>
  <c r="T462"/>
  <c r="R462"/>
  <c r="P462"/>
  <c r="BI456"/>
  <c r="BH456"/>
  <c r="BG456"/>
  <c r="BF456"/>
  <c r="T456"/>
  <c r="R456"/>
  <c r="P456"/>
  <c r="BI451"/>
  <c r="BH451"/>
  <c r="BG451"/>
  <c r="BF451"/>
  <c r="T451"/>
  <c r="R451"/>
  <c r="P451"/>
  <c r="BI443"/>
  <c r="BH443"/>
  <c r="BG443"/>
  <c r="BF443"/>
  <c r="T443"/>
  <c r="R443"/>
  <c r="P443"/>
  <c r="BI440"/>
  <c r="BH440"/>
  <c r="BG440"/>
  <c r="BF440"/>
  <c r="T440"/>
  <c r="R440"/>
  <c r="P440"/>
  <c r="BI437"/>
  <c r="BH437"/>
  <c r="BG437"/>
  <c r="BF437"/>
  <c r="T437"/>
  <c r="R437"/>
  <c r="P437"/>
  <c r="BI434"/>
  <c r="BH434"/>
  <c r="BG434"/>
  <c r="BF434"/>
  <c r="T434"/>
  <c r="R434"/>
  <c r="P434"/>
  <c r="BI431"/>
  <c r="BH431"/>
  <c r="BG431"/>
  <c r="BF431"/>
  <c r="T431"/>
  <c r="R431"/>
  <c r="P431"/>
  <c r="BI430"/>
  <c r="BH430"/>
  <c r="BG430"/>
  <c r="BF430"/>
  <c r="T430"/>
  <c r="R430"/>
  <c r="P430"/>
  <c r="BI425"/>
  <c r="BH425"/>
  <c r="BG425"/>
  <c r="BF425"/>
  <c r="T425"/>
  <c r="R425"/>
  <c r="P425"/>
  <c r="BI424"/>
  <c r="BH424"/>
  <c r="BG424"/>
  <c r="BF424"/>
  <c r="T424"/>
  <c r="R424"/>
  <c r="P424"/>
  <c r="BI423"/>
  <c r="BH423"/>
  <c r="BG423"/>
  <c r="BF423"/>
  <c r="T423"/>
  <c r="R423"/>
  <c r="P423"/>
  <c r="BI422"/>
  <c r="BH422"/>
  <c r="BG422"/>
  <c r="BF422"/>
  <c r="T422"/>
  <c r="R422"/>
  <c r="P422"/>
  <c r="BI421"/>
  <c r="BH421"/>
  <c r="BG421"/>
  <c r="BF421"/>
  <c r="T421"/>
  <c r="R421"/>
  <c r="P421"/>
  <c r="BI419"/>
  <c r="BH419"/>
  <c r="BG419"/>
  <c r="BF419"/>
  <c r="T419"/>
  <c r="R419"/>
  <c r="P419"/>
  <c r="BI415"/>
  <c r="BH415"/>
  <c r="BG415"/>
  <c r="BF415"/>
  <c r="T415"/>
  <c r="R415"/>
  <c r="P415"/>
  <c r="BI412"/>
  <c r="BH412"/>
  <c r="BG412"/>
  <c r="BF412"/>
  <c r="T412"/>
  <c r="R412"/>
  <c r="P412"/>
  <c r="BI409"/>
  <c r="BH409"/>
  <c r="BG409"/>
  <c r="BF409"/>
  <c r="T409"/>
  <c r="R409"/>
  <c r="P409"/>
  <c r="BI405"/>
  <c r="BH405"/>
  <c r="BG405"/>
  <c r="BF405"/>
  <c r="T405"/>
  <c r="R405"/>
  <c r="P405"/>
  <c r="BI402"/>
  <c r="BH402"/>
  <c r="BG402"/>
  <c r="BF402"/>
  <c r="T402"/>
  <c r="R402"/>
  <c r="P402"/>
  <c r="BI397"/>
  <c r="BH397"/>
  <c r="BG397"/>
  <c r="BF397"/>
  <c r="T397"/>
  <c r="R397"/>
  <c r="P397"/>
  <c r="BI392"/>
  <c r="BH392"/>
  <c r="BG392"/>
  <c r="BF392"/>
  <c r="T392"/>
  <c r="R392"/>
  <c r="P392"/>
  <c r="BI384"/>
  <c r="BH384"/>
  <c r="BG384"/>
  <c r="BF384"/>
  <c r="T384"/>
  <c r="R384"/>
  <c r="P384"/>
  <c r="BI379"/>
  <c r="BH379"/>
  <c r="BG379"/>
  <c r="BF379"/>
  <c r="T379"/>
  <c r="R379"/>
  <c r="P379"/>
  <c r="BI374"/>
  <c r="BH374"/>
  <c r="BG374"/>
  <c r="BF374"/>
  <c r="T374"/>
  <c r="R374"/>
  <c r="P374"/>
  <c r="BI367"/>
  <c r="BH367"/>
  <c r="BG367"/>
  <c r="BF367"/>
  <c r="T367"/>
  <c r="R367"/>
  <c r="P367"/>
  <c r="BI358"/>
  <c r="BH358"/>
  <c r="BG358"/>
  <c r="BF358"/>
  <c r="T358"/>
  <c r="R358"/>
  <c r="P358"/>
  <c r="BI352"/>
  <c r="BH352"/>
  <c r="BG352"/>
  <c r="BF352"/>
  <c r="T352"/>
  <c r="R352"/>
  <c r="P352"/>
  <c r="BI349"/>
  <c r="BH349"/>
  <c r="BG349"/>
  <c r="BF349"/>
  <c r="T349"/>
  <c r="R349"/>
  <c r="P349"/>
  <c r="BI346"/>
  <c r="BH346"/>
  <c r="BG346"/>
  <c r="BF346"/>
  <c r="T346"/>
  <c r="R346"/>
  <c r="P346"/>
  <c r="BI340"/>
  <c r="BH340"/>
  <c r="BG340"/>
  <c r="BF340"/>
  <c r="T340"/>
  <c r="R340"/>
  <c r="P340"/>
  <c r="BI330"/>
  <c r="BH330"/>
  <c r="BG330"/>
  <c r="BF330"/>
  <c r="T330"/>
  <c r="R330"/>
  <c r="P330"/>
  <c r="BI327"/>
  <c r="BH327"/>
  <c r="BG327"/>
  <c r="BF327"/>
  <c r="T327"/>
  <c r="R327"/>
  <c r="P327"/>
  <c r="BI322"/>
  <c r="BH322"/>
  <c r="BG322"/>
  <c r="BF322"/>
  <c r="T322"/>
  <c r="R322"/>
  <c r="P322"/>
  <c r="BI319"/>
  <c r="BH319"/>
  <c r="BG319"/>
  <c r="BF319"/>
  <c r="T319"/>
  <c r="R319"/>
  <c r="P319"/>
  <c r="BI314"/>
  <c r="BH314"/>
  <c r="BG314"/>
  <c r="BF314"/>
  <c r="T314"/>
  <c r="R314"/>
  <c r="P314"/>
  <c r="BI309"/>
  <c r="BH309"/>
  <c r="BG309"/>
  <c r="BF309"/>
  <c r="T309"/>
  <c r="R309"/>
  <c r="P309"/>
  <c r="BI306"/>
  <c r="BH306"/>
  <c r="BG306"/>
  <c r="BF306"/>
  <c r="T306"/>
  <c r="R306"/>
  <c r="P306"/>
  <c r="BI301"/>
  <c r="BH301"/>
  <c r="BG301"/>
  <c r="BF301"/>
  <c r="T301"/>
  <c r="R301"/>
  <c r="P301"/>
  <c r="BI296"/>
  <c r="BH296"/>
  <c r="BG296"/>
  <c r="BF296"/>
  <c r="T296"/>
  <c r="R296"/>
  <c r="P296"/>
  <c r="BI291"/>
  <c r="BH291"/>
  <c r="BG291"/>
  <c r="BF291"/>
  <c r="T291"/>
  <c r="R291"/>
  <c r="P291"/>
  <c r="BI272"/>
  <c r="BH272"/>
  <c r="BG272"/>
  <c r="BF272"/>
  <c r="T272"/>
  <c r="R272"/>
  <c r="P272"/>
  <c r="BI261"/>
  <c r="BH261"/>
  <c r="BG261"/>
  <c r="BF261"/>
  <c r="T261"/>
  <c r="R261"/>
  <c r="P261"/>
  <c r="BI255"/>
  <c r="BH255"/>
  <c r="BG255"/>
  <c r="BF255"/>
  <c r="T255"/>
  <c r="T254"/>
  <c r="R255"/>
  <c r="R254"/>
  <c r="P255"/>
  <c r="P254"/>
  <c r="BI252"/>
  <c r="BH252"/>
  <c r="BG252"/>
  <c r="BF252"/>
  <c r="T252"/>
  <c r="R252"/>
  <c r="P252"/>
  <c r="BI227"/>
  <c r="BH227"/>
  <c r="BG227"/>
  <c r="BF227"/>
  <c r="T227"/>
  <c r="R227"/>
  <c r="P227"/>
  <c r="BI224"/>
  <c r="BH224"/>
  <c r="BG224"/>
  <c r="BF224"/>
  <c r="T224"/>
  <c r="R224"/>
  <c r="P224"/>
  <c r="BI221"/>
  <c r="BH221"/>
  <c r="BG221"/>
  <c r="BF221"/>
  <c r="T221"/>
  <c r="R221"/>
  <c r="P221"/>
  <c r="BI214"/>
  <c r="BH214"/>
  <c r="BG214"/>
  <c r="BF214"/>
  <c r="T214"/>
  <c r="R214"/>
  <c r="P214"/>
  <c r="BI210"/>
  <c r="BH210"/>
  <c r="BG210"/>
  <c r="BF210"/>
  <c r="T210"/>
  <c r="R210"/>
  <c r="P210"/>
  <c r="BI208"/>
  <c r="BH208"/>
  <c r="BG208"/>
  <c r="BF208"/>
  <c r="T208"/>
  <c r="R208"/>
  <c r="P208"/>
  <c r="BI205"/>
  <c r="BH205"/>
  <c r="BG205"/>
  <c r="BF205"/>
  <c r="T205"/>
  <c r="R205"/>
  <c r="P205"/>
  <c r="BI197"/>
  <c r="BH197"/>
  <c r="BG197"/>
  <c r="BF197"/>
  <c r="T197"/>
  <c r="R197"/>
  <c r="P197"/>
  <c r="BI193"/>
  <c r="BH193"/>
  <c r="BG193"/>
  <c r="BF193"/>
  <c r="T193"/>
  <c r="R193"/>
  <c r="P193"/>
  <c r="BI190"/>
  <c r="BH190"/>
  <c r="BG190"/>
  <c r="BF190"/>
  <c r="T190"/>
  <c r="R190"/>
  <c r="P190"/>
  <c r="BI181"/>
  <c r="BH181"/>
  <c r="BG181"/>
  <c r="BF181"/>
  <c r="T181"/>
  <c r="R181"/>
  <c r="P181"/>
  <c r="BI178"/>
  <c r="BH178"/>
  <c r="BG178"/>
  <c r="BF178"/>
  <c r="T178"/>
  <c r="R178"/>
  <c r="P178"/>
  <c r="BI171"/>
  <c r="BH171"/>
  <c r="BG171"/>
  <c r="BF171"/>
  <c r="T171"/>
  <c r="R171"/>
  <c r="P171"/>
  <c r="BI166"/>
  <c r="BH166"/>
  <c r="BG166"/>
  <c r="BF166"/>
  <c r="T166"/>
  <c r="R166"/>
  <c r="P166"/>
  <c r="BI163"/>
  <c r="BH163"/>
  <c r="BG163"/>
  <c r="BF163"/>
  <c r="T163"/>
  <c r="R163"/>
  <c r="P163"/>
  <c r="BI157"/>
  <c r="BH157"/>
  <c r="BG157"/>
  <c r="BF157"/>
  <c r="T157"/>
  <c r="R157"/>
  <c r="P157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06"/>
  <c r="BH106"/>
  <c r="BG106"/>
  <c r="BF106"/>
  <c r="T106"/>
  <c r="R106"/>
  <c r="P106"/>
  <c r="J100"/>
  <c r="J99"/>
  <c r="F99"/>
  <c r="F97"/>
  <c r="E95"/>
  <c r="J63"/>
  <c r="J62"/>
  <c r="F62"/>
  <c r="F60"/>
  <c r="E58"/>
  <c r="J22"/>
  <c r="E22"/>
  <c r="F63"/>
  <c r="J21"/>
  <c r="J16"/>
  <c r="J97"/>
  <c r="E7"/>
  <c r="E89"/>
  <c i="10" r="J39"/>
  <c r="J38"/>
  <c i="1" r="AY67"/>
  <c i="10" r="J37"/>
  <c i="1" r="AX67"/>
  <c i="10" r="BI127"/>
  <c r="BH127"/>
  <c r="BG127"/>
  <c r="BF127"/>
  <c r="T127"/>
  <c r="T126"/>
  <c r="R127"/>
  <c r="R126"/>
  <c r="P127"/>
  <c r="P126"/>
  <c r="BI124"/>
  <c r="BH124"/>
  <c r="BG124"/>
  <c r="BF124"/>
  <c r="T124"/>
  <c r="T123"/>
  <c r="R124"/>
  <c r="R123"/>
  <c r="P124"/>
  <c r="P123"/>
  <c r="BI121"/>
  <c r="BH121"/>
  <c r="BG121"/>
  <c r="BF121"/>
  <c r="T121"/>
  <c r="T120"/>
  <c r="R121"/>
  <c r="R120"/>
  <c r="P121"/>
  <c r="P120"/>
  <c r="BI118"/>
  <c r="BH118"/>
  <c r="BG118"/>
  <c r="BF118"/>
  <c r="T118"/>
  <c r="R118"/>
  <c r="P118"/>
  <c r="BI115"/>
  <c r="BH115"/>
  <c r="BG115"/>
  <c r="BF115"/>
  <c r="T115"/>
  <c r="R115"/>
  <c r="P115"/>
  <c r="BI112"/>
  <c r="BH112"/>
  <c r="BG112"/>
  <c r="BF112"/>
  <c r="T112"/>
  <c r="T111"/>
  <c r="R112"/>
  <c r="R111"/>
  <c r="P112"/>
  <c r="P111"/>
  <c r="BI109"/>
  <c r="BH109"/>
  <c r="BG109"/>
  <c r="BF109"/>
  <c r="T109"/>
  <c r="T108"/>
  <c r="R109"/>
  <c r="R108"/>
  <c r="P109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J90"/>
  <c r="J89"/>
  <c r="F89"/>
  <c r="F87"/>
  <c r="E85"/>
  <c r="J59"/>
  <c r="J58"/>
  <c r="F58"/>
  <c r="F56"/>
  <c r="E54"/>
  <c r="J20"/>
  <c r="E20"/>
  <c r="F90"/>
  <c r="J19"/>
  <c r="J14"/>
  <c r="J56"/>
  <c r="E7"/>
  <c r="E81"/>
  <c i="9" r="J39"/>
  <c r="J38"/>
  <c i="1" r="AY66"/>
  <c i="9" r="J37"/>
  <c i="1" r="AX66"/>
  <c i="9" r="BI177"/>
  <c r="BH177"/>
  <c r="BG177"/>
  <c r="BF177"/>
  <c r="T177"/>
  <c r="T176"/>
  <c r="R177"/>
  <c r="R176"/>
  <c r="P177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7"/>
  <c r="BH167"/>
  <c r="BG167"/>
  <c r="BF167"/>
  <c r="T167"/>
  <c r="T166"/>
  <c r="R167"/>
  <c r="R166"/>
  <c r="P167"/>
  <c r="P166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0"/>
  <c r="BH100"/>
  <c r="BG100"/>
  <c r="BF100"/>
  <c r="T100"/>
  <c r="R100"/>
  <c r="P100"/>
  <c r="BI98"/>
  <c r="BH98"/>
  <c r="BG98"/>
  <c r="BF98"/>
  <c r="T98"/>
  <c r="R98"/>
  <c r="P98"/>
  <c r="BI95"/>
  <c r="BH95"/>
  <c r="BG95"/>
  <c r="BF95"/>
  <c r="T95"/>
  <c r="R95"/>
  <c r="P95"/>
  <c r="J89"/>
  <c r="J88"/>
  <c r="F88"/>
  <c r="F86"/>
  <c r="E84"/>
  <c r="J59"/>
  <c r="J58"/>
  <c r="F58"/>
  <c r="F56"/>
  <c r="E54"/>
  <c r="J20"/>
  <c r="E20"/>
  <c r="F59"/>
  <c r="J19"/>
  <c r="J14"/>
  <c r="J86"/>
  <c r="E7"/>
  <c r="E80"/>
  <c i="8" r="J39"/>
  <c r="J38"/>
  <c i="1" r="AY65"/>
  <c i="8" r="J37"/>
  <c i="1" r="AX65"/>
  <c i="8" r="BI238"/>
  <c r="BH238"/>
  <c r="BG238"/>
  <c r="BF238"/>
  <c r="T238"/>
  <c r="R238"/>
  <c r="P238"/>
  <c r="BI237"/>
  <c r="BH237"/>
  <c r="BG237"/>
  <c r="BF237"/>
  <c r="T237"/>
  <c r="R237"/>
  <c r="P237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0"/>
  <c r="BH230"/>
  <c r="BG230"/>
  <c r="BF230"/>
  <c r="T230"/>
  <c r="R230"/>
  <c r="P230"/>
  <c r="BI229"/>
  <c r="BH229"/>
  <c r="BG229"/>
  <c r="BF229"/>
  <c r="T229"/>
  <c r="R229"/>
  <c r="P229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6"/>
  <c r="BH216"/>
  <c r="BG216"/>
  <c r="BF216"/>
  <c r="T216"/>
  <c r="R216"/>
  <c r="P216"/>
  <c r="BI212"/>
  <c r="BH212"/>
  <c r="BG212"/>
  <c r="BF212"/>
  <c r="T212"/>
  <c r="R212"/>
  <c r="P212"/>
  <c r="BI207"/>
  <c r="BH207"/>
  <c r="BG207"/>
  <c r="BF207"/>
  <c r="T207"/>
  <c r="R207"/>
  <c r="P207"/>
  <c r="BI204"/>
  <c r="BH204"/>
  <c r="BG204"/>
  <c r="BF204"/>
  <c r="T204"/>
  <c r="R204"/>
  <c r="P204"/>
  <c r="BI202"/>
  <c r="BH202"/>
  <c r="BG202"/>
  <c r="BF202"/>
  <c r="T202"/>
  <c r="R202"/>
  <c r="P202"/>
  <c r="BI199"/>
  <c r="BH199"/>
  <c r="BG199"/>
  <c r="BF199"/>
  <c r="T199"/>
  <c r="R199"/>
  <c r="P199"/>
  <c r="BI195"/>
  <c r="BH195"/>
  <c r="BG195"/>
  <c r="BF195"/>
  <c r="T195"/>
  <c r="R195"/>
  <c r="P195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6"/>
  <c r="BH176"/>
  <c r="BG176"/>
  <c r="BF176"/>
  <c r="T176"/>
  <c r="R176"/>
  <c r="P176"/>
  <c r="BI174"/>
  <c r="BH174"/>
  <c r="BG174"/>
  <c r="BF174"/>
  <c r="T174"/>
  <c r="R174"/>
  <c r="P174"/>
  <c r="BI169"/>
  <c r="BH169"/>
  <c r="BG169"/>
  <c r="BF169"/>
  <c r="T169"/>
  <c r="R169"/>
  <c r="P169"/>
  <c r="BI166"/>
  <c r="BH166"/>
  <c r="BG166"/>
  <c r="BF166"/>
  <c r="T166"/>
  <c r="R166"/>
  <c r="P166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2"/>
  <c r="BH132"/>
  <c r="BG132"/>
  <c r="BF132"/>
  <c r="T132"/>
  <c r="R132"/>
  <c r="P132"/>
  <c r="BI129"/>
  <c r="BH129"/>
  <c r="BG129"/>
  <c r="BF129"/>
  <c r="T129"/>
  <c r="R129"/>
  <c r="P129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T115"/>
  <c r="R116"/>
  <c r="R115"/>
  <c r="P116"/>
  <c r="P115"/>
  <c r="BI114"/>
  <c r="BH114"/>
  <c r="BG114"/>
  <c r="BF114"/>
  <c r="T114"/>
  <c r="R114"/>
  <c r="P114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BI98"/>
  <c r="BH98"/>
  <c r="BG98"/>
  <c r="BF98"/>
  <c r="T98"/>
  <c r="R98"/>
  <c r="P98"/>
  <c r="J92"/>
  <c r="J91"/>
  <c r="F91"/>
  <c r="F89"/>
  <c r="E87"/>
  <c r="J59"/>
  <c r="J58"/>
  <c r="F58"/>
  <c r="F56"/>
  <c r="E54"/>
  <c r="J20"/>
  <c r="E20"/>
  <c r="F59"/>
  <c r="J19"/>
  <c r="J14"/>
  <c r="J56"/>
  <c r="E7"/>
  <c r="E83"/>
  <c i="7" r="J41"/>
  <c r="J40"/>
  <c i="1" r="AY64"/>
  <c i="7" r="J39"/>
  <c i="1" r="AX64"/>
  <c i="7" r="BI184"/>
  <c r="BH184"/>
  <c r="BG184"/>
  <c r="BF184"/>
  <c r="T184"/>
  <c r="R184"/>
  <c r="P184"/>
  <c r="BI181"/>
  <c r="BH181"/>
  <c r="BG181"/>
  <c r="BF181"/>
  <c r="T181"/>
  <c r="R181"/>
  <c r="P181"/>
  <c r="BI178"/>
  <c r="BH178"/>
  <c r="BG178"/>
  <c r="BF178"/>
  <c r="T178"/>
  <c r="R178"/>
  <c r="P178"/>
  <c r="BI175"/>
  <c r="BH175"/>
  <c r="BG175"/>
  <c r="BF175"/>
  <c r="T175"/>
  <c r="R175"/>
  <c r="P175"/>
  <c r="BI173"/>
  <c r="BH173"/>
  <c r="BG173"/>
  <c r="BF173"/>
  <c r="T173"/>
  <c r="R173"/>
  <c r="P173"/>
  <c r="BI169"/>
  <c r="BH169"/>
  <c r="BG169"/>
  <c r="BF169"/>
  <c r="T169"/>
  <c r="T168"/>
  <c r="R169"/>
  <c r="R168"/>
  <c r="P169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5"/>
  <c r="BH145"/>
  <c r="BG145"/>
  <c r="BF145"/>
  <c r="T145"/>
  <c r="R145"/>
  <c r="P145"/>
  <c r="BI141"/>
  <c r="BH141"/>
  <c r="BG141"/>
  <c r="BF141"/>
  <c r="T141"/>
  <c r="T140"/>
  <c r="R141"/>
  <c r="R140"/>
  <c r="P141"/>
  <c r="P140"/>
  <c r="BI138"/>
  <c r="BH138"/>
  <c r="BG138"/>
  <c r="BF138"/>
  <c r="T138"/>
  <c r="R138"/>
  <c r="P138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6"/>
  <c r="BH126"/>
  <c r="BG126"/>
  <c r="BF126"/>
  <c r="T126"/>
  <c r="R126"/>
  <c r="P126"/>
  <c r="BI123"/>
  <c r="BH123"/>
  <c r="BG123"/>
  <c r="BF123"/>
  <c r="T123"/>
  <c r="R123"/>
  <c r="P123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2"/>
  <c r="BH102"/>
  <c r="BG102"/>
  <c r="BF102"/>
  <c r="T102"/>
  <c r="R102"/>
  <c r="P102"/>
  <c r="J96"/>
  <c r="J95"/>
  <c r="F95"/>
  <c r="F93"/>
  <c r="E91"/>
  <c r="J63"/>
  <c r="J62"/>
  <c r="F62"/>
  <c r="F60"/>
  <c r="E58"/>
  <c r="J22"/>
  <c r="E22"/>
  <c r="F63"/>
  <c r="J21"/>
  <c r="J16"/>
  <c r="J93"/>
  <c r="E7"/>
  <c r="E52"/>
  <c i="6" r="T152"/>
  <c r="R152"/>
  <c r="P152"/>
  <c r="BK152"/>
  <c r="J152"/>
  <c r="J70"/>
  <c r="J41"/>
  <c r="J40"/>
  <c i="1" r="AY63"/>
  <c i="6" r="J39"/>
  <c i="1" r="AX63"/>
  <c i="6" r="BI201"/>
  <c r="BH201"/>
  <c r="BG201"/>
  <c r="BF201"/>
  <c r="T201"/>
  <c r="T200"/>
  <c r="T199"/>
  <c r="R201"/>
  <c r="R200"/>
  <c r="R199"/>
  <c r="P201"/>
  <c r="P200"/>
  <c r="P199"/>
  <c r="BI197"/>
  <c r="BH197"/>
  <c r="BG197"/>
  <c r="BF197"/>
  <c r="T197"/>
  <c r="T196"/>
  <c r="R197"/>
  <c r="R196"/>
  <c r="P197"/>
  <c r="P196"/>
  <c r="BI194"/>
  <c r="BH194"/>
  <c r="BG194"/>
  <c r="BF194"/>
  <c r="T194"/>
  <c r="R194"/>
  <c r="P194"/>
  <c r="BI174"/>
  <c r="BH174"/>
  <c r="BG174"/>
  <c r="BF174"/>
  <c r="T174"/>
  <c r="R174"/>
  <c r="P174"/>
  <c r="BI153"/>
  <c r="BH153"/>
  <c r="BG153"/>
  <c r="BF153"/>
  <c r="T153"/>
  <c r="R153"/>
  <c r="P153"/>
  <c r="BI149"/>
  <c r="BH149"/>
  <c r="BG149"/>
  <c r="BF149"/>
  <c r="T149"/>
  <c r="R149"/>
  <c r="P149"/>
  <c r="BI129"/>
  <c r="BH129"/>
  <c r="BG129"/>
  <c r="BF129"/>
  <c r="T129"/>
  <c r="R129"/>
  <c r="P129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01"/>
  <c r="BH101"/>
  <c r="BG101"/>
  <c r="BF101"/>
  <c r="T101"/>
  <c r="R101"/>
  <c r="P101"/>
  <c r="J95"/>
  <c r="J94"/>
  <c r="F94"/>
  <c r="F92"/>
  <c r="E90"/>
  <c r="J63"/>
  <c r="J62"/>
  <c r="F62"/>
  <c r="F60"/>
  <c r="E58"/>
  <c r="J22"/>
  <c r="E22"/>
  <c r="F95"/>
  <c r="J21"/>
  <c r="J16"/>
  <c r="J92"/>
  <c r="E7"/>
  <c r="E84"/>
  <c i="5" r="J41"/>
  <c r="J40"/>
  <c i="1" r="AY62"/>
  <c i="5" r="J39"/>
  <c i="1" r="AX62"/>
  <c i="5" r="BI510"/>
  <c r="BH510"/>
  <c r="BG510"/>
  <c r="BF510"/>
  <c r="T510"/>
  <c r="T509"/>
  <c r="R510"/>
  <c r="P510"/>
  <c r="P509"/>
  <c r="P508"/>
  <c r="BI506"/>
  <c r="BH506"/>
  <c r="BG506"/>
  <c r="BF506"/>
  <c r="T506"/>
  <c r="R506"/>
  <c r="P506"/>
  <c r="BI503"/>
  <c r="BH503"/>
  <c r="BG503"/>
  <c r="BF503"/>
  <c r="T503"/>
  <c r="R503"/>
  <c r="P503"/>
  <c r="BI500"/>
  <c r="BH500"/>
  <c r="BG500"/>
  <c r="BF500"/>
  <c r="T500"/>
  <c r="R500"/>
  <c r="P500"/>
  <c r="BI497"/>
  <c r="BH497"/>
  <c r="BG497"/>
  <c r="BF497"/>
  <c r="T497"/>
  <c r="R497"/>
  <c r="P497"/>
  <c r="BI494"/>
  <c r="BH494"/>
  <c r="BG494"/>
  <c r="BF494"/>
  <c r="T494"/>
  <c r="R494"/>
  <c r="P494"/>
  <c r="BI490"/>
  <c r="BH490"/>
  <c r="BG490"/>
  <c r="BF490"/>
  <c r="T490"/>
  <c r="T489"/>
  <c r="R490"/>
  <c r="R489"/>
  <c r="P490"/>
  <c r="BI486"/>
  <c r="BH486"/>
  <c r="BG486"/>
  <c r="BF486"/>
  <c r="T486"/>
  <c r="R486"/>
  <c r="P486"/>
  <c r="BI483"/>
  <c r="BH483"/>
  <c r="BG483"/>
  <c r="BF483"/>
  <c r="T483"/>
  <c r="R483"/>
  <c r="P483"/>
  <c r="BI480"/>
  <c r="BH480"/>
  <c r="BG480"/>
  <c r="BF480"/>
  <c r="T480"/>
  <c r="R480"/>
  <c r="P480"/>
  <c r="BI477"/>
  <c r="BH477"/>
  <c r="BG477"/>
  <c r="BF477"/>
  <c r="T477"/>
  <c r="R477"/>
  <c r="P477"/>
  <c r="BI475"/>
  <c r="BH475"/>
  <c r="BG475"/>
  <c r="BF475"/>
  <c r="T475"/>
  <c r="R475"/>
  <c r="P475"/>
  <c r="BI472"/>
  <c r="BH472"/>
  <c r="BG472"/>
  <c r="BF472"/>
  <c r="T472"/>
  <c r="R472"/>
  <c r="P472"/>
  <c r="BI466"/>
  <c r="BH466"/>
  <c r="BG466"/>
  <c r="BF466"/>
  <c r="T466"/>
  <c r="R466"/>
  <c r="P466"/>
  <c r="BI463"/>
  <c r="BH463"/>
  <c r="BG463"/>
  <c r="BF463"/>
  <c r="T463"/>
  <c r="R463"/>
  <c r="P463"/>
  <c r="BI460"/>
  <c r="BH460"/>
  <c r="BG460"/>
  <c r="BF460"/>
  <c r="T460"/>
  <c r="R460"/>
  <c r="P460"/>
  <c r="BI456"/>
  <c r="BH456"/>
  <c r="BG456"/>
  <c r="BF456"/>
  <c r="T456"/>
  <c r="R456"/>
  <c r="P456"/>
  <c r="BI453"/>
  <c r="BH453"/>
  <c r="BG453"/>
  <c r="BF453"/>
  <c r="T453"/>
  <c r="R453"/>
  <c r="P453"/>
  <c r="BI450"/>
  <c r="BH450"/>
  <c r="BG450"/>
  <c r="BF450"/>
  <c r="T450"/>
  <c r="R450"/>
  <c r="P450"/>
  <c r="BI430"/>
  <c r="BH430"/>
  <c r="BG430"/>
  <c r="BF430"/>
  <c r="T430"/>
  <c r="R430"/>
  <c r="P430"/>
  <c r="BI427"/>
  <c r="BH427"/>
  <c r="BG427"/>
  <c r="BF427"/>
  <c r="T427"/>
  <c r="R427"/>
  <c r="P427"/>
  <c r="BI424"/>
  <c r="BH424"/>
  <c r="BG424"/>
  <c r="BF424"/>
  <c r="T424"/>
  <c r="R424"/>
  <c r="P424"/>
  <c r="BI419"/>
  <c r="BH419"/>
  <c r="BG419"/>
  <c r="BF419"/>
  <c r="T419"/>
  <c r="R419"/>
  <c r="P419"/>
  <c r="BI414"/>
  <c r="BH414"/>
  <c r="BG414"/>
  <c r="BF414"/>
  <c r="T414"/>
  <c r="R414"/>
  <c r="P414"/>
  <c r="BI407"/>
  <c r="BH407"/>
  <c r="BG407"/>
  <c r="BF407"/>
  <c r="T407"/>
  <c r="R407"/>
  <c r="P407"/>
  <c r="BI402"/>
  <c r="BH402"/>
  <c r="BG402"/>
  <c r="BF402"/>
  <c r="T402"/>
  <c r="R402"/>
  <c r="P402"/>
  <c r="BI397"/>
  <c r="BH397"/>
  <c r="BG397"/>
  <c r="BF397"/>
  <c r="T397"/>
  <c r="R397"/>
  <c r="P397"/>
  <c r="BI391"/>
  <c r="BH391"/>
  <c r="BG391"/>
  <c r="BF391"/>
  <c r="T391"/>
  <c r="R391"/>
  <c r="P391"/>
  <c r="BI386"/>
  <c r="BH386"/>
  <c r="BG386"/>
  <c r="BF386"/>
  <c r="T386"/>
  <c r="R386"/>
  <c r="P386"/>
  <c r="BI378"/>
  <c r="BH378"/>
  <c r="BG378"/>
  <c r="BF378"/>
  <c r="T378"/>
  <c r="R378"/>
  <c r="P378"/>
  <c r="BI373"/>
  <c r="BH373"/>
  <c r="BG373"/>
  <c r="BF373"/>
  <c r="T373"/>
  <c r="R373"/>
  <c r="P373"/>
  <c r="BI367"/>
  <c r="BH367"/>
  <c r="BG367"/>
  <c r="BF367"/>
  <c r="T367"/>
  <c r="R367"/>
  <c r="P367"/>
  <c r="BI362"/>
  <c r="BH362"/>
  <c r="BG362"/>
  <c r="BF362"/>
  <c r="T362"/>
  <c r="R362"/>
  <c r="P362"/>
  <c r="BI359"/>
  <c r="BH359"/>
  <c r="BG359"/>
  <c r="BF359"/>
  <c r="T359"/>
  <c r="R359"/>
  <c r="P359"/>
  <c r="BI356"/>
  <c r="BH356"/>
  <c r="BG356"/>
  <c r="BF356"/>
  <c r="T356"/>
  <c r="R356"/>
  <c r="P356"/>
  <c r="BI353"/>
  <c r="BH353"/>
  <c r="BG353"/>
  <c r="BF353"/>
  <c r="T353"/>
  <c r="R353"/>
  <c r="P353"/>
  <c r="BI352"/>
  <c r="BH352"/>
  <c r="BG352"/>
  <c r="BF352"/>
  <c r="T352"/>
  <c r="R352"/>
  <c r="P352"/>
  <c r="BI349"/>
  <c r="BH349"/>
  <c r="BG349"/>
  <c r="BF349"/>
  <c r="T349"/>
  <c r="R349"/>
  <c r="P349"/>
  <c r="BI348"/>
  <c r="BH348"/>
  <c r="BG348"/>
  <c r="BF348"/>
  <c r="T348"/>
  <c r="R348"/>
  <c r="P348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3"/>
  <c r="BH343"/>
  <c r="BG343"/>
  <c r="BF343"/>
  <c r="T343"/>
  <c r="R343"/>
  <c r="P343"/>
  <c r="BI339"/>
  <c r="BH339"/>
  <c r="BG339"/>
  <c r="BF339"/>
  <c r="T339"/>
  <c r="R339"/>
  <c r="P339"/>
  <c r="BI336"/>
  <c r="BH336"/>
  <c r="BG336"/>
  <c r="BF336"/>
  <c r="T336"/>
  <c r="R336"/>
  <c r="P336"/>
  <c r="BI333"/>
  <c r="BH333"/>
  <c r="BG333"/>
  <c r="BF333"/>
  <c r="T333"/>
  <c r="R333"/>
  <c r="P333"/>
  <c r="BI329"/>
  <c r="BH329"/>
  <c r="BG329"/>
  <c r="BF329"/>
  <c r="T329"/>
  <c r="R329"/>
  <c r="P329"/>
  <c r="BI326"/>
  <c r="BH326"/>
  <c r="BG326"/>
  <c r="BF326"/>
  <c r="T326"/>
  <c r="R326"/>
  <c r="P326"/>
  <c r="BI321"/>
  <c r="BH321"/>
  <c r="BG321"/>
  <c r="BF321"/>
  <c r="T321"/>
  <c r="R321"/>
  <c r="P321"/>
  <c r="BI318"/>
  <c r="BH318"/>
  <c r="BG318"/>
  <c r="BF318"/>
  <c r="T318"/>
  <c r="R318"/>
  <c r="P318"/>
  <c r="BI310"/>
  <c r="BH310"/>
  <c r="BG310"/>
  <c r="BF310"/>
  <c r="T310"/>
  <c r="R310"/>
  <c r="P310"/>
  <c r="BI305"/>
  <c r="BH305"/>
  <c r="BG305"/>
  <c r="BF305"/>
  <c r="T305"/>
  <c r="R305"/>
  <c r="P305"/>
  <c r="BI300"/>
  <c r="BH300"/>
  <c r="BG300"/>
  <c r="BF300"/>
  <c r="T300"/>
  <c r="R300"/>
  <c r="P300"/>
  <c r="BI293"/>
  <c r="BH293"/>
  <c r="BG293"/>
  <c r="BF293"/>
  <c r="T293"/>
  <c r="R293"/>
  <c r="P293"/>
  <c r="BI284"/>
  <c r="BH284"/>
  <c r="BG284"/>
  <c r="BF284"/>
  <c r="T284"/>
  <c r="R284"/>
  <c r="P284"/>
  <c r="BI279"/>
  <c r="BH279"/>
  <c r="BG279"/>
  <c r="BF279"/>
  <c r="T279"/>
  <c r="R279"/>
  <c r="P279"/>
  <c r="BI276"/>
  <c r="BH276"/>
  <c r="BG276"/>
  <c r="BF276"/>
  <c r="T276"/>
  <c r="R276"/>
  <c r="P276"/>
  <c r="BI273"/>
  <c r="BH273"/>
  <c r="BG273"/>
  <c r="BF273"/>
  <c r="T273"/>
  <c r="R273"/>
  <c r="P273"/>
  <c r="BI270"/>
  <c r="BH270"/>
  <c r="BG270"/>
  <c r="BF270"/>
  <c r="T270"/>
  <c r="R270"/>
  <c r="P270"/>
  <c r="BI263"/>
  <c r="BH263"/>
  <c r="BG263"/>
  <c r="BF263"/>
  <c r="T263"/>
  <c r="R263"/>
  <c r="P263"/>
  <c r="BI260"/>
  <c r="BH260"/>
  <c r="BG260"/>
  <c r="BF260"/>
  <c r="T260"/>
  <c r="R260"/>
  <c r="P260"/>
  <c r="BI257"/>
  <c r="BH257"/>
  <c r="BG257"/>
  <c r="BF257"/>
  <c r="T257"/>
  <c r="R257"/>
  <c r="P257"/>
  <c r="BI254"/>
  <c r="BH254"/>
  <c r="BG254"/>
  <c r="BF254"/>
  <c r="T254"/>
  <c r="R254"/>
  <c r="P254"/>
  <c r="BI234"/>
  <c r="BH234"/>
  <c r="BG234"/>
  <c r="BF234"/>
  <c r="T234"/>
  <c r="R234"/>
  <c r="P234"/>
  <c r="BI223"/>
  <c r="BH223"/>
  <c r="BG223"/>
  <c r="BF223"/>
  <c r="T223"/>
  <c r="R223"/>
  <c r="P223"/>
  <c r="BI217"/>
  <c r="BH217"/>
  <c r="BG217"/>
  <c r="BF217"/>
  <c r="T217"/>
  <c r="R217"/>
  <c r="P217"/>
  <c r="BI215"/>
  <c r="BH215"/>
  <c r="BG215"/>
  <c r="BF215"/>
  <c r="T215"/>
  <c r="R215"/>
  <c r="P215"/>
  <c r="BI195"/>
  <c r="BH195"/>
  <c r="BG195"/>
  <c r="BF195"/>
  <c r="T195"/>
  <c r="R195"/>
  <c r="P195"/>
  <c r="BI192"/>
  <c r="BH192"/>
  <c r="BG192"/>
  <c r="BF192"/>
  <c r="T192"/>
  <c r="R192"/>
  <c r="P192"/>
  <c r="BI185"/>
  <c r="BH185"/>
  <c r="BG185"/>
  <c r="BF185"/>
  <c r="T185"/>
  <c r="R185"/>
  <c r="P185"/>
  <c r="BI179"/>
  <c r="BH179"/>
  <c r="BG179"/>
  <c r="BF179"/>
  <c r="T179"/>
  <c r="R179"/>
  <c r="P179"/>
  <c r="BI177"/>
  <c r="BH177"/>
  <c r="BG177"/>
  <c r="BF177"/>
  <c r="T177"/>
  <c r="R177"/>
  <c r="P177"/>
  <c r="BI174"/>
  <c r="BH174"/>
  <c r="BG174"/>
  <c r="BF174"/>
  <c r="T174"/>
  <c r="R174"/>
  <c r="P174"/>
  <c r="BI167"/>
  <c r="BH167"/>
  <c r="BG167"/>
  <c r="BF167"/>
  <c r="T167"/>
  <c r="R167"/>
  <c r="P167"/>
  <c r="BI161"/>
  <c r="BH161"/>
  <c r="BG161"/>
  <c r="BF161"/>
  <c r="T161"/>
  <c r="R161"/>
  <c r="P161"/>
  <c r="BI156"/>
  <c r="BH156"/>
  <c r="BG156"/>
  <c r="BF156"/>
  <c r="T156"/>
  <c r="R156"/>
  <c r="P156"/>
  <c r="BI148"/>
  <c r="BH148"/>
  <c r="BG148"/>
  <c r="BF148"/>
  <c r="T148"/>
  <c r="R148"/>
  <c r="P148"/>
  <c r="BI145"/>
  <c r="BH145"/>
  <c r="BG145"/>
  <c r="BF145"/>
  <c r="T145"/>
  <c r="R145"/>
  <c r="P145"/>
  <c r="BI138"/>
  <c r="BH138"/>
  <c r="BG138"/>
  <c r="BF138"/>
  <c r="T138"/>
  <c r="R138"/>
  <c r="P138"/>
  <c r="BI135"/>
  <c r="BH135"/>
  <c r="BG135"/>
  <c r="BF135"/>
  <c r="T135"/>
  <c r="R135"/>
  <c r="P135"/>
  <c r="BI128"/>
  <c r="BH128"/>
  <c r="BG128"/>
  <c r="BF128"/>
  <c r="T128"/>
  <c r="R128"/>
  <c r="P128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J99"/>
  <c r="J98"/>
  <c r="F98"/>
  <c r="F96"/>
  <c r="E94"/>
  <c r="J63"/>
  <c r="J62"/>
  <c r="F62"/>
  <c r="F60"/>
  <c r="E58"/>
  <c r="J22"/>
  <c r="E22"/>
  <c r="F99"/>
  <c r="J21"/>
  <c r="J16"/>
  <c r="J60"/>
  <c r="E7"/>
  <c r="E88"/>
  <c i="4" r="J39"/>
  <c r="J38"/>
  <c i="1" r="AY59"/>
  <c i="4" r="J37"/>
  <c i="1" r="AX59"/>
  <c i="4" r="BI127"/>
  <c r="BH127"/>
  <c r="BG127"/>
  <c r="BF127"/>
  <c r="T127"/>
  <c r="T126"/>
  <c r="R127"/>
  <c r="R126"/>
  <c r="P127"/>
  <c r="P126"/>
  <c r="BI124"/>
  <c r="BH124"/>
  <c r="BG124"/>
  <c r="BF124"/>
  <c r="T124"/>
  <c r="T123"/>
  <c r="R124"/>
  <c r="R123"/>
  <c r="P124"/>
  <c r="P123"/>
  <c r="BI121"/>
  <c r="BH121"/>
  <c r="BG121"/>
  <c r="BF121"/>
  <c r="T121"/>
  <c r="T120"/>
  <c r="R121"/>
  <c r="R120"/>
  <c r="P121"/>
  <c r="P120"/>
  <c r="BI118"/>
  <c r="BH118"/>
  <c r="BG118"/>
  <c r="BF118"/>
  <c r="T118"/>
  <c r="R118"/>
  <c r="P118"/>
  <c r="BI115"/>
  <c r="BH115"/>
  <c r="BG115"/>
  <c r="BF115"/>
  <c r="T115"/>
  <c r="R115"/>
  <c r="P115"/>
  <c r="BI112"/>
  <c r="BH112"/>
  <c r="BG112"/>
  <c r="BF112"/>
  <c r="T112"/>
  <c r="T111"/>
  <c r="R112"/>
  <c r="R111"/>
  <c r="P112"/>
  <c r="P111"/>
  <c r="BI109"/>
  <c r="BH109"/>
  <c r="BG109"/>
  <c r="BF109"/>
  <c r="T109"/>
  <c r="T108"/>
  <c r="R109"/>
  <c r="R108"/>
  <c r="P109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J90"/>
  <c r="J89"/>
  <c r="F89"/>
  <c r="F87"/>
  <c r="E85"/>
  <c r="J59"/>
  <c r="J58"/>
  <c r="F58"/>
  <c r="F56"/>
  <c r="E54"/>
  <c r="J20"/>
  <c r="E20"/>
  <c r="F59"/>
  <c r="J19"/>
  <c r="J14"/>
  <c r="J87"/>
  <c r="E7"/>
  <c r="E81"/>
  <c i="3" r="J41"/>
  <c r="J40"/>
  <c i="1" r="AY58"/>
  <c i="3" r="J39"/>
  <c i="1" r="AX58"/>
  <c i="3" r="BI193"/>
  <c r="BH193"/>
  <c r="BG193"/>
  <c r="BF193"/>
  <c r="T193"/>
  <c r="T192"/>
  <c r="T191"/>
  <c r="R193"/>
  <c r="R192"/>
  <c r="R191"/>
  <c r="P193"/>
  <c r="P192"/>
  <c r="P191"/>
  <c r="BI189"/>
  <c r="BH189"/>
  <c r="BG189"/>
  <c r="BF189"/>
  <c r="T189"/>
  <c r="T188"/>
  <c r="R189"/>
  <c r="R188"/>
  <c r="P189"/>
  <c r="P188"/>
  <c r="BI186"/>
  <c r="BH186"/>
  <c r="BG186"/>
  <c r="BF186"/>
  <c r="T186"/>
  <c r="R186"/>
  <c r="P186"/>
  <c r="BI168"/>
  <c r="BH168"/>
  <c r="BG168"/>
  <c r="BF168"/>
  <c r="T168"/>
  <c r="R168"/>
  <c r="P168"/>
  <c r="BI149"/>
  <c r="BH149"/>
  <c r="BG149"/>
  <c r="BF149"/>
  <c r="T149"/>
  <c r="T148"/>
  <c r="R149"/>
  <c r="R148"/>
  <c r="P149"/>
  <c r="P148"/>
  <c r="BI145"/>
  <c r="BH145"/>
  <c r="BG145"/>
  <c r="BF145"/>
  <c r="T145"/>
  <c r="R145"/>
  <c r="P145"/>
  <c r="BI127"/>
  <c r="BH127"/>
  <c r="BG127"/>
  <c r="BF127"/>
  <c r="T127"/>
  <c r="R127"/>
  <c r="P127"/>
  <c r="BI124"/>
  <c r="BH124"/>
  <c r="BG124"/>
  <c r="BF124"/>
  <c r="T124"/>
  <c r="R124"/>
  <c r="P124"/>
  <c r="BI122"/>
  <c r="BH122"/>
  <c r="BG122"/>
  <c r="BF122"/>
  <c r="T122"/>
  <c r="R122"/>
  <c r="P122"/>
  <c r="BI119"/>
  <c r="BH119"/>
  <c r="BG119"/>
  <c r="BF119"/>
  <c r="T119"/>
  <c r="R119"/>
  <c r="P119"/>
  <c r="BI101"/>
  <c r="BH101"/>
  <c r="BG101"/>
  <c r="BF101"/>
  <c r="T101"/>
  <c r="R101"/>
  <c r="P101"/>
  <c r="J95"/>
  <c r="J94"/>
  <c r="F94"/>
  <c r="F92"/>
  <c r="E90"/>
  <c r="J63"/>
  <c r="J62"/>
  <c r="F62"/>
  <c r="F60"/>
  <c r="E58"/>
  <c r="J22"/>
  <c r="E22"/>
  <c r="F95"/>
  <c r="J21"/>
  <c r="J16"/>
  <c r="J60"/>
  <c r="E7"/>
  <c r="E52"/>
  <c i="2" r="J41"/>
  <c r="J40"/>
  <c i="1" r="AY57"/>
  <c i="2" r="J39"/>
  <c i="1" r="AX57"/>
  <c i="2" r="BI576"/>
  <c r="BH576"/>
  <c r="BG576"/>
  <c r="BF576"/>
  <c r="T576"/>
  <c r="T575"/>
  <c r="T574"/>
  <c r="R576"/>
  <c r="R575"/>
  <c r="R574"/>
  <c r="P576"/>
  <c r="P575"/>
  <c r="P574"/>
  <c r="BI572"/>
  <c r="BH572"/>
  <c r="BG572"/>
  <c r="BF572"/>
  <c r="T572"/>
  <c r="R572"/>
  <c r="P572"/>
  <c r="BI567"/>
  <c r="BH567"/>
  <c r="BG567"/>
  <c r="BF567"/>
  <c r="T567"/>
  <c r="R567"/>
  <c r="P567"/>
  <c r="BI554"/>
  <c r="BH554"/>
  <c r="BG554"/>
  <c r="BF554"/>
  <c r="T554"/>
  <c r="R554"/>
  <c r="P554"/>
  <c r="BI542"/>
  <c r="BH542"/>
  <c r="BG542"/>
  <c r="BF542"/>
  <c r="T542"/>
  <c r="R542"/>
  <c r="P542"/>
  <c r="BI530"/>
  <c r="BH530"/>
  <c r="BG530"/>
  <c r="BF530"/>
  <c r="T530"/>
  <c r="R530"/>
  <c r="P530"/>
  <c r="BI527"/>
  <c r="BH527"/>
  <c r="BG527"/>
  <c r="BF527"/>
  <c r="T527"/>
  <c r="R527"/>
  <c r="P527"/>
  <c r="BI524"/>
  <c r="BH524"/>
  <c r="BG524"/>
  <c r="BF524"/>
  <c r="T524"/>
  <c r="R524"/>
  <c r="P524"/>
  <c r="BI523"/>
  <c r="BH523"/>
  <c r="BG523"/>
  <c r="BF523"/>
  <c r="T523"/>
  <c r="R523"/>
  <c r="P523"/>
  <c r="BI520"/>
  <c r="BH520"/>
  <c r="BG520"/>
  <c r="BF520"/>
  <c r="T520"/>
  <c r="R520"/>
  <c r="P520"/>
  <c r="BI518"/>
  <c r="BH518"/>
  <c r="BG518"/>
  <c r="BF518"/>
  <c r="T518"/>
  <c r="R518"/>
  <c r="P518"/>
  <c r="BI515"/>
  <c r="BH515"/>
  <c r="BG515"/>
  <c r="BF515"/>
  <c r="T515"/>
  <c r="R515"/>
  <c r="P515"/>
  <c r="BI512"/>
  <c r="BH512"/>
  <c r="BG512"/>
  <c r="BF512"/>
  <c r="T512"/>
  <c r="R512"/>
  <c r="P512"/>
  <c r="BI509"/>
  <c r="BH509"/>
  <c r="BG509"/>
  <c r="BF509"/>
  <c r="T509"/>
  <c r="R509"/>
  <c r="P509"/>
  <c r="BI506"/>
  <c r="BH506"/>
  <c r="BG506"/>
  <c r="BF506"/>
  <c r="T506"/>
  <c r="R506"/>
  <c r="P506"/>
  <c r="BI503"/>
  <c r="BH503"/>
  <c r="BG503"/>
  <c r="BF503"/>
  <c r="T503"/>
  <c r="R503"/>
  <c r="P503"/>
  <c r="BI500"/>
  <c r="BH500"/>
  <c r="BG500"/>
  <c r="BF500"/>
  <c r="T500"/>
  <c r="R500"/>
  <c r="P500"/>
  <c r="BI496"/>
  <c r="BH496"/>
  <c r="BG496"/>
  <c r="BF496"/>
  <c r="T496"/>
  <c r="T495"/>
  <c r="R496"/>
  <c r="R495"/>
  <c r="P496"/>
  <c r="P495"/>
  <c r="BI492"/>
  <c r="BH492"/>
  <c r="BG492"/>
  <c r="BF492"/>
  <c r="T492"/>
  <c r="R492"/>
  <c r="P492"/>
  <c r="BI489"/>
  <c r="BH489"/>
  <c r="BG489"/>
  <c r="BF489"/>
  <c r="T489"/>
  <c r="R489"/>
  <c r="P489"/>
  <c r="BI486"/>
  <c r="BH486"/>
  <c r="BG486"/>
  <c r="BF486"/>
  <c r="T486"/>
  <c r="R486"/>
  <c r="P486"/>
  <c r="BI483"/>
  <c r="BH483"/>
  <c r="BG483"/>
  <c r="BF483"/>
  <c r="T483"/>
  <c r="R483"/>
  <c r="P483"/>
  <c r="BI481"/>
  <c r="BH481"/>
  <c r="BG481"/>
  <c r="BF481"/>
  <c r="T481"/>
  <c r="R481"/>
  <c r="P481"/>
  <c r="BI478"/>
  <c r="BH478"/>
  <c r="BG478"/>
  <c r="BF478"/>
  <c r="T478"/>
  <c r="R478"/>
  <c r="P478"/>
  <c r="BI472"/>
  <c r="BH472"/>
  <c r="BG472"/>
  <c r="BF472"/>
  <c r="T472"/>
  <c r="R472"/>
  <c r="P472"/>
  <c r="BI469"/>
  <c r="BH469"/>
  <c r="BG469"/>
  <c r="BF469"/>
  <c r="T469"/>
  <c r="R469"/>
  <c r="P469"/>
  <c r="BI466"/>
  <c r="BH466"/>
  <c r="BG466"/>
  <c r="BF466"/>
  <c r="T466"/>
  <c r="R466"/>
  <c r="P466"/>
  <c r="BI463"/>
  <c r="BH463"/>
  <c r="BG463"/>
  <c r="BF463"/>
  <c r="T463"/>
  <c r="R463"/>
  <c r="P463"/>
  <c r="BI460"/>
  <c r="BH460"/>
  <c r="BG460"/>
  <c r="BF460"/>
  <c r="T460"/>
  <c r="R460"/>
  <c r="P460"/>
  <c r="BI458"/>
  <c r="BH458"/>
  <c r="BG458"/>
  <c r="BF458"/>
  <c r="T458"/>
  <c r="R458"/>
  <c r="P458"/>
  <c r="BI456"/>
  <c r="BH456"/>
  <c r="BG456"/>
  <c r="BF456"/>
  <c r="T456"/>
  <c r="R456"/>
  <c r="P456"/>
  <c r="BI453"/>
  <c r="BH453"/>
  <c r="BG453"/>
  <c r="BF453"/>
  <c r="T453"/>
  <c r="R453"/>
  <c r="P453"/>
  <c r="BI451"/>
  <c r="BH451"/>
  <c r="BG451"/>
  <c r="BF451"/>
  <c r="T451"/>
  <c r="R451"/>
  <c r="P451"/>
  <c r="BI448"/>
  <c r="BH448"/>
  <c r="BG448"/>
  <c r="BF448"/>
  <c r="T448"/>
  <c r="R448"/>
  <c r="P448"/>
  <c r="BI443"/>
  <c r="BH443"/>
  <c r="BG443"/>
  <c r="BF443"/>
  <c r="T443"/>
  <c r="R443"/>
  <c r="P443"/>
  <c r="BI440"/>
  <c r="BH440"/>
  <c r="BG440"/>
  <c r="BF440"/>
  <c r="T440"/>
  <c r="R440"/>
  <c r="P440"/>
  <c r="BI435"/>
  <c r="BH435"/>
  <c r="BG435"/>
  <c r="BF435"/>
  <c r="T435"/>
  <c r="R435"/>
  <c r="P435"/>
  <c r="BI432"/>
  <c r="BH432"/>
  <c r="BG432"/>
  <c r="BF432"/>
  <c r="T432"/>
  <c r="R432"/>
  <c r="P432"/>
  <c r="BI416"/>
  <c r="BH416"/>
  <c r="BG416"/>
  <c r="BF416"/>
  <c r="T416"/>
  <c r="R416"/>
  <c r="P416"/>
  <c r="BI413"/>
  <c r="BH413"/>
  <c r="BG413"/>
  <c r="BF413"/>
  <c r="T413"/>
  <c r="R413"/>
  <c r="P413"/>
  <c r="BI410"/>
  <c r="BH410"/>
  <c r="BG410"/>
  <c r="BF410"/>
  <c r="T410"/>
  <c r="R410"/>
  <c r="P410"/>
  <c r="BI405"/>
  <c r="BH405"/>
  <c r="BG405"/>
  <c r="BF405"/>
  <c r="T405"/>
  <c r="R405"/>
  <c r="P405"/>
  <c r="BI402"/>
  <c r="BH402"/>
  <c r="BG402"/>
  <c r="BF402"/>
  <c r="T402"/>
  <c r="R402"/>
  <c r="P402"/>
  <c r="BI397"/>
  <c r="BH397"/>
  <c r="BG397"/>
  <c r="BF397"/>
  <c r="T397"/>
  <c r="R397"/>
  <c r="P397"/>
  <c r="BI392"/>
  <c r="BH392"/>
  <c r="BG392"/>
  <c r="BF392"/>
  <c r="T392"/>
  <c r="R392"/>
  <c r="P392"/>
  <c r="BI387"/>
  <c r="BH387"/>
  <c r="BG387"/>
  <c r="BF387"/>
  <c r="T387"/>
  <c r="R387"/>
  <c r="P387"/>
  <c r="BI381"/>
  <c r="BH381"/>
  <c r="BG381"/>
  <c r="BF381"/>
  <c r="T381"/>
  <c r="R381"/>
  <c r="P381"/>
  <c r="BI373"/>
  <c r="BH373"/>
  <c r="BG373"/>
  <c r="BF373"/>
  <c r="T373"/>
  <c r="R373"/>
  <c r="P373"/>
  <c r="BI372"/>
  <c r="BH372"/>
  <c r="BG372"/>
  <c r="BF372"/>
  <c r="T372"/>
  <c r="R372"/>
  <c r="P372"/>
  <c r="BI367"/>
  <c r="BH367"/>
  <c r="BG367"/>
  <c r="BF367"/>
  <c r="T367"/>
  <c r="R367"/>
  <c r="P367"/>
  <c r="BI366"/>
  <c r="BH366"/>
  <c r="BG366"/>
  <c r="BF366"/>
  <c r="T366"/>
  <c r="R366"/>
  <c r="P366"/>
  <c r="BI365"/>
  <c r="BH365"/>
  <c r="BG365"/>
  <c r="BF365"/>
  <c r="T365"/>
  <c r="R365"/>
  <c r="P365"/>
  <c r="BI363"/>
  <c r="BH363"/>
  <c r="BG363"/>
  <c r="BF363"/>
  <c r="T363"/>
  <c r="R363"/>
  <c r="P363"/>
  <c r="BI359"/>
  <c r="BH359"/>
  <c r="BG359"/>
  <c r="BF359"/>
  <c r="T359"/>
  <c r="T358"/>
  <c r="R359"/>
  <c r="R358"/>
  <c r="P359"/>
  <c r="P358"/>
  <c r="BI355"/>
  <c r="BH355"/>
  <c r="BG355"/>
  <c r="BF355"/>
  <c r="T355"/>
  <c r="R355"/>
  <c r="P355"/>
  <c r="BI350"/>
  <c r="BH350"/>
  <c r="BG350"/>
  <c r="BF350"/>
  <c r="T350"/>
  <c r="R350"/>
  <c r="P350"/>
  <c r="BI345"/>
  <c r="BH345"/>
  <c r="BG345"/>
  <c r="BF345"/>
  <c r="T345"/>
  <c r="R345"/>
  <c r="P345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3"/>
  <c r="BH323"/>
  <c r="BG323"/>
  <c r="BF323"/>
  <c r="T323"/>
  <c r="R323"/>
  <c r="P323"/>
  <c r="BI320"/>
  <c r="BH320"/>
  <c r="BG320"/>
  <c r="BF320"/>
  <c r="T320"/>
  <c r="R320"/>
  <c r="P320"/>
  <c r="BI315"/>
  <c r="BH315"/>
  <c r="BG315"/>
  <c r="BF315"/>
  <c r="T315"/>
  <c r="R315"/>
  <c r="P315"/>
  <c r="BI312"/>
  <c r="BH312"/>
  <c r="BG312"/>
  <c r="BF312"/>
  <c r="T312"/>
  <c r="R312"/>
  <c r="P312"/>
  <c r="BI307"/>
  <c r="BH307"/>
  <c r="BG307"/>
  <c r="BF307"/>
  <c r="T307"/>
  <c r="R307"/>
  <c r="P307"/>
  <c r="BI302"/>
  <c r="BH302"/>
  <c r="BG302"/>
  <c r="BF302"/>
  <c r="T302"/>
  <c r="R302"/>
  <c r="P302"/>
  <c r="BI299"/>
  <c r="BH299"/>
  <c r="BG299"/>
  <c r="BF299"/>
  <c r="T299"/>
  <c r="R299"/>
  <c r="P299"/>
  <c r="BI294"/>
  <c r="BH294"/>
  <c r="BG294"/>
  <c r="BF294"/>
  <c r="T294"/>
  <c r="R294"/>
  <c r="P294"/>
  <c r="BI289"/>
  <c r="BH289"/>
  <c r="BG289"/>
  <c r="BF289"/>
  <c r="T289"/>
  <c r="R289"/>
  <c r="P289"/>
  <c r="BI284"/>
  <c r="BH284"/>
  <c r="BG284"/>
  <c r="BF284"/>
  <c r="T284"/>
  <c r="R284"/>
  <c r="P284"/>
  <c r="BI270"/>
  <c r="BH270"/>
  <c r="BG270"/>
  <c r="BF270"/>
  <c r="T270"/>
  <c r="R270"/>
  <c r="P270"/>
  <c r="BI265"/>
  <c r="BH265"/>
  <c r="BG265"/>
  <c r="BF265"/>
  <c r="T265"/>
  <c r="R265"/>
  <c r="P265"/>
  <c r="BI260"/>
  <c r="BH260"/>
  <c r="BG260"/>
  <c r="BF260"/>
  <c r="T260"/>
  <c r="R260"/>
  <c r="P260"/>
  <c r="BI256"/>
  <c r="BH256"/>
  <c r="BG256"/>
  <c r="BF256"/>
  <c r="T256"/>
  <c r="R256"/>
  <c r="P256"/>
  <c r="BI251"/>
  <c r="BH251"/>
  <c r="BG251"/>
  <c r="BF251"/>
  <c r="T251"/>
  <c r="R251"/>
  <c r="P251"/>
  <c r="BI247"/>
  <c r="BH247"/>
  <c r="BG247"/>
  <c r="BF247"/>
  <c r="T247"/>
  <c r="T246"/>
  <c r="R247"/>
  <c r="R246"/>
  <c r="P247"/>
  <c r="P246"/>
  <c r="BI241"/>
  <c r="BH241"/>
  <c r="BG241"/>
  <c r="BF241"/>
  <c r="T241"/>
  <c r="R241"/>
  <c r="P241"/>
  <c r="BI238"/>
  <c r="BH238"/>
  <c r="BG238"/>
  <c r="BF238"/>
  <c r="T238"/>
  <c r="R238"/>
  <c r="P238"/>
  <c r="BI221"/>
  <c r="BH221"/>
  <c r="BG221"/>
  <c r="BF221"/>
  <c r="T221"/>
  <c r="R221"/>
  <c r="P221"/>
  <c r="BI218"/>
  <c r="BH218"/>
  <c r="BG218"/>
  <c r="BF218"/>
  <c r="T218"/>
  <c r="R218"/>
  <c r="P218"/>
  <c r="BI215"/>
  <c r="BH215"/>
  <c r="BG215"/>
  <c r="BF215"/>
  <c r="T215"/>
  <c r="R215"/>
  <c r="P215"/>
  <c r="BI208"/>
  <c r="BH208"/>
  <c r="BG208"/>
  <c r="BF208"/>
  <c r="T208"/>
  <c r="R208"/>
  <c r="P208"/>
  <c r="BI202"/>
  <c r="BH202"/>
  <c r="BG202"/>
  <c r="BF202"/>
  <c r="T202"/>
  <c r="R202"/>
  <c r="P202"/>
  <c r="BI200"/>
  <c r="BH200"/>
  <c r="BG200"/>
  <c r="BF200"/>
  <c r="T200"/>
  <c r="R200"/>
  <c r="P200"/>
  <c r="BI197"/>
  <c r="BH197"/>
  <c r="BG197"/>
  <c r="BF197"/>
  <c r="T197"/>
  <c r="R197"/>
  <c r="P197"/>
  <c r="BI189"/>
  <c r="BH189"/>
  <c r="BG189"/>
  <c r="BF189"/>
  <c r="T189"/>
  <c r="R189"/>
  <c r="P189"/>
  <c r="BI183"/>
  <c r="BH183"/>
  <c r="BG183"/>
  <c r="BF183"/>
  <c r="T183"/>
  <c r="R183"/>
  <c r="P183"/>
  <c r="BI178"/>
  <c r="BH178"/>
  <c r="BG178"/>
  <c r="BF178"/>
  <c r="T178"/>
  <c r="R178"/>
  <c r="P178"/>
  <c r="BI169"/>
  <c r="BH169"/>
  <c r="BG169"/>
  <c r="BF169"/>
  <c r="T169"/>
  <c r="R169"/>
  <c r="P169"/>
  <c r="BI166"/>
  <c r="BH166"/>
  <c r="BG166"/>
  <c r="BF166"/>
  <c r="T166"/>
  <c r="R166"/>
  <c r="P166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8"/>
  <c r="BH148"/>
  <c r="BG148"/>
  <c r="BF148"/>
  <c r="T148"/>
  <c r="R148"/>
  <c r="P148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BI130"/>
  <c r="BH130"/>
  <c r="BG130"/>
  <c r="BF130"/>
  <c r="T130"/>
  <c r="R130"/>
  <c r="P130"/>
  <c r="BI127"/>
  <c r="BH127"/>
  <c r="BG127"/>
  <c r="BF127"/>
  <c r="T127"/>
  <c r="R127"/>
  <c r="P127"/>
  <c r="BI124"/>
  <c r="BH124"/>
  <c r="BG124"/>
  <c r="BF124"/>
  <c r="T124"/>
  <c r="R124"/>
  <c r="P124"/>
  <c r="BI121"/>
  <c r="BH121"/>
  <c r="BG121"/>
  <c r="BF121"/>
  <c r="T121"/>
  <c r="R121"/>
  <c r="P121"/>
  <c r="BI118"/>
  <c r="BH118"/>
  <c r="BG118"/>
  <c r="BF118"/>
  <c r="T118"/>
  <c r="R118"/>
  <c r="P118"/>
  <c r="BI115"/>
  <c r="BH115"/>
  <c r="BG115"/>
  <c r="BF115"/>
  <c r="T115"/>
  <c r="R115"/>
  <c r="P115"/>
  <c r="BI112"/>
  <c r="BH112"/>
  <c r="BG112"/>
  <c r="BF112"/>
  <c r="T112"/>
  <c r="R112"/>
  <c r="P112"/>
  <c r="BI109"/>
  <c r="BH109"/>
  <c r="BG109"/>
  <c r="BF109"/>
  <c r="T109"/>
  <c r="R109"/>
  <c r="P109"/>
  <c r="J103"/>
  <c r="J102"/>
  <c r="F102"/>
  <c r="F100"/>
  <c r="E98"/>
  <c r="J63"/>
  <c r="J62"/>
  <c r="F62"/>
  <c r="F60"/>
  <c r="E58"/>
  <c r="J22"/>
  <c r="E22"/>
  <c r="F103"/>
  <c r="J21"/>
  <c r="J16"/>
  <c r="J100"/>
  <c r="E7"/>
  <c r="E92"/>
  <c i="1" r="L50"/>
  <c r="AM50"/>
  <c r="AM49"/>
  <c r="L49"/>
  <c r="AM47"/>
  <c r="L47"/>
  <c r="L45"/>
  <c r="L44"/>
  <c i="2" r="BK523"/>
  <c r="BK478"/>
  <c r="BK387"/>
  <c r="BK302"/>
  <c r="BK151"/>
  <c i="4" r="J98"/>
  <c i="5" r="BK494"/>
  <c r="J362"/>
  <c r="BK276"/>
  <c i="6" r="J174"/>
  <c i="7" r="BK164"/>
  <c i="8" r="J226"/>
  <c r="BK113"/>
  <c i="9" r="J143"/>
  <c i="10" r="J115"/>
  <c i="11" r="J322"/>
  <c r="BK346"/>
  <c i="12" r="BK101"/>
  <c i="14" r="BK146"/>
  <c i="15" r="BK199"/>
  <c r="J106"/>
  <c i="16" r="BK126"/>
  <c i="18" r="J460"/>
  <c r="J230"/>
  <c r="BK404"/>
  <c i="20" r="J103"/>
  <c r="J181"/>
  <c i="21" r="J112"/>
  <c i="2" r="BK133"/>
  <c i="4" r="J109"/>
  <c i="5" r="BK257"/>
  <c i="8" r="J188"/>
  <c i="9" r="J103"/>
  <c i="11" r="J190"/>
  <c r="J146"/>
  <c r="BK374"/>
  <c i="12" r="J127"/>
  <c i="13" r="BK150"/>
  <c i="15" r="BK152"/>
  <c r="J197"/>
  <c i="16" r="J133"/>
  <c r="J149"/>
  <c i="18" r="BK309"/>
  <c r="J413"/>
  <c i="20" r="J203"/>
  <c r="J246"/>
  <c i="21" r="J161"/>
  <c i="2" r="BK355"/>
  <c r="BK270"/>
  <c r="J127"/>
  <c i="5" r="J120"/>
  <c r="BK424"/>
  <c r="J378"/>
  <c i="6" r="BK194"/>
  <c i="7" r="J158"/>
  <c i="8" r="BK195"/>
  <c r="BK180"/>
  <c i="9" r="J138"/>
  <c i="11" r="J340"/>
  <c r="BK252"/>
  <c r="BK534"/>
  <c i="13" r="BK178"/>
  <c r="J106"/>
  <c i="15" r="BK184"/>
  <c r="J112"/>
  <c i="16" r="BK105"/>
  <c r="J127"/>
  <c i="18" r="J471"/>
  <c r="BK337"/>
  <c r="BK116"/>
  <c i="20" r="J156"/>
  <c r="BK156"/>
  <c i="21" r="J126"/>
  <c i="22" r="BK96"/>
  <c i="4" r="BK124"/>
  <c i="5" r="J346"/>
  <c r="BK195"/>
  <c r="J270"/>
  <c r="BK120"/>
  <c i="7" r="J135"/>
  <c r="J153"/>
  <c i="8" r="BK204"/>
  <c r="BK146"/>
  <c i="9" r="BK174"/>
  <c r="BK138"/>
  <c i="10" r="J118"/>
  <c i="11" r="J210"/>
  <c r="BK128"/>
  <c r="BK309"/>
  <c i="13" r="J146"/>
  <c i="14" r="BK138"/>
  <c i="15" r="J217"/>
  <c r="J128"/>
  <c r="BK134"/>
  <c i="16" r="J129"/>
  <c i="17" r="J112"/>
  <c i="18" r="J213"/>
  <c r="J345"/>
  <c r="J475"/>
  <c r="J267"/>
  <c i="20" r="BK201"/>
  <c r="BK115"/>
  <c i="21" r="BK146"/>
  <c i="22" r="J121"/>
  <c i="2" r="BK527"/>
  <c r="J500"/>
  <c r="J469"/>
  <c r="BK440"/>
  <c r="BK367"/>
  <c r="BK315"/>
  <c r="J215"/>
  <c i="3" r="BK101"/>
  <c i="4" r="BK109"/>
  <c i="5" r="BK397"/>
  <c i="8" r="BK136"/>
  <c r="BK119"/>
  <c i="9" r="BK130"/>
  <c i="10" r="J98"/>
  <c i="11" r="J367"/>
  <c r="J171"/>
  <c i="13" r="J176"/>
  <c r="J150"/>
  <c i="14" r="J110"/>
  <c i="15" r="J202"/>
  <c r="BK217"/>
  <c i="16" r="BK141"/>
  <c i="17" r="BK112"/>
  <c i="18" r="BK197"/>
  <c r="J357"/>
  <c r="BK104"/>
  <c i="20" r="J177"/>
  <c r="J179"/>
  <c r="BK216"/>
  <c i="22" r="J112"/>
  <c i="3" r="BK186"/>
  <c i="4" r="BK118"/>
  <c i="5" r="J453"/>
  <c r="J321"/>
  <c i="6" r="J153"/>
  <c i="7" r="BK123"/>
  <c i="8" r="BK129"/>
  <c r="BK153"/>
  <c r="BK162"/>
  <c i="9" r="J149"/>
  <c r="J147"/>
  <c i="11" r="BK493"/>
  <c r="BK193"/>
  <c r="BK397"/>
  <c r="BK549"/>
  <c r="BK440"/>
  <c i="13" r="J152"/>
  <c r="J136"/>
  <c i="14" r="J118"/>
  <c i="15" r="J160"/>
  <c r="J186"/>
  <c i="16" r="BK95"/>
  <c r="J144"/>
  <c i="17" r="BK124"/>
  <c i="18" r="BK107"/>
  <c r="BK272"/>
  <c r="J370"/>
  <c r="J116"/>
  <c i="20" r="BK243"/>
  <c r="BK166"/>
  <c r="J113"/>
  <c i="21" r="BK116"/>
  <c i="22" r="BK118"/>
  <c i="1" r="AS69"/>
  <c i="5" r="J234"/>
  <c r="J257"/>
  <c i="7" r="BK141"/>
  <c r="BK178"/>
  <c i="8" r="BK98"/>
  <c r="J195"/>
  <c i="9" r="J105"/>
  <c i="11" r="BK590"/>
  <c r="J125"/>
  <c r="BK430"/>
  <c r="BK327"/>
  <c i="12" r="BK132"/>
  <c i="13" r="BK114"/>
  <c i="14" r="J124"/>
  <c i="15" r="J162"/>
  <c r="BK229"/>
  <c i="16" r="BK123"/>
  <c r="BK140"/>
  <c i="17" r="J124"/>
  <c i="18" r="BK391"/>
  <c r="J275"/>
  <c r="BK350"/>
  <c i="20" r="BK154"/>
  <c r="BK245"/>
  <c i="21" r="J132"/>
  <c i="2" r="J572"/>
  <c r="BK509"/>
  <c r="BK458"/>
  <c r="BK416"/>
  <c r="BK373"/>
  <c r="J315"/>
  <c r="BK127"/>
  <c i="5" r="BK362"/>
  <c r="J402"/>
  <c r="J480"/>
  <c r="J510"/>
  <c i="6" r="BK126"/>
  <c i="7" r="BK166"/>
  <c i="8" r="J199"/>
  <c r="BK225"/>
  <c i="9" r="J100"/>
  <c i="11" r="BK166"/>
  <c r="J397"/>
  <c i="12" r="J132"/>
  <c i="13" r="BK124"/>
  <c i="15" r="BK170"/>
  <c r="J148"/>
  <c i="16" r="J123"/>
  <c i="17" r="J121"/>
  <c i="18" r="J436"/>
  <c r="J110"/>
  <c r="J128"/>
  <c i="20" r="BK234"/>
  <c r="BK175"/>
  <c i="21" r="J144"/>
  <c i="22" r="J100"/>
  <c i="5" r="BK427"/>
  <c r="BK111"/>
  <c r="BK353"/>
  <c i="6" r="J194"/>
  <c i="7" r="BK160"/>
  <c i="8" r="J116"/>
  <c r="BK207"/>
  <c i="9" r="BK143"/>
  <c i="10" r="BK106"/>
  <c i="11" r="BK349"/>
  <c r="BK210"/>
  <c r="BK227"/>
  <c i="13" r="BK168"/>
  <c i="14" r="BK124"/>
  <c i="15" r="BK182"/>
  <c r="J190"/>
  <c i="16" r="J154"/>
  <c r="BK152"/>
  <c i="18" r="J376"/>
  <c r="J150"/>
  <c r="J278"/>
  <c i="19" r="BK165"/>
  <c i="20" r="BK232"/>
  <c r="J112"/>
  <c r="BK189"/>
  <c i="21" r="BK103"/>
  <c r="BK121"/>
  <c i="2" r="BK554"/>
  <c r="BK483"/>
  <c r="J451"/>
  <c r="BK402"/>
  <c r="BK323"/>
  <c r="J148"/>
  <c i="3" r="J101"/>
  <c i="5" r="BK310"/>
  <c i="8" r="J216"/>
  <c r="BK234"/>
  <c r="BK107"/>
  <c i="9" r="BK177"/>
  <c i="10" r="BK118"/>
  <c i="11" r="J227"/>
  <c r="BK443"/>
  <c r="J422"/>
  <c i="12" r="BK124"/>
  <c i="13" r="BK155"/>
  <c r="BK131"/>
  <c i="15" r="J225"/>
  <c r="BK215"/>
  <c r="J174"/>
  <c i="16" r="J174"/>
  <c i="18" r="BK296"/>
  <c r="BK312"/>
  <c r="J381"/>
  <c i="20" r="BK250"/>
  <c r="J218"/>
  <c r="J176"/>
  <c i="21" r="J156"/>
  <c i="22" r="BK112"/>
  <c i="2" r="J136"/>
  <c i="4" r="BK102"/>
  <c i="5" r="BK263"/>
  <c r="J117"/>
  <c i="6" r="J201"/>
  <c i="7" r="J178"/>
  <c r="J164"/>
  <c i="8" r="BK166"/>
  <c r="BK114"/>
  <c i="9" r="BK121"/>
  <c r="BK136"/>
  <c i="10" r="J106"/>
  <c i="11" r="BK208"/>
  <c r="BK214"/>
  <c r="BK424"/>
  <c i="12" r="J129"/>
  <c i="13" r="BK128"/>
  <c i="14" r="J121"/>
  <c i="15" r="BK233"/>
  <c r="BK228"/>
  <c i="16" r="BK160"/>
  <c r="BK133"/>
  <c i="17" r="BK96"/>
  <c i="18" r="J113"/>
  <c r="J284"/>
  <c r="BK457"/>
  <c i="19" r="BK200"/>
  <c i="20" r="BK236"/>
  <c i="21" r="BK136"/>
  <c r="BK140"/>
  <c i="2" r="BK183"/>
  <c i="4" r="J115"/>
  <c i="5" r="BK343"/>
  <c r="BK223"/>
  <c r="BK402"/>
  <c i="6" r="BK197"/>
  <c i="7" r="BK175"/>
  <c i="8" r="J148"/>
  <c r="J149"/>
  <c i="9" r="J130"/>
  <c i="10" r="BK127"/>
  <c i="11" r="J431"/>
  <c r="BK558"/>
  <c i="12" r="BK159"/>
  <c i="13" r="BK144"/>
  <c i="14" r="J135"/>
  <c i="15" r="BK156"/>
  <c r="J226"/>
  <c i="16" r="J122"/>
  <c i="17" r="J118"/>
  <c i="18" r="BK293"/>
  <c r="BK178"/>
  <c r="BK275"/>
  <c i="19" r="J118"/>
  <c i="20" r="J183"/>
  <c r="J189"/>
  <c i="21" r="BK125"/>
  <c r="J159"/>
  <c i="22" r="J109"/>
  <c i="2" r="J515"/>
  <c r="BK486"/>
  <c r="J463"/>
  <c r="J372"/>
  <c r="J307"/>
  <c r="J247"/>
  <c r="BK115"/>
  <c i="5" r="J490"/>
  <c r="J148"/>
  <c r="J348"/>
  <c r="BK477"/>
  <c r="BK356"/>
  <c i="7" r="J145"/>
  <c r="BK145"/>
  <c i="8" r="BK124"/>
  <c r="J104"/>
  <c i="9" r="J116"/>
  <c r="J121"/>
  <c i="11" r="BK171"/>
  <c r="BK306"/>
  <c r="J569"/>
  <c r="J205"/>
  <c i="12" r="BK129"/>
  <c i="13" r="BK148"/>
  <c i="15" r="J166"/>
  <c i="16" r="BK134"/>
  <c i="17" r="J115"/>
  <c i="18" r="BK189"/>
  <c r="BK341"/>
  <c r="J171"/>
  <c i="20" r="BK214"/>
  <c r="BK98"/>
  <c r="BK197"/>
  <c i="21" r="J128"/>
  <c i="2" r="J567"/>
  <c r="BK506"/>
  <c r="J460"/>
  <c r="BK432"/>
  <c r="BK359"/>
  <c r="BK312"/>
  <c r="J241"/>
  <c r="BK166"/>
  <c i="3" r="J119"/>
  <c i="4" r="BK115"/>
  <c i="5" r="BK490"/>
  <c r="BK391"/>
  <c r="J300"/>
  <c r="J347"/>
  <c r="BK185"/>
  <c r="J373"/>
  <c r="J419"/>
  <c i="6" r="J121"/>
  <c i="7" r="J141"/>
  <c r="BK119"/>
  <c i="8" r="J135"/>
  <c r="J151"/>
  <c r="J169"/>
  <c i="9" r="J141"/>
  <c r="J150"/>
  <c i="11" r="J558"/>
  <c r="J327"/>
  <c r="BK425"/>
  <c r="J261"/>
  <c r="BK434"/>
  <c i="12" r="J124"/>
  <c i="13" r="J188"/>
  <c i="14" r="BK132"/>
  <c i="15" r="BK103"/>
  <c r="J118"/>
  <c r="BK231"/>
  <c i="16" r="J151"/>
  <c r="BK144"/>
  <c i="18" r="J462"/>
  <c r="J309"/>
  <c r="J465"/>
  <c i="19" r="J121"/>
  <c i="20" r="BK176"/>
  <c r="BK191"/>
  <c i="21" r="BK159"/>
  <c i="22" r="BK124"/>
  <c i="2" r="J169"/>
  <c r="J109"/>
  <c i="4" r="BK121"/>
  <c i="5" r="BK414"/>
  <c r="J310"/>
  <c i="8" r="BK156"/>
  <c i="9" r="J159"/>
  <c r="BK154"/>
  <c i="10" r="J102"/>
  <c i="11" r="J537"/>
  <c r="BK314"/>
  <c r="J384"/>
  <c r="BK190"/>
  <c r="J314"/>
  <c i="13" r="BK165"/>
  <c r="J177"/>
  <c i="14" r="BK154"/>
  <c i="15" r="J120"/>
  <c r="J133"/>
  <c r="J213"/>
  <c i="16" r="BK138"/>
  <c r="J152"/>
  <c i="17" r="J106"/>
  <c i="18" r="J134"/>
  <c r="J407"/>
  <c r="J293"/>
  <c r="BK113"/>
  <c i="20" r="BK137"/>
  <c r="J207"/>
  <c i="21" r="BK126"/>
  <c i="22" r="J118"/>
  <c i="2" r="J337"/>
  <c r="BK289"/>
  <c r="BK215"/>
  <c i="4" r="BK127"/>
  <c i="5" r="BK279"/>
  <c r="J345"/>
  <c r="J353"/>
  <c r="J174"/>
  <c i="7" r="J119"/>
  <c r="BK173"/>
  <c i="8" r="BK135"/>
  <c r="BK174"/>
  <c r="J212"/>
  <c i="9" r="J174"/>
  <c i="11" r="BK577"/>
  <c r="BK224"/>
  <c r="J181"/>
  <c r="J152"/>
  <c r="J526"/>
  <c i="12" r="BK183"/>
  <c i="13" r="J170"/>
  <c i="14" r="J141"/>
  <c i="15" r="J103"/>
  <c r="BK166"/>
  <c r="BK162"/>
  <c i="16" r="J132"/>
  <c r="BK118"/>
  <c i="17" r="BK115"/>
  <c i="18" r="BK159"/>
  <c r="J304"/>
  <c r="J125"/>
  <c r="BK376"/>
  <c i="19" r="J204"/>
  <c i="20" r="J216"/>
  <c r="BK247"/>
  <c i="21" r="J134"/>
  <c r="BK112"/>
  <c i="2" r="BK202"/>
  <c r="J118"/>
  <c i="4" r="BK98"/>
  <c i="5" r="BK480"/>
  <c r="J407"/>
  <c r="J114"/>
  <c r="BK217"/>
  <c i="7" r="J111"/>
  <c r="J105"/>
  <c i="8" r="J207"/>
  <c r="BK190"/>
  <c r="BK144"/>
  <c i="9" r="BK113"/>
  <c i="10" r="BK109"/>
  <c i="11" r="BK205"/>
  <c r="J555"/>
  <c r="BK526"/>
  <c i="12" r="BK206"/>
  <c i="13" r="J153"/>
  <c i="14" r="J103"/>
  <c i="15" r="J140"/>
  <c r="BK140"/>
  <c r="J152"/>
  <c i="16" r="BK172"/>
  <c r="J166"/>
  <c i="18" r="BK241"/>
  <c r="J287"/>
  <c r="J178"/>
  <c r="BK186"/>
  <c i="20" r="BK148"/>
  <c r="BK203"/>
  <c r="J185"/>
  <c i="21" r="J123"/>
  <c i="22" r="BK115"/>
  <c i="2" r="J542"/>
  <c r="BK503"/>
  <c r="BK460"/>
  <c r="J432"/>
  <c r="J373"/>
  <c r="J334"/>
  <c r="BK251"/>
  <c r="BK178"/>
  <c i="3" r="BK149"/>
  <c i="5" r="BK373"/>
  <c r="BK156"/>
  <c i="8" r="BK138"/>
  <c r="BK202"/>
  <c i="9" r="BK152"/>
  <c i="11" r="J560"/>
  <c r="J482"/>
  <c r="J119"/>
  <c r="J291"/>
  <c i="13" r="BK111"/>
  <c r="J162"/>
  <c i="14" r="J154"/>
  <c i="15" r="J141"/>
  <c i="16" r="J114"/>
  <c i="17" r="J100"/>
  <c i="18" r="J334"/>
  <c r="J272"/>
  <c i="20" r="BK113"/>
  <c r="BK161"/>
  <c i="21" r="BK150"/>
  <c r="BK98"/>
  <c i="2" r="F40"/>
  <c i="21" r="J141"/>
  <c r="J98"/>
  <c i="2" r="BK156"/>
  <c i="3" r="BK168"/>
  <c i="5" r="BK345"/>
  <c r="BK430"/>
  <c r="BK460"/>
  <c r="BK117"/>
  <c i="6" r="J101"/>
  <c i="7" r="BK108"/>
  <c i="8" r="BK227"/>
  <c r="J139"/>
  <c i="9" r="BK146"/>
  <c i="10" r="BK121"/>
  <c i="11" r="J583"/>
  <c r="J306"/>
  <c r="BK221"/>
  <c i="13" r="BK170"/>
  <c r="J191"/>
  <c i="15" r="BK174"/>
  <c r="J172"/>
  <c i="16" r="BK163"/>
  <c r="BK174"/>
  <c i="18" r="BK468"/>
  <c r="BK134"/>
  <c r="BK343"/>
  <c r="BK110"/>
  <c i="20" r="J211"/>
  <c r="J201"/>
  <c i="21" r="BK130"/>
  <c i="22" r="J104"/>
  <c i="2" r="BK520"/>
  <c r="BK500"/>
  <c r="J448"/>
  <c r="J402"/>
  <c r="J345"/>
  <c r="J284"/>
  <c r="J218"/>
  <c i="3" r="J149"/>
  <c i="5" r="J318"/>
  <c r="J352"/>
  <c r="J111"/>
  <c r="J427"/>
  <c r="J424"/>
  <c i="6" r="BK101"/>
  <c i="8" r="J180"/>
  <c r="BK155"/>
  <c r="J124"/>
  <c i="9" r="J152"/>
  <c i="10" r="J109"/>
  <c i="11" r="J296"/>
  <c r="J252"/>
  <c r="J116"/>
  <c i="13" r="J142"/>
  <c i="14" r="J146"/>
  <c i="15" r="BK195"/>
  <c r="J184"/>
  <c i="16" r="BK98"/>
  <c i="18" r="BK128"/>
  <c r="BK171"/>
  <c r="J241"/>
  <c i="20" r="BK174"/>
  <c r="BK183"/>
  <c i="21" r="BK153"/>
  <c i="2" r="J527"/>
  <c r="J512"/>
  <c r="J486"/>
  <c r="J453"/>
  <c r="BK410"/>
  <c r="J365"/>
  <c r="BK320"/>
  <c r="J251"/>
  <c r="BK139"/>
  <c i="3" r="BK189"/>
  <c i="5" r="J333"/>
  <c r="J349"/>
  <c r="BK177"/>
  <c r="J336"/>
  <c r="J135"/>
  <c r="J273"/>
  <c i="7" r="BK156"/>
  <c r="J157"/>
  <c i="8" r="BK223"/>
  <c r="BK110"/>
  <c i="9" r="BK100"/>
  <c i="10" r="J100"/>
  <c i="11" r="BK392"/>
  <c r="BK352"/>
  <c r="BK487"/>
  <c r="BK528"/>
  <c i="12" r="J155"/>
  <c i="13" r="BK177"/>
  <c r="J103"/>
  <c i="14" r="BK135"/>
  <c i="15" r="BK160"/>
  <c i="16" r="J125"/>
  <c r="BK124"/>
  <c i="17" r="J127"/>
  <c i="18" r="BK370"/>
  <c r="J351"/>
  <c r="J341"/>
  <c i="19" r="J147"/>
  <c i="20" r="J238"/>
  <c i="21" r="J116"/>
  <c r="J101"/>
  <c i="2" r="BK200"/>
  <c i="3" r="BK193"/>
  <c i="4" r="J106"/>
  <c i="5" r="J326"/>
  <c i="8" r="J174"/>
  <c i="9" r="J113"/>
  <c r="J136"/>
  <c i="10" r="BK115"/>
  <c i="11" r="BK472"/>
  <c r="J549"/>
  <c r="BK412"/>
  <c r="BK580"/>
  <c r="BK197"/>
  <c i="12" r="J101"/>
  <c i="13" r="J117"/>
  <c r="BK121"/>
  <c i="15" r="BK133"/>
  <c r="BK197"/>
  <c i="16" r="J116"/>
  <c r="BK148"/>
  <c i="17" r="J102"/>
  <c i="18" r="BK162"/>
  <c r="J243"/>
  <c r="J192"/>
  <c i="20" r="J118"/>
  <c r="BK246"/>
  <c i="21" r="BK123"/>
  <c i="22" r="BK127"/>
  <c i="2" r="J331"/>
  <c r="BK247"/>
  <c r="J156"/>
  <c i="5" r="BK472"/>
  <c r="BK318"/>
  <c r="BK300"/>
  <c r="J167"/>
  <c r="BK336"/>
  <c i="7" r="BK169"/>
  <c r="BK111"/>
  <c r="J156"/>
  <c i="8" r="BK141"/>
  <c r="J138"/>
  <c r="BK149"/>
  <c i="9" r="BK148"/>
  <c i="11" r="J563"/>
  <c r="BK296"/>
  <c r="J301"/>
  <c r="BK437"/>
  <c i="13" r="BK133"/>
  <c r="J164"/>
  <c i="14" r="BK121"/>
  <c i="15" r="BK213"/>
  <c r="J206"/>
  <c i="16" r="J98"/>
  <c r="J168"/>
  <c i="18" r="J451"/>
  <c r="BK416"/>
  <c r="J445"/>
  <c r="BK230"/>
  <c i="20" r="J166"/>
  <c r="J199"/>
  <c r="BK221"/>
  <c i="21" r="BK142"/>
  <c r="J107"/>
  <c i="2" r="BK169"/>
  <c i="3" r="J193"/>
  <c i="4" r="J100"/>
  <c i="5" r="BK305"/>
  <c r="J284"/>
  <c r="BK123"/>
  <c i="6" r="BK124"/>
  <c i="7" r="BK138"/>
  <c i="8" r="J147"/>
  <c r="J234"/>
  <c i="9" r="J161"/>
  <c r="BK151"/>
  <c i="11" r="J214"/>
  <c r="BK405"/>
  <c r="J456"/>
  <c r="BK122"/>
  <c i="13" r="J100"/>
  <c i="14" r="BK162"/>
  <c i="15" r="BK178"/>
  <c i="16" r="BK151"/>
  <c r="J112"/>
  <c i="18" r="BK465"/>
  <c r="BK278"/>
  <c r="BK142"/>
  <c i="20" r="BK112"/>
  <c r="BK225"/>
  <c i="21" r="BK101"/>
  <c r="J124"/>
  <c i="2" r="J509"/>
  <c r="J481"/>
  <c r="BK443"/>
  <c r="BK381"/>
  <c r="J340"/>
  <c r="J270"/>
  <c r="BK154"/>
  <c i="4" r="BK112"/>
  <c i="5" r="J108"/>
  <c i="7" r="BK102"/>
  <c i="8" r="J182"/>
  <c r="BK184"/>
  <c i="9" r="BK116"/>
  <c i="11" r="BK322"/>
  <c r="BK573"/>
  <c r="J451"/>
  <c i="13" r="J158"/>
  <c i="14" r="BK100"/>
  <c i="15" r="BK145"/>
  <c i="16" r="J146"/>
  <c r="J141"/>
  <c i="18" r="BK475"/>
  <c r="J186"/>
  <c i="19" r="J182"/>
  <c i="20" r="BK182"/>
  <c i="21" r="J135"/>
  <c r="BK134"/>
  <c i="2" r="J166"/>
  <c i="3" r="J168"/>
  <c i="5" r="BK333"/>
  <c r="J185"/>
  <c r="J215"/>
  <c i="7" r="J169"/>
  <c r="J133"/>
  <c i="9" r="BK167"/>
  <c i="11" r="J580"/>
  <c r="J379"/>
  <c r="J521"/>
  <c r="J430"/>
  <c r="BK125"/>
  <c i="13" r="BK106"/>
  <c i="14" r="J138"/>
  <c i="15" r="BK190"/>
  <c r="J168"/>
  <c i="16" r="J134"/>
  <c r="BK103"/>
  <c i="18" r="J312"/>
  <c r="BK315"/>
  <c r="J211"/>
  <c i="20" r="BK109"/>
  <c r="BK199"/>
  <c i="21" r="BK135"/>
  <c i="22" r="BK106"/>
  <c i="3" r="J186"/>
  <c i="5" r="BK456"/>
  <c r="J179"/>
  <c r="BK326"/>
  <c r="BK349"/>
  <c i="7" r="J108"/>
  <c r="J160"/>
  <c i="8" r="BK221"/>
  <c r="J190"/>
  <c i="9" r="BK105"/>
  <c i="11" r="BK518"/>
  <c r="BK261"/>
  <c r="BK421"/>
  <c r="BK523"/>
  <c i="13" r="BK153"/>
  <c i="14" r="BK143"/>
  <c i="15" r="BK188"/>
  <c i="16" r="BK149"/>
  <c i="18" r="BK413"/>
  <c r="J107"/>
  <c i="19" r="BK204"/>
  <c i="20" r="J197"/>
  <c r="BK123"/>
  <c i="21" r="J105"/>
  <c i="2" r="J530"/>
  <c r="J478"/>
  <c r="J435"/>
  <c r="J355"/>
  <c r="BK299"/>
  <c r="J238"/>
  <c i="3" r="J122"/>
  <c i="5" r="BK339"/>
  <c r="J195"/>
  <c r="BK466"/>
  <c r="BK407"/>
  <c i="6" r="J126"/>
  <c i="7" r="BK181"/>
  <c i="8" r="J184"/>
  <c r="J158"/>
  <c i="9" r="BK157"/>
  <c i="11" r="BK555"/>
  <c r="BK149"/>
  <c r="J149"/>
  <c r="BK384"/>
  <c i="12" r="J230"/>
  <c i="13" r="J133"/>
  <c i="14" r="J105"/>
  <c i="15" r="BK106"/>
  <c r="BK128"/>
  <c i="16" r="J126"/>
  <c i="18" r="BK267"/>
  <c r="J325"/>
  <c r="J479"/>
  <c i="19" r="J165"/>
  <c i="20" r="BK120"/>
  <c i="21" r="J140"/>
  <c i="22" r="J96"/>
  <c i="2" r="J554"/>
  <c r="J503"/>
  <c r="J483"/>
  <c r="BK448"/>
  <c r="J405"/>
  <c r="BK372"/>
  <c r="BK340"/>
  <c r="J289"/>
  <c r="J221"/>
  <c i="1" r="AS78"/>
  <c i="5" r="J145"/>
  <c r="J161"/>
  <c r="BK161"/>
  <c i="7" r="J181"/>
  <c i="8" r="J166"/>
  <c r="BK238"/>
  <c r="J129"/>
  <c i="9" r="J134"/>
  <c r="J111"/>
  <c i="11" r="BK137"/>
  <c r="BK566"/>
  <c r="BK178"/>
  <c r="BK134"/>
  <c r="J415"/>
  <c i="13" r="J180"/>
  <c r="J183"/>
  <c i="14" r="J150"/>
  <c i="15" r="BK202"/>
  <c r="J219"/>
  <c i="16" r="BK154"/>
  <c r="J121"/>
  <c i="17" r="BK109"/>
  <c i="18" r="BK243"/>
  <c r="BK479"/>
  <c r="BK357"/>
  <c i="19" r="J123"/>
  <c i="20" r="J239"/>
  <c r="J151"/>
  <c r="J174"/>
  <c i="21" r="BK128"/>
  <c r="J133"/>
  <c i="22" r="J115"/>
  <c i="2" r="J121"/>
  <c i="3" r="BK122"/>
  <c i="5" r="J293"/>
  <c r="J356"/>
  <c i="8" r="J238"/>
  <c r="J132"/>
  <c i="9" r="J126"/>
  <c i="10" r="BK100"/>
  <c i="11" r="J573"/>
  <c r="BK569"/>
  <c r="BK272"/>
  <c r="J412"/>
  <c r="BK431"/>
  <c i="13" r="J148"/>
  <c r="BK139"/>
  <c i="14" r="J108"/>
  <c i="15" r="BK232"/>
  <c r="J123"/>
  <c r="J145"/>
  <c i="16" r="BK121"/>
  <c r="J109"/>
  <c r="J105"/>
  <c i="18" r="BK281"/>
  <c r="BK344"/>
  <c r="J142"/>
  <c r="BK131"/>
  <c i="20" r="BK193"/>
  <c r="J250"/>
  <c r="BK103"/>
  <c i="21" r="J138"/>
  <c r="BK127"/>
  <c i="22" r="J106"/>
  <c i="2" r="J320"/>
  <c r="BK260"/>
  <c r="BK197"/>
  <c r="J112"/>
  <c i="4" r="J102"/>
  <c i="5" r="BK367"/>
  <c r="J483"/>
  <c r="J123"/>
  <c r="J475"/>
  <c i="6" r="J129"/>
  <c i="7" r="J175"/>
  <c r="BK105"/>
  <c i="8" r="BK219"/>
  <c r="J107"/>
  <c r="BK182"/>
  <c i="9" r="BK109"/>
  <c i="10" r="BK124"/>
  <c i="11" r="BK451"/>
  <c r="BK340"/>
  <c r="BK301"/>
  <c i="13" r="J171"/>
  <c r="J144"/>
  <c r="J128"/>
  <c i="15" r="J178"/>
  <c r="J232"/>
  <c r="BK113"/>
  <c r="BK115"/>
  <c i="16" r="J160"/>
  <c i="17" r="J104"/>
  <c i="18" r="J354"/>
  <c r="J457"/>
  <c r="J315"/>
  <c i="19" r="J126"/>
  <c i="20" r="J143"/>
  <c r="J193"/>
  <c r="BK169"/>
  <c i="21" r="J103"/>
  <c r="J125"/>
  <c i="2" r="F39"/>
  <c i="21" r="J136"/>
  <c i="2" r="BK567"/>
  <c r="BK512"/>
  <c r="BK463"/>
  <c r="BK435"/>
  <c r="J392"/>
  <c r="J350"/>
  <c r="BK294"/>
  <c r="BK221"/>
  <c r="J124"/>
  <c i="4" r="J112"/>
  <c i="5" r="BK254"/>
  <c i="8" r="J156"/>
  <c i="9" r="BK134"/>
  <c r="J157"/>
  <c i="11" r="J425"/>
  <c r="BK423"/>
  <c r="J346"/>
  <c i="12" r="BK127"/>
  <c i="13" r="BK174"/>
  <c i="15" r="J153"/>
  <c r="BK236"/>
  <c r="BK123"/>
  <c i="16" r="BK170"/>
  <c i="18" r="BK471"/>
  <c r="BK451"/>
  <c i="20" r="BK143"/>
  <c r="J148"/>
  <c i="21" r="J130"/>
  <c i="22" r="J98"/>
  <c i="2" r="J151"/>
  <c r="BK112"/>
  <c i="4" r="J104"/>
  <c i="5" r="J217"/>
  <c r="BK475"/>
  <c r="J105"/>
  <c i="7" r="BK159"/>
  <c i="8" r="J204"/>
  <c r="J237"/>
  <c r="J176"/>
  <c r="J128"/>
  <c i="9" r="J119"/>
  <c i="10" r="J104"/>
  <c i="11" r="BK521"/>
  <c r="BK140"/>
  <c r="BK181"/>
  <c r="J358"/>
  <c i="12" r="BK230"/>
  <c i="13" r="BK103"/>
  <c r="BK154"/>
  <c i="15" r="J134"/>
  <c r="BK118"/>
  <c r="J157"/>
  <c i="16" r="BK112"/>
  <c r="J142"/>
  <c i="18" r="J195"/>
  <c r="J391"/>
  <c r="J208"/>
  <c i="20" r="J182"/>
  <c r="J234"/>
  <c r="J109"/>
  <c i="21" r="J109"/>
  <c i="22" r="BK109"/>
  <c i="2" r="J115"/>
  <c i="4" r="BK100"/>
  <c i="5" r="J128"/>
  <c r="J343"/>
  <c r="J486"/>
  <c r="J472"/>
  <c i="6" r="BK149"/>
  <c i="7" r="BK158"/>
  <c i="8" r="BK230"/>
  <c r="J202"/>
  <c r="J219"/>
  <c r="BK116"/>
  <c i="9" r="J98"/>
  <c i="11" r="J255"/>
  <c r="BK402"/>
  <c r="J352"/>
  <c r="J424"/>
  <c i="13" r="BK188"/>
  <c r="BK152"/>
  <c i="15" r="J156"/>
  <c r="J137"/>
  <c i="16" r="BK168"/>
  <c r="BK114"/>
  <c i="18" r="BK325"/>
  <c r="BK320"/>
  <c r="J162"/>
  <c i="20" r="BK239"/>
  <c r="BK187"/>
  <c i="21" r="J148"/>
  <c i="22" r="BK98"/>
  <c i="2" r="J524"/>
  <c r="BK481"/>
  <c r="J456"/>
  <c r="BK405"/>
  <c r="J363"/>
  <c r="J256"/>
  <c r="J154"/>
  <c i="4" r="BK96"/>
  <c i="5" r="J177"/>
  <c r="J305"/>
  <c r="BK167"/>
  <c r="J460"/>
  <c r="BK346"/>
  <c i="7" r="BK153"/>
  <c r="BK130"/>
  <c i="8" r="J225"/>
  <c r="J136"/>
  <c i="9" r="BK147"/>
  <c i="10" r="BK98"/>
  <c i="11" r="J534"/>
  <c r="BK131"/>
  <c r="J122"/>
  <c r="J131"/>
  <c i="13" r="J178"/>
  <c i="14" r="J162"/>
  <c i="15" r="BK226"/>
  <c r="BK112"/>
  <c i="16" r="BK116"/>
  <c i="17" r="BK104"/>
  <c i="18" r="J320"/>
  <c r="BK331"/>
  <c i="20" r="J247"/>
  <c r="J242"/>
  <c i="21" r="J121"/>
  <c i="22" r="BK100"/>
  <c i="2" r="BK530"/>
  <c r="BK515"/>
  <c r="BK456"/>
  <c r="BK397"/>
  <c r="BK350"/>
  <c r="BK256"/>
  <c r="J189"/>
  <c r="BK118"/>
  <c i="4" r="J96"/>
  <c i="5" r="BK284"/>
  <c r="J359"/>
  <c r="BK179"/>
  <c r="J506"/>
  <c i="6" r="BK129"/>
  <c i="7" r="J116"/>
  <c i="8" r="J126"/>
  <c r="BK151"/>
  <c r="J144"/>
  <c i="9" r="BK161"/>
  <c i="10" r="J121"/>
  <c i="11" r="J543"/>
  <c r="J437"/>
  <c r="BK119"/>
  <c r="J224"/>
  <c i="13" r="BK183"/>
  <c r="J109"/>
  <c i="14" r="J100"/>
  <c i="15" r="J163"/>
  <c r="BK157"/>
  <c i="16" r="J170"/>
  <c i="17" r="BK127"/>
  <c i="18" r="BK122"/>
  <c r="BK247"/>
  <c r="J119"/>
  <c i="20" r="BK177"/>
  <c r="J132"/>
  <c r="BK240"/>
  <c i="21" r="BK156"/>
  <c r="J165"/>
  <c i="2" r="BK218"/>
  <c i="3" r="J124"/>
  <c i="4" r="BK106"/>
  <c i="5" r="BK486"/>
  <c i="8" r="J227"/>
  <c r="J121"/>
  <c i="9" r="BK126"/>
  <c i="10" r="J127"/>
  <c i="11" r="BK367"/>
  <c r="J434"/>
  <c r="J208"/>
  <c r="BK537"/>
  <c i="12" r="BK155"/>
  <c i="13" r="J160"/>
  <c i="14" r="J132"/>
  <c i="15" r="J182"/>
  <c i="16" r="BK136"/>
  <c r="J138"/>
  <c i="18" r="BK362"/>
  <c r="J296"/>
  <c r="J433"/>
  <c r="J247"/>
  <c i="19" r="BK126"/>
  <c i="20" r="BK168"/>
  <c r="BK209"/>
  <c i="21" r="BK95"/>
  <c i="22" r="BK121"/>
  <c i="2" r="BK345"/>
  <c r="BK307"/>
  <c r="J183"/>
  <c r="J38"/>
  <c i="5" r="J138"/>
  <c r="BK453"/>
  <c i="6" r="BK121"/>
  <c i="7" r="J126"/>
  <c i="8" r="J153"/>
  <c r="J143"/>
  <c r="BK192"/>
  <c i="9" r="J128"/>
  <c i="10" r="BK112"/>
  <c i="11" r="BK560"/>
  <c r="BK146"/>
  <c r="J272"/>
  <c r="BK422"/>
  <c i="13" r="J154"/>
  <c r="BK176"/>
  <c i="15" r="BK141"/>
  <c r="J231"/>
  <c i="16" r="J124"/>
  <c r="BK130"/>
  <c i="18" r="BK381"/>
  <c r="J468"/>
  <c r="J404"/>
  <c i="19" r="BK101"/>
  <c i="20" r="BK207"/>
  <c r="J221"/>
  <c i="21" r="J146"/>
  <c i="2" r="J576"/>
  <c r="BK518"/>
  <c r="BK472"/>
  <c r="J397"/>
  <c r="J359"/>
  <c r="J312"/>
  <c r="BK241"/>
  <c r="BK109"/>
  <c i="5" r="BK386"/>
  <c r="J497"/>
  <c i="8" r="J229"/>
  <c r="BK121"/>
  <c i="9" r="BK170"/>
  <c i="10" r="J124"/>
  <c i="11" r="J590"/>
  <c r="BK467"/>
  <c r="J319"/>
  <c i="13" r="BK180"/>
  <c i="14" r="BK103"/>
  <c i="15" r="J146"/>
  <c r="J170"/>
  <c i="16" r="BK156"/>
  <c i="18" r="J441"/>
  <c r="BK462"/>
  <c r="J344"/>
  <c i="19" r="BK143"/>
  <c i="20" r="J120"/>
  <c i="21" r="J127"/>
  <c r="J142"/>
  <c i="2" r="BK208"/>
  <c r="BK121"/>
  <c i="3" r="J145"/>
  <c i="5" r="J477"/>
  <c r="BK138"/>
  <c r="J414"/>
  <c i="7" r="BK133"/>
  <c r="J123"/>
  <c i="8" r="BK237"/>
  <c r="BK176"/>
  <c i="9" r="BK95"/>
  <c r="J167"/>
  <c i="11" r="J419"/>
  <c r="J490"/>
  <c r="J137"/>
  <c r="J221"/>
  <c r="J421"/>
  <c i="13" r="BK171"/>
  <c r="J185"/>
  <c i="14" r="BK105"/>
  <c i="15" r="BK192"/>
  <c r="J109"/>
  <c i="16" r="BK109"/>
  <c i="17" r="BK106"/>
  <c i="18" r="BK433"/>
  <c r="BK137"/>
  <c r="J362"/>
  <c i="19" r="BK118"/>
  <c i="20" r="BK151"/>
  <c r="J115"/>
  <c i="21" r="BK148"/>
  <c i="2" r="F38"/>
  <c i="7" r="BK162"/>
  <c r="BK113"/>
  <c i="8" r="J230"/>
  <c i="9" r="BK103"/>
  <c i="10" r="J96"/>
  <c i="11" r="J546"/>
  <c r="J163"/>
  <c r="J157"/>
  <c r="BK379"/>
  <c i="13" r="BK117"/>
  <c i="14" r="BK108"/>
  <c i="15" r="J237"/>
  <c r="J229"/>
  <c i="16" r="BK158"/>
  <c r="BK146"/>
  <c i="17" r="BK100"/>
  <c i="18" r="J201"/>
  <c r="BK441"/>
  <c i="20" r="BK229"/>
  <c r="J243"/>
  <c r="J154"/>
  <c i="21" r="BK165"/>
  <c i="2" r="BK576"/>
  <c r="J492"/>
  <c r="BK451"/>
  <c r="J387"/>
  <c r="BK337"/>
  <c r="J265"/>
  <c r="J178"/>
  <c i="4" r="BK104"/>
  <c i="5" r="BK329"/>
  <c r="J279"/>
  <c r="BK483"/>
  <c r="J254"/>
  <c i="7" r="J173"/>
  <c r="J113"/>
  <c i="8" r="BK229"/>
  <c i="9" r="BK119"/>
  <c r="J151"/>
  <c i="11" r="BK479"/>
  <c r="BK319"/>
  <c r="BK163"/>
  <c i="13" r="J174"/>
  <c i="15" r="J228"/>
  <c r="BK155"/>
  <c r="BK210"/>
  <c i="16" r="J136"/>
  <c i="18" r="BK287"/>
  <c r="BK448"/>
  <c r="BK252"/>
  <c i="20" r="BK218"/>
  <c r="J106"/>
  <c i="21" r="J95"/>
  <c r="BK122"/>
  <c i="2" r="BK572"/>
  <c r="BK489"/>
  <c r="J466"/>
  <c r="J443"/>
  <c r="J381"/>
  <c r="BK331"/>
  <c r="BK265"/>
  <c r="J130"/>
  <c i="5" r="BK463"/>
  <c r="J329"/>
  <c r="BK450"/>
  <c r="BK260"/>
  <c r="BK378"/>
  <c i="6" r="BK174"/>
  <c i="7" r="J150"/>
  <c i="8" r="BK233"/>
  <c r="BK160"/>
  <c r="BK212"/>
  <c i="9" r="BK107"/>
  <c r="J144"/>
  <c i="11" r="J487"/>
  <c r="J128"/>
  <c r="J349"/>
  <c r="J528"/>
  <c r="BK157"/>
  <c i="13" r="BK164"/>
  <c r="J121"/>
  <c i="15" r="J155"/>
  <c r="BK153"/>
  <c r="BK148"/>
  <c i="16" r="BK107"/>
  <c i="17" r="BK98"/>
  <c i="18" r="BK208"/>
  <c r="BK445"/>
  <c r="BK354"/>
  <c r="BK233"/>
  <c i="20" r="J214"/>
  <c r="J169"/>
  <c i="21" r="J150"/>
  <c r="BK137"/>
  <c i="22" r="J127"/>
  <c i="2" r="BK148"/>
  <c i="3" r="BK145"/>
  <c i="5" r="BK135"/>
  <c r="J263"/>
  <c i="8" r="J110"/>
  <c i="9" r="J146"/>
  <c r="BK172"/>
  <c i="11" r="BK583"/>
  <c r="BK291"/>
  <c r="J197"/>
  <c r="BK116"/>
  <c r="J443"/>
  <c r="J518"/>
  <c i="13" r="BK167"/>
  <c r="J131"/>
  <c i="14" r="BK159"/>
  <c i="15" r="J195"/>
  <c r="BK172"/>
  <c r="BK109"/>
  <c i="16" r="BK166"/>
  <c r="J148"/>
  <c i="17" r="BK118"/>
  <c i="18" r="BK460"/>
  <c r="BK119"/>
  <c r="J331"/>
  <c i="19" r="J200"/>
  <c i="20" r="J205"/>
  <c r="BK179"/>
  <c i="21" r="BK132"/>
  <c i="2" r="BK365"/>
  <c r="J302"/>
  <c r="BK238"/>
  <c r="BK142"/>
  <c i="5" r="BK347"/>
  <c r="BK215"/>
  <c r="J494"/>
  <c r="BK108"/>
  <c i="6" r="BK153"/>
  <c i="7" r="BK157"/>
  <c r="BK184"/>
  <c i="8" r="J233"/>
  <c r="BK226"/>
  <c r="BK104"/>
  <c i="9" r="J95"/>
  <c r="BK98"/>
  <c i="11" r="BK143"/>
  <c r="BK563"/>
  <c r="BK482"/>
  <c r="J402"/>
  <c i="13" r="BK158"/>
  <c i="14" r="BK118"/>
  <c i="15" r="BK120"/>
  <c r="J210"/>
  <c i="16" r="J130"/>
  <c r="J128"/>
  <c r="BK128"/>
  <c i="18" r="J343"/>
  <c r="BK125"/>
  <c r="J252"/>
  <c r="BK304"/>
  <c i="19" r="BK121"/>
  <c i="20" r="J251"/>
  <c r="BK205"/>
  <c i="21" r="BK107"/>
  <c i="22" r="J124"/>
  <c i="2" r="BK130"/>
  <c i="3" r="BK119"/>
  <c i="5" r="BK348"/>
  <c r="BK293"/>
  <c r="J456"/>
  <c r="BK506"/>
  <c i="7" r="J138"/>
  <c i="8" r="J223"/>
  <c r="J232"/>
  <c r="BK143"/>
  <c i="9" r="J109"/>
  <c r="BK159"/>
  <c i="11" r="BK546"/>
  <c r="BK419"/>
  <c r="J374"/>
  <c r="J392"/>
  <c i="12" r="J206"/>
  <c i="13" r="J124"/>
  <c i="15" r="J192"/>
  <c r="J233"/>
  <c r="BK146"/>
  <c i="16" r="J131"/>
  <c r="J163"/>
  <c i="17" r="J109"/>
  <c i="18" r="BK345"/>
  <c r="J189"/>
  <c r="BK351"/>
  <c i="19" r="BK182"/>
  <c i="20" r="J123"/>
  <c r="J240"/>
  <c i="21" r="BK141"/>
  <c i="22" r="BK104"/>
  <c i="2" r="J523"/>
  <c r="J489"/>
  <c r="J458"/>
  <c r="BK413"/>
  <c r="J366"/>
  <c r="BK284"/>
  <c r="J200"/>
  <c i="4" r="J121"/>
  <c i="5" r="BK270"/>
  <c r="J466"/>
  <c i="8" r="BK199"/>
  <c i="9" r="BK149"/>
  <c r="J107"/>
  <c i="11" r="J566"/>
  <c r="BK255"/>
  <c r="J143"/>
  <c r="BK462"/>
  <c i="13" r="J139"/>
  <c i="14" r="J159"/>
  <c i="15" r="J199"/>
  <c r="J158"/>
  <c i="16" r="BK142"/>
  <c r="J118"/>
  <c i="18" r="J290"/>
  <c r="J131"/>
  <c r="BK195"/>
  <c i="20" r="J225"/>
  <c r="J245"/>
  <c i="21" r="BK163"/>
  <c r="J122"/>
  <c i="22" r="BK102"/>
  <c i="3" r="BK124"/>
  <c i="4" r="J124"/>
  <c i="5" r="J391"/>
  <c r="J386"/>
  <c r="BK114"/>
  <c i="7" r="J166"/>
  <c r="J102"/>
  <c i="8" r="BK132"/>
  <c r="BK216"/>
  <c r="J119"/>
  <c i="9" r="BK124"/>
  <c i="10" r="BK104"/>
  <c i="11" r="J577"/>
  <c r="J309"/>
  <c r="J166"/>
  <c i="12" r="J234"/>
  <c i="13" r="BK146"/>
  <c i="14" r="BK141"/>
  <c i="15" r="J215"/>
  <c r="BK219"/>
  <c i="16" r="J103"/>
  <c r="J101"/>
  <c i="18" r="BK407"/>
  <c r="J147"/>
  <c r="BK201"/>
  <c i="19" r="BK123"/>
  <c i="20" r="J191"/>
  <c r="J236"/>
  <c i="21" r="BK114"/>
  <c r="BK109"/>
  <c i="2" r="J139"/>
  <c i="4" r="J118"/>
  <c i="5" r="BK234"/>
  <c r="BK273"/>
  <c r="BK105"/>
  <c r="J156"/>
  <c i="6" r="J124"/>
  <c i="7" r="BK116"/>
  <c i="8" r="BK139"/>
  <c r="BK148"/>
  <c r="BK128"/>
  <c i="9" r="BK144"/>
  <c r="BK128"/>
  <c i="11" r="J440"/>
  <c r="BK586"/>
  <c r="J178"/>
  <c r="BK415"/>
  <c r="J134"/>
  <c i="13" r="J167"/>
  <c i="15" r="J236"/>
  <c r="J115"/>
  <c i="16" r="J140"/>
  <c r="J172"/>
  <c i="18" r="BK150"/>
  <c r="J394"/>
  <c r="J122"/>
  <c r="J197"/>
  <c i="20" r="J161"/>
  <c r="BK118"/>
  <c i="21" r="BK144"/>
  <c r="BK118"/>
  <c i="2" r="J518"/>
  <c r="J496"/>
  <c r="BK466"/>
  <c r="J440"/>
  <c r="BK392"/>
  <c r="J294"/>
  <c r="BK136"/>
  <c i="4" r="J127"/>
  <c i="5" r="BK419"/>
  <c r="J503"/>
  <c r="BK192"/>
  <c r="J450"/>
  <c r="J223"/>
  <c i="7" r="J184"/>
  <c r="J162"/>
  <c i="8" r="J146"/>
  <c r="J160"/>
  <c i="9" r="J148"/>
  <c i="11" r="J409"/>
  <c r="J493"/>
  <c r="J523"/>
  <c r="J423"/>
  <c i="13" r="J168"/>
  <c r="BK191"/>
  <c i="15" r="J113"/>
  <c r="BK98"/>
  <c i="16" r="BK132"/>
  <c i="17" r="J98"/>
  <c i="18" r="BK211"/>
  <c r="BK394"/>
  <c i="19" r="J143"/>
  <c i="20" r="J187"/>
  <c r="J98"/>
  <c i="21" r="BK124"/>
  <c i="2" r="J520"/>
  <c r="BK496"/>
  <c r="J472"/>
  <c r="J416"/>
  <c r="J367"/>
  <c r="BK334"/>
  <c r="J299"/>
  <c r="J208"/>
  <c i="3" r="BK127"/>
  <c i="5" r="J260"/>
  <c r="J430"/>
  <c r="J276"/>
  <c r="BK128"/>
  <c r="BK352"/>
  <c i="7" r="BK126"/>
  <c r="J130"/>
  <c i="8" r="BK188"/>
  <c r="BK126"/>
  <c i="9" r="J177"/>
  <c r="BK150"/>
  <c i="10" r="BK102"/>
  <c i="11" r="BK358"/>
  <c r="J467"/>
  <c r="J586"/>
  <c r="BK409"/>
  <c i="13" r="BK185"/>
  <c r="BK162"/>
  <c i="15" r="BK225"/>
  <c r="J188"/>
  <c i="16" r="BK127"/>
  <c r="BK145"/>
  <c i="18" r="BK334"/>
  <c r="J137"/>
  <c r="J233"/>
  <c i="20" r="J175"/>
  <c r="J229"/>
  <c r="BK106"/>
  <c i="21" r="BK133"/>
  <c i="2" r="F41"/>
  <c i="8" r="BK169"/>
  <c i="9" r="J170"/>
  <c i="10" r="J112"/>
  <c i="11" r="J462"/>
  <c r="BK106"/>
  <c r="J193"/>
  <c i="12" r="J183"/>
  <c i="13" r="BK160"/>
  <c r="J165"/>
  <c i="14" r="J143"/>
  <c i="15" r="J164"/>
  <c r="BK158"/>
  <c i="16" r="J156"/>
  <c r="J145"/>
  <c r="J95"/>
  <c i="17" r="BK121"/>
  <c i="18" r="J281"/>
  <c r="BK192"/>
  <c r="J337"/>
  <c r="J174"/>
  <c i="20" r="J209"/>
  <c r="BK132"/>
  <c r="BK185"/>
  <c i="21" r="BK161"/>
  <c r="BK138"/>
  <c i="22" r="J102"/>
  <c i="2" r="J142"/>
  <c i="1" r="AS61"/>
  <c i="5" r="BK174"/>
  <c r="J367"/>
  <c r="J463"/>
  <c i="6" r="J197"/>
  <c i="7" r="BK150"/>
  <c i="8" r="J98"/>
  <c r="BK147"/>
  <c r="J141"/>
  <c i="9" r="J132"/>
  <c i="11" r="BK456"/>
  <c r="J113"/>
  <c r="J140"/>
  <c i="13" r="J114"/>
  <c r="J111"/>
  <c i="14" r="BK150"/>
  <c i="15" r="BK168"/>
  <c r="J98"/>
  <c i="16" r="J158"/>
  <c r="BK125"/>
  <c i="17" r="J96"/>
  <c i="18" r="BK147"/>
  <c r="J416"/>
  <c i="20" r="BK238"/>
  <c r="BK211"/>
  <c i="21" r="J137"/>
  <c r="BK105"/>
  <c i="2" r="BK524"/>
  <c r="BK492"/>
  <c r="BK453"/>
  <c r="J410"/>
  <c r="BK363"/>
  <c r="J260"/>
  <c r="J133"/>
  <c i="3" r="J189"/>
  <c i="5" r="BK148"/>
  <c r="J339"/>
  <c i="8" r="J192"/>
  <c r="BK158"/>
  <c i="9" r="J172"/>
  <c i="11" r="BK490"/>
  <c r="BK152"/>
  <c r="BK531"/>
  <c i="12" r="BK234"/>
  <c i="13" r="BK136"/>
  <c i="14" r="BK110"/>
  <c i="15" r="BK137"/>
  <c r="BK186"/>
  <c i="16" r="J107"/>
  <c i="18" r="BK174"/>
  <c r="BK213"/>
  <c r="J448"/>
  <c r="J159"/>
  <c i="20" r="BK251"/>
  <c r="J232"/>
  <c i="21" r="J114"/>
  <c i="2" r="BK189"/>
  <c i="3" r="J127"/>
  <c i="5" r="BK359"/>
  <c r="BK321"/>
  <c r="BK497"/>
  <c i="6" r="J149"/>
  <c i="7" r="BK135"/>
  <c i="8" r="J221"/>
  <c r="J162"/>
  <c r="J113"/>
  <c i="9" r="J124"/>
  <c r="BK132"/>
  <c i="11" r="BK330"/>
  <c r="J531"/>
  <c r="J106"/>
  <c i="13" r="BK109"/>
  <c r="BK100"/>
  <c i="15" r="J180"/>
  <c r="BK180"/>
  <c i="16" r="BK131"/>
  <c i="17" r="BK102"/>
  <c i="18" r="BK284"/>
  <c r="BK436"/>
  <c r="BK290"/>
  <c i="20" r="BK181"/>
  <c r="J137"/>
  <c i="21" r="J118"/>
  <c i="2" r="J202"/>
  <c r="BK124"/>
  <c i="5" r="BK503"/>
  <c r="J192"/>
  <c r="BK510"/>
  <c i="6" r="BK201"/>
  <c i="7" r="J159"/>
  <c i="8" r="J155"/>
  <c i="9" r="BK111"/>
  <c r="BK141"/>
  <c i="11" r="J330"/>
  <c r="BK113"/>
  <c r="BK543"/>
  <c i="12" r="J159"/>
  <c i="13" r="BK142"/>
  <c i="15" r="BK237"/>
  <c r="BK164"/>
  <c i="16" r="BK101"/>
  <c r="BK122"/>
  <c i="18" r="BK386"/>
  <c r="J386"/>
  <c i="19" r="BK147"/>
  <c i="20" r="BK242"/>
  <c i="21" r="J153"/>
  <c i="2" r="BK542"/>
  <c r="J506"/>
  <c r="BK469"/>
  <c r="J413"/>
  <c r="BK366"/>
  <c r="J323"/>
  <c r="J197"/>
  <c i="1" r="AS56"/>
  <c i="5" r="J500"/>
  <c r="BK500"/>
  <c r="J397"/>
  <c r="BK145"/>
  <c i="8" r="J114"/>
  <c r="BK232"/>
  <c i="9" r="J154"/>
  <c i="10" r="BK96"/>
  <c i="11" r="J472"/>
  <c r="J405"/>
  <c r="J479"/>
  <c i="13" r="J155"/>
  <c i="15" r="BK163"/>
  <c r="BK206"/>
  <c i="16" r="BK129"/>
  <c i="18" r="J350"/>
  <c r="J104"/>
  <c i="19" r="J101"/>
  <c i="20" r="J168"/>
  <c i="21" r="J163"/>
  <c i="2" l="1" r="R108"/>
  <c r="P250"/>
  <c r="BK362"/>
  <c r="J362"/>
  <c r="J74"/>
  <c r="BK529"/>
  <c r="J529"/>
  <c r="J80"/>
  <c i="3" r="T100"/>
  <c r="T167"/>
  <c i="4" r="P114"/>
  <c i="5" r="R104"/>
  <c r="BK342"/>
  <c r="J342"/>
  <c r="J72"/>
  <c r="T493"/>
  <c r="T492"/>
  <c i="6" r="T100"/>
  <c r="T99"/>
  <c r="T98"/>
  <c r="T173"/>
  <c i="7" r="BK101"/>
  <c r="J101"/>
  <c r="J69"/>
  <c r="T172"/>
  <c i="8" r="P118"/>
  <c r="R215"/>
  <c r="R214"/>
  <c i="9" r="T156"/>
  <c i="11" r="T105"/>
  <c r="BK418"/>
  <c r="J418"/>
  <c r="J73"/>
  <c r="T576"/>
  <c r="T575"/>
  <c i="12" r="T100"/>
  <c r="T99"/>
  <c r="T98"/>
  <c i="13" r="T99"/>
  <c r="T138"/>
  <c r="T182"/>
  <c i="15" r="R97"/>
  <c r="R96"/>
  <c r="P159"/>
  <c r="T235"/>
  <c r="T234"/>
  <c i="16" r="P120"/>
  <c r="P165"/>
  <c i="18" r="BK246"/>
  <c r="J246"/>
  <c r="J71"/>
  <c r="P340"/>
  <c i="19" r="R100"/>
  <c r="R99"/>
  <c r="R98"/>
  <c i="20" r="P97"/>
  <c r="P96"/>
  <c r="BK178"/>
  <c r="J178"/>
  <c r="J69"/>
  <c r="R249"/>
  <c r="R248"/>
  <c i="2" r="BK108"/>
  <c r="J108"/>
  <c r="J69"/>
  <c r="BK264"/>
  <c r="J264"/>
  <c r="J72"/>
  <c r="R465"/>
  <c r="R529"/>
  <c i="3" r="BK167"/>
  <c r="J167"/>
  <c r="J71"/>
  <c i="4" r="BK95"/>
  <c r="J95"/>
  <c r="J65"/>
  <c i="5" r="P104"/>
  <c r="R342"/>
  <c r="P493"/>
  <c r="P492"/>
  <c i="7" r="R101"/>
  <c r="P177"/>
  <c i="8" r="T97"/>
  <c r="T96"/>
  <c r="T118"/>
  <c r="BK215"/>
  <c r="BK214"/>
  <c r="J214"/>
  <c r="J70"/>
  <c i="9" r="P156"/>
  <c i="10" r="P95"/>
  <c i="11" r="BK260"/>
  <c r="J260"/>
  <c r="J71"/>
  <c r="BK408"/>
  <c r="J408"/>
  <c r="J72"/>
  <c r="BK542"/>
  <c r="J542"/>
  <c r="J74"/>
  <c i="13" r="R99"/>
  <c r="R138"/>
  <c r="R182"/>
  <c i="14" r="R99"/>
  <c r="R98"/>
  <c r="BK158"/>
  <c r="J158"/>
  <c r="J73"/>
  <c i="15" r="T97"/>
  <c r="T96"/>
  <c r="T159"/>
  <c r="R235"/>
  <c r="R234"/>
  <c i="16" r="BK120"/>
  <c r="J120"/>
  <c r="J67"/>
  <c r="T157"/>
  <c i="17" r="R95"/>
  <c r="R94"/>
  <c r="R93"/>
  <c r="R114"/>
  <c i="18" r="BK240"/>
  <c r="J240"/>
  <c r="J70"/>
  <c r="P246"/>
  <c r="BK330"/>
  <c r="J330"/>
  <c r="J72"/>
  <c r="T330"/>
  <c r="P444"/>
  <c i="20" r="BK97"/>
  <c r="P178"/>
  <c r="T249"/>
  <c r="T248"/>
  <c i="21" r="R120"/>
  <c r="T155"/>
  <c i="2" r="P264"/>
  <c r="P465"/>
  <c r="P529"/>
  <c i="3" r="BK100"/>
  <c r="J100"/>
  <c r="J69"/>
  <c i="4" r="R114"/>
  <c i="5" r="T104"/>
  <c r="T342"/>
  <c r="BK493"/>
  <c r="BK492"/>
  <c r="J492"/>
  <c r="J75"/>
  <c r="R509"/>
  <c r="R508"/>
  <c i="7" r="P144"/>
  <c r="BK177"/>
  <c r="J177"/>
  <c r="J75"/>
  <c i="8" r="P97"/>
  <c r="P96"/>
  <c r="T150"/>
  <c r="R236"/>
  <c r="R235"/>
  <c i="9" r="R115"/>
  <c r="R104"/>
  <c r="R94"/>
  <c i="10" r="T95"/>
  <c r="R114"/>
  <c i="11" r="R105"/>
  <c r="T418"/>
  <c r="P576"/>
  <c r="P575"/>
  <c i="12" r="BK100"/>
  <c r="J100"/>
  <c r="J69"/>
  <c i="13" r="BK99"/>
  <c r="J99"/>
  <c r="J69"/>
  <c r="BK138"/>
  <c r="J138"/>
  <c r="J70"/>
  <c r="BK182"/>
  <c r="J182"/>
  <c r="J72"/>
  <c i="14" r="T99"/>
  <c r="T98"/>
  <c i="15" r="R117"/>
  <c r="P209"/>
  <c r="P208"/>
  <c i="16" r="T120"/>
  <c r="BK165"/>
  <c r="J165"/>
  <c r="J69"/>
  <c i="17" r="BK114"/>
  <c r="J114"/>
  <c r="J68"/>
  <c i="18" r="BK103"/>
  <c r="J103"/>
  <c r="J69"/>
  <c r="P240"/>
  <c r="BK340"/>
  <c r="J340"/>
  <c r="J73"/>
  <c r="R444"/>
  <c i="20" r="P117"/>
  <c r="P116"/>
  <c r="P228"/>
  <c r="P227"/>
  <c i="21" r="R94"/>
  <c r="P108"/>
  <c r="BK147"/>
  <c r="J147"/>
  <c r="J68"/>
  <c i="2" r="BK250"/>
  <c r="J250"/>
  <c r="J71"/>
  <c r="R362"/>
  <c r="R499"/>
  <c r="P514"/>
  <c i="4" r="P95"/>
  <c r="P94"/>
  <c r="P93"/>
  <c i="1" r="AU59"/>
  <c i="5" r="BK104"/>
  <c r="P342"/>
  <c r="R493"/>
  <c r="R492"/>
  <c i="6" r="R100"/>
  <c r="R99"/>
  <c r="R98"/>
  <c r="R173"/>
  <c i="7" r="P101"/>
  <c r="P100"/>
  <c r="R172"/>
  <c i="8" r="BK97"/>
  <c r="J97"/>
  <c r="J65"/>
  <c r="R150"/>
  <c r="T236"/>
  <c r="T235"/>
  <c i="9" r="T115"/>
  <c r="T104"/>
  <c r="T94"/>
  <c r="T93"/>
  <c r="T92"/>
  <c i="10" r="P114"/>
  <c i="11" r="P105"/>
  <c r="P418"/>
  <c r="BK576"/>
  <c r="BK575"/>
  <c r="J575"/>
  <c r="J76"/>
  <c i="13" r="R145"/>
  <c i="14" r="R158"/>
  <c r="R148"/>
  <c i="15" r="P117"/>
  <c r="P116"/>
  <c r="T209"/>
  <c r="T208"/>
  <c i="20" r="T117"/>
  <c r="T228"/>
  <c r="T227"/>
  <c i="21" r="P94"/>
  <c r="BK108"/>
  <c r="J108"/>
  <c r="J66"/>
  <c r="T108"/>
  <c r="R147"/>
  <c i="2" r="R264"/>
  <c r="BK465"/>
  <c r="J465"/>
  <c r="J75"/>
  <c r="T529"/>
  <c i="3" r="R100"/>
  <c r="R99"/>
  <c r="R98"/>
  <c r="R167"/>
  <c i="4" r="T114"/>
  <c i="5" r="T222"/>
  <c r="T332"/>
  <c r="T459"/>
  <c i="6" r="P100"/>
  <c r="BK173"/>
  <c r="J173"/>
  <c r="J71"/>
  <c i="7" r="T144"/>
  <c r="T177"/>
  <c i="8" r="P150"/>
  <c r="P236"/>
  <c r="P235"/>
  <c i="9" r="BK156"/>
  <c r="J156"/>
  <c r="J68"/>
  <c i="10" r="BK114"/>
  <c r="J114"/>
  <c r="J68"/>
  <c i="11" r="T260"/>
  <c r="T408"/>
  <c r="R542"/>
  <c i="12" r="R100"/>
  <c r="R99"/>
  <c r="R98"/>
  <c i="13" r="P99"/>
  <c r="P138"/>
  <c r="P182"/>
  <c i="14" r="P99"/>
  <c r="P98"/>
  <c i="15" r="BK117"/>
  <c r="R209"/>
  <c r="R208"/>
  <c i="16" r="R94"/>
  <c r="P108"/>
  <c r="P157"/>
  <c i="18" r="R240"/>
  <c r="R340"/>
  <c i="20" r="R117"/>
  <c r="R228"/>
  <c r="R227"/>
  <c i="21" r="T94"/>
  <c r="R108"/>
  <c r="P147"/>
  <c r="P155"/>
  <c i="2" r="P108"/>
  <c r="R250"/>
  <c r="T362"/>
  <c r="BK499"/>
  <c r="J499"/>
  <c r="J78"/>
  <c r="BK514"/>
  <c r="J514"/>
  <c r="J79"/>
  <c i="4" r="BK114"/>
  <c r="J114"/>
  <c r="J68"/>
  <c i="5" r="BK222"/>
  <c r="J222"/>
  <c r="J70"/>
  <c r="BK332"/>
  <c r="J332"/>
  <c r="J71"/>
  <c r="P459"/>
  <c r="P489"/>
  <c i="7" r="BK144"/>
  <c r="J144"/>
  <c r="J71"/>
  <c r="BK172"/>
  <c r="BK171"/>
  <c r="J171"/>
  <c r="J73"/>
  <c i="8" r="BK150"/>
  <c r="J150"/>
  <c r="J69"/>
  <c r="BK236"/>
  <c r="J236"/>
  <c r="J73"/>
  <c i="9" r="P115"/>
  <c r="P104"/>
  <c r="P94"/>
  <c r="P93"/>
  <c r="P92"/>
  <c i="1" r="AU66"/>
  <c i="11" r="BK105"/>
  <c r="R418"/>
  <c r="R576"/>
  <c r="R575"/>
  <c i="12" r="P100"/>
  <c r="P99"/>
  <c r="P98"/>
  <c i="1" r="AU71"/>
  <c i="13" r="P145"/>
  <c i="15" r="P97"/>
  <c r="P96"/>
  <c r="R159"/>
  <c r="P235"/>
  <c r="P234"/>
  <c i="16" r="P94"/>
  <c r="P93"/>
  <c r="P92"/>
  <c i="1" r="AU75"/>
  <c i="16" r="BK108"/>
  <c r="J108"/>
  <c r="J66"/>
  <c r="T108"/>
  <c r="R157"/>
  <c i="17" r="BK95"/>
  <c r="J95"/>
  <c r="J65"/>
  <c r="T114"/>
  <c i="18" r="R103"/>
  <c r="R246"/>
  <c r="P330"/>
  <c r="BK444"/>
  <c r="J444"/>
  <c r="J74"/>
  <c i="19" r="T100"/>
  <c r="T99"/>
  <c r="T98"/>
  <c i="20" r="BK117"/>
  <c r="J117"/>
  <c r="J68"/>
  <c r="BK228"/>
  <c r="J228"/>
  <c r="J71"/>
  <c i="21" r="P120"/>
  <c r="R155"/>
  <c i="22" r="BK95"/>
  <c r="J95"/>
  <c r="J65"/>
  <c i="2" r="T108"/>
  <c r="T250"/>
  <c r="P362"/>
  <c r="P499"/>
  <c r="P498"/>
  <c r="T514"/>
  <c i="3" r="P100"/>
  <c r="P99"/>
  <c r="P98"/>
  <c i="1" r="AU58"/>
  <c i="3" r="P167"/>
  <c i="4" r="T95"/>
  <c r="T94"/>
  <c r="T93"/>
  <c i="5" r="P222"/>
  <c r="P332"/>
  <c r="R459"/>
  <c r="T508"/>
  <c i="7" r="T101"/>
  <c r="T100"/>
  <c r="R177"/>
  <c i="8" r="BK118"/>
  <c r="J118"/>
  <c r="J68"/>
  <c r="P215"/>
  <c r="P214"/>
  <c i="9" r="BK115"/>
  <c r="J115"/>
  <c r="J67"/>
  <c i="10" r="BK95"/>
  <c i="11" r="R260"/>
  <c r="R408"/>
  <c r="P542"/>
  <c i="13" r="BK145"/>
  <c r="J145"/>
  <c r="J71"/>
  <c i="14" r="T158"/>
  <c r="T148"/>
  <c i="15" r="T117"/>
  <c r="T116"/>
  <c r="BK209"/>
  <c r="J209"/>
  <c r="J71"/>
  <c i="16" r="BK94"/>
  <c r="J94"/>
  <c r="J65"/>
  <c r="T94"/>
  <c r="R108"/>
  <c r="BK157"/>
  <c r="J157"/>
  <c r="J68"/>
  <c r="T165"/>
  <c i="17" r="P95"/>
  <c r="P94"/>
  <c r="P93"/>
  <c i="1" r="AU76"/>
  <c i="17" r="P114"/>
  <c i="18" r="T103"/>
  <c r="T240"/>
  <c r="T340"/>
  <c i="19" r="P100"/>
  <c r="P99"/>
  <c r="P98"/>
  <c i="1" r="AU80"/>
  <c i="20" r="R97"/>
  <c r="R96"/>
  <c r="R178"/>
  <c r="BK249"/>
  <c r="J249"/>
  <c r="J73"/>
  <c i="21" r="BK120"/>
  <c r="J120"/>
  <c r="J67"/>
  <c r="T147"/>
  <c i="22" r="R95"/>
  <c i="2" r="T264"/>
  <c r="T465"/>
  <c r="T499"/>
  <c r="R514"/>
  <c i="4" r="R95"/>
  <c r="R94"/>
  <c r="R93"/>
  <c i="5" r="R222"/>
  <c r="R332"/>
  <c r="BK459"/>
  <c r="J459"/>
  <c r="J73"/>
  <c i="6" r="BK100"/>
  <c r="J100"/>
  <c r="J69"/>
  <c r="P173"/>
  <c i="7" r="R144"/>
  <c r="P172"/>
  <c r="P171"/>
  <c i="8" r="R97"/>
  <c r="R96"/>
  <c r="R118"/>
  <c r="R117"/>
  <c r="T215"/>
  <c r="T214"/>
  <c i="9" r="R156"/>
  <c i="10" r="R95"/>
  <c r="R94"/>
  <c r="R93"/>
  <c r="T114"/>
  <c i="11" r="P260"/>
  <c r="P408"/>
  <c r="T542"/>
  <c i="13" r="T145"/>
  <c i="14" r="BK99"/>
  <c r="BK98"/>
  <c r="P158"/>
  <c r="P148"/>
  <c i="15" r="BK97"/>
  <c r="J97"/>
  <c r="J65"/>
  <c r="BK159"/>
  <c r="J159"/>
  <c r="J69"/>
  <c r="BK235"/>
  <c r="J235"/>
  <c r="J73"/>
  <c i="16" r="R120"/>
  <c r="R165"/>
  <c i="17" r="T95"/>
  <c r="T94"/>
  <c r="T93"/>
  <c i="18" r="P103"/>
  <c r="P102"/>
  <c r="P101"/>
  <c i="1" r="AU79"/>
  <c i="18" r="T246"/>
  <c r="R330"/>
  <c r="T444"/>
  <c i="19" r="BK100"/>
  <c r="J100"/>
  <c r="J69"/>
  <c i="20" r="T97"/>
  <c r="T96"/>
  <c r="T178"/>
  <c r="P249"/>
  <c r="P248"/>
  <c i="21" r="BK94"/>
  <c r="T120"/>
  <c r="BK155"/>
  <c r="J155"/>
  <c r="J69"/>
  <c i="22" r="P95"/>
  <c r="P94"/>
  <c r="P93"/>
  <c i="1" r="AU83"/>
  <c i="22" r="T95"/>
  <c r="BK114"/>
  <c r="J114"/>
  <c r="J68"/>
  <c r="P114"/>
  <c r="R114"/>
  <c r="T114"/>
  <c i="4" r="BK123"/>
  <c r="J123"/>
  <c r="J70"/>
  <c i="5" r="BK509"/>
  <c r="J509"/>
  <c r="J78"/>
  <c i="6" r="BK200"/>
  <c r="J200"/>
  <c r="J74"/>
  <c i="7" r="BK140"/>
  <c r="J140"/>
  <c r="J70"/>
  <c r="BK168"/>
  <c r="J168"/>
  <c r="J72"/>
  <c i="10" r="BK108"/>
  <c r="J108"/>
  <c r="J66"/>
  <c r="BK123"/>
  <c r="J123"/>
  <c r="J70"/>
  <c i="17" r="BK126"/>
  <c r="J126"/>
  <c r="J71"/>
  <c i="18" r="BK478"/>
  <c r="J478"/>
  <c r="J77"/>
  <c i="19" r="BK146"/>
  <c r="J146"/>
  <c r="J70"/>
  <c r="BK203"/>
  <c r="J203"/>
  <c r="J74"/>
  <c i="20" r="BK114"/>
  <c r="J114"/>
  <c r="J66"/>
  <c i="2" r="BK358"/>
  <c r="J358"/>
  <c r="J73"/>
  <c i="10" r="BK111"/>
  <c r="J111"/>
  <c r="J67"/>
  <c r="BK120"/>
  <c r="J120"/>
  <c r="J69"/>
  <c i="11" r="BK572"/>
  <c r="J572"/>
  <c r="J75"/>
  <c i="17" r="BK111"/>
  <c r="J111"/>
  <c r="J67"/>
  <c i="12" r="BK158"/>
  <c r="J158"/>
  <c r="J70"/>
  <c i="17" r="BK108"/>
  <c r="J108"/>
  <c r="J66"/>
  <c i="19" r="BK164"/>
  <c r="J164"/>
  <c r="J71"/>
  <c i="2" r="BK246"/>
  <c r="J246"/>
  <c r="J70"/>
  <c i="4" r="BK111"/>
  <c r="J111"/>
  <c r="J67"/>
  <c r="BK120"/>
  <c r="J120"/>
  <c r="J69"/>
  <c i="12" r="BK233"/>
  <c r="BK232"/>
  <c r="J232"/>
  <c r="J73"/>
  <c r="BK229"/>
  <c r="J229"/>
  <c r="J72"/>
  <c i="2" r="BK495"/>
  <c r="J495"/>
  <c r="J76"/>
  <c i="3" r="BK188"/>
  <c r="J188"/>
  <c r="J72"/>
  <c i="4" r="BK108"/>
  <c r="J108"/>
  <c r="J66"/>
  <c i="6" r="BK196"/>
  <c r="J196"/>
  <c r="J72"/>
  <c i="8" r="BK115"/>
  <c r="J115"/>
  <c r="J66"/>
  <c i="11" r="BK254"/>
  <c r="J254"/>
  <c r="J70"/>
  <c i="13" r="BK190"/>
  <c r="J190"/>
  <c r="J73"/>
  <c i="14" r="BK149"/>
  <c r="J149"/>
  <c r="J71"/>
  <c i="16" r="BK173"/>
  <c r="J173"/>
  <c r="J70"/>
  <c i="18" r="BK474"/>
  <c r="J474"/>
  <c r="J75"/>
  <c i="4" r="BK126"/>
  <c r="J126"/>
  <c r="J71"/>
  <c i="9" r="BK176"/>
  <c r="J176"/>
  <c r="J70"/>
  <c i="14" r="BK153"/>
  <c r="J153"/>
  <c r="J72"/>
  <c i="17" r="BK123"/>
  <c r="J123"/>
  <c r="J70"/>
  <c i="21" r="BK164"/>
  <c r="J164"/>
  <c r="J70"/>
  <c i="2" r="BK575"/>
  <c r="J575"/>
  <c r="J82"/>
  <c i="3" r="BK148"/>
  <c r="J148"/>
  <c r="J70"/>
  <c r="BK192"/>
  <c r="J192"/>
  <c r="J74"/>
  <c i="5" r="BK489"/>
  <c r="J489"/>
  <c r="J74"/>
  <c i="10" r="BK126"/>
  <c r="J126"/>
  <c r="J71"/>
  <c i="11" r="BK589"/>
  <c r="BK588"/>
  <c r="J588"/>
  <c r="J78"/>
  <c i="12" r="BK182"/>
  <c r="J182"/>
  <c r="J71"/>
  <c i="15" r="BK114"/>
  <c r="J114"/>
  <c r="J66"/>
  <c i="17" r="BK120"/>
  <c r="J120"/>
  <c r="J69"/>
  <c i="19" r="BK199"/>
  <c r="J199"/>
  <c r="J72"/>
  <c i="22" r="BK108"/>
  <c r="J108"/>
  <c r="J66"/>
  <c r="BK111"/>
  <c r="J111"/>
  <c r="J67"/>
  <c r="BK120"/>
  <c r="J120"/>
  <c r="J69"/>
  <c r="BK123"/>
  <c r="J123"/>
  <c r="J70"/>
  <c r="BK126"/>
  <c r="J126"/>
  <c r="J71"/>
  <c r="J56"/>
  <c r="BE96"/>
  <c r="E81"/>
  <c r="BE98"/>
  <c r="BE100"/>
  <c r="BE102"/>
  <c r="BE109"/>
  <c r="BE106"/>
  <c r="BE115"/>
  <c r="BE127"/>
  <c r="BE112"/>
  <c r="BE121"/>
  <c i="21" r="J94"/>
  <c r="J65"/>
  <c i="22" r="F59"/>
  <c r="BE104"/>
  <c r="BE118"/>
  <c r="BE124"/>
  <c i="21" r="E50"/>
  <c r="BE95"/>
  <c i="20" r="BK227"/>
  <c r="J227"/>
  <c r="J70"/>
  <c r="BK248"/>
  <c r="J248"/>
  <c r="J72"/>
  <c i="21" r="J56"/>
  <c r="BE103"/>
  <c r="BE109"/>
  <c r="BE112"/>
  <c r="BE137"/>
  <c r="BE123"/>
  <c r="BE144"/>
  <c r="BE163"/>
  <c i="20" r="BK116"/>
  <c r="J116"/>
  <c r="J67"/>
  <c i="21" r="F89"/>
  <c r="BE107"/>
  <c r="BE114"/>
  <c r="BE125"/>
  <c r="BE127"/>
  <c r="BE128"/>
  <c r="BE150"/>
  <c i="20" r="J97"/>
  <c r="J65"/>
  <c i="21" r="BE116"/>
  <c r="BE130"/>
  <c r="BE138"/>
  <c r="BE140"/>
  <c r="BE146"/>
  <c r="BE148"/>
  <c r="BE159"/>
  <c r="BE98"/>
  <c r="BE101"/>
  <c r="BE105"/>
  <c r="BE124"/>
  <c r="BE132"/>
  <c r="BE136"/>
  <c r="BE165"/>
  <c r="BE126"/>
  <c r="BE134"/>
  <c r="BE135"/>
  <c r="BE153"/>
  <c r="BE118"/>
  <c r="BE121"/>
  <c r="BE122"/>
  <c r="BE133"/>
  <c r="BE141"/>
  <c r="BE142"/>
  <c r="BE156"/>
  <c r="BE161"/>
  <c i="20" r="BE118"/>
  <c r="BE154"/>
  <c r="BE156"/>
  <c r="BE161"/>
  <c r="BE187"/>
  <c r="BE211"/>
  <c r="BE234"/>
  <c r="BE236"/>
  <c r="BE245"/>
  <c r="BE251"/>
  <c r="BE103"/>
  <c r="BE120"/>
  <c r="BE123"/>
  <c r="BE132"/>
  <c r="BE148"/>
  <c r="BE207"/>
  <c r="BE238"/>
  <c r="BE239"/>
  <c r="BE250"/>
  <c i="19" r="BK99"/>
  <c r="J99"/>
  <c r="J68"/>
  <c i="20" r="J56"/>
  <c r="BE98"/>
  <c r="BE109"/>
  <c r="BE115"/>
  <c r="BE166"/>
  <c r="BE176"/>
  <c r="BE182"/>
  <c r="BE218"/>
  <c r="BE232"/>
  <c r="E50"/>
  <c r="F59"/>
  <c r="BE169"/>
  <c r="BE183"/>
  <c r="BE199"/>
  <c r="BE201"/>
  <c r="BE203"/>
  <c r="BE205"/>
  <c r="BE209"/>
  <c r="BE137"/>
  <c r="BE143"/>
  <c r="BE174"/>
  <c r="BE175"/>
  <c r="BE181"/>
  <c r="BE193"/>
  <c r="BE214"/>
  <c r="BE240"/>
  <c r="BE246"/>
  <c r="BE106"/>
  <c r="BE112"/>
  <c r="BE177"/>
  <c r="BE197"/>
  <c r="BE221"/>
  <c r="BE229"/>
  <c r="BE247"/>
  <c r="BE179"/>
  <c r="BE113"/>
  <c r="BE151"/>
  <c r="BE168"/>
  <c r="BE185"/>
  <c r="BE189"/>
  <c r="BE191"/>
  <c r="BE216"/>
  <c r="BE225"/>
  <c r="BE242"/>
  <c r="BE243"/>
  <c i="18" r="BK102"/>
  <c r="J102"/>
  <c r="J68"/>
  <c i="19" r="BE101"/>
  <c r="BE118"/>
  <c r="BE165"/>
  <c r="BE182"/>
  <c r="F63"/>
  <c r="BE143"/>
  <c r="BE126"/>
  <c r="E52"/>
  <c r="BE121"/>
  <c r="BE200"/>
  <c r="J92"/>
  <c r="BE123"/>
  <c r="BE147"/>
  <c r="BE204"/>
  <c i="18" r="E52"/>
  <c r="F98"/>
  <c r="BE107"/>
  <c r="BE110"/>
  <c r="BE119"/>
  <c r="BE122"/>
  <c r="BE125"/>
  <c r="BE131"/>
  <c r="BE134"/>
  <c r="BE137"/>
  <c r="J60"/>
  <c r="BE113"/>
  <c r="BE178"/>
  <c r="BE284"/>
  <c r="BE287"/>
  <c r="BE325"/>
  <c r="BE334"/>
  <c r="BE343"/>
  <c r="BE370"/>
  <c r="BE462"/>
  <c r="BE309"/>
  <c r="BE312"/>
  <c r="BE351"/>
  <c r="BE354"/>
  <c r="BE413"/>
  <c r="BE416"/>
  <c r="BE479"/>
  <c r="BE116"/>
  <c r="BE147"/>
  <c r="BE189"/>
  <c r="BE243"/>
  <c r="BE281"/>
  <c r="BE296"/>
  <c r="BE320"/>
  <c r="BE331"/>
  <c r="BE345"/>
  <c r="BE362"/>
  <c r="BE381"/>
  <c r="BE394"/>
  <c r="BE407"/>
  <c r="BE436"/>
  <c r="BE460"/>
  <c r="BE465"/>
  <c i="17" r="BK94"/>
  <c r="J94"/>
  <c r="J64"/>
  <c i="18" r="BE104"/>
  <c r="BE162"/>
  <c r="BE174"/>
  <c r="BE192"/>
  <c r="BE197"/>
  <c r="BE272"/>
  <c r="BE275"/>
  <c r="BE350"/>
  <c r="BE404"/>
  <c r="BE433"/>
  <c r="BE448"/>
  <c r="BE451"/>
  <c r="BE468"/>
  <c r="BE471"/>
  <c r="BE475"/>
  <c r="BE171"/>
  <c r="BE208"/>
  <c r="BE278"/>
  <c r="BE290"/>
  <c r="BE293"/>
  <c r="BE337"/>
  <c r="BE341"/>
  <c r="BE391"/>
  <c r="BE441"/>
  <c r="BE128"/>
  <c r="BE142"/>
  <c r="BE150"/>
  <c r="BE159"/>
  <c r="BE186"/>
  <c r="BE195"/>
  <c r="BE201"/>
  <c r="BE213"/>
  <c r="BE230"/>
  <c r="BE233"/>
  <c r="BE241"/>
  <c r="BE252"/>
  <c r="BE267"/>
  <c r="BE304"/>
  <c r="BE315"/>
  <c r="BE344"/>
  <c r="BE357"/>
  <c r="BE386"/>
  <c r="BE445"/>
  <c r="BE457"/>
  <c r="BE211"/>
  <c r="BE247"/>
  <c r="BE376"/>
  <c i="17" r="E81"/>
  <c r="BE115"/>
  <c r="F59"/>
  <c r="BE98"/>
  <c r="BE100"/>
  <c r="BE102"/>
  <c r="BE104"/>
  <c r="BE106"/>
  <c r="BE124"/>
  <c r="J56"/>
  <c r="BE96"/>
  <c i="16" r="BK93"/>
  <c r="BK92"/>
  <c r="J92"/>
  <c r="J63"/>
  <c i="17" r="BE127"/>
  <c r="BE109"/>
  <c r="BE112"/>
  <c r="BE118"/>
  <c r="BE121"/>
  <c i="16" r="F89"/>
  <c r="BE114"/>
  <c r="BE116"/>
  <c r="BE124"/>
  <c r="BE125"/>
  <c r="BE131"/>
  <c r="BE132"/>
  <c r="BE133"/>
  <c r="BE140"/>
  <c r="BE160"/>
  <c r="BE174"/>
  <c i="15" r="BK234"/>
  <c r="J234"/>
  <c r="J72"/>
  <c i="16" r="J56"/>
  <c r="BE98"/>
  <c r="BE101"/>
  <c r="BE118"/>
  <c r="BE128"/>
  <c r="BE134"/>
  <c r="BE142"/>
  <c r="BE154"/>
  <c r="BE156"/>
  <c r="BE163"/>
  <c r="BE172"/>
  <c i="15" r="BK96"/>
  <c i="16" r="E50"/>
  <c r="BE95"/>
  <c r="BE107"/>
  <c r="BE121"/>
  <c r="BE122"/>
  <c r="BE170"/>
  <c r="BE141"/>
  <c i="15" r="J117"/>
  <c r="J68"/>
  <c i="16" r="BE127"/>
  <c r="BE136"/>
  <c r="BE149"/>
  <c r="BE166"/>
  <c r="BE105"/>
  <c r="BE123"/>
  <c r="BE130"/>
  <c r="BE138"/>
  <c r="BE144"/>
  <c r="BE158"/>
  <c r="BE168"/>
  <c r="BE109"/>
  <c r="BE129"/>
  <c r="BE145"/>
  <c r="BE146"/>
  <c r="BE148"/>
  <c r="BE151"/>
  <c r="BE152"/>
  <c i="15" r="BK208"/>
  <c r="J208"/>
  <c r="J70"/>
  <c i="16" r="BE103"/>
  <c r="BE112"/>
  <c r="BE126"/>
  <c i="15" r="F59"/>
  <c r="BE109"/>
  <c r="BE140"/>
  <c r="BE145"/>
  <c r="BE153"/>
  <c r="BE170"/>
  <c r="BE180"/>
  <c r="BE186"/>
  <c r="BE195"/>
  <c r="BE197"/>
  <c r="BE202"/>
  <c r="BE215"/>
  <c r="BE217"/>
  <c r="BE225"/>
  <c r="BE226"/>
  <c r="BE232"/>
  <c r="E50"/>
  <c r="BE120"/>
  <c r="BE123"/>
  <c r="BE128"/>
  <c r="BE162"/>
  <c r="BE163"/>
  <c r="BE172"/>
  <c r="BE199"/>
  <c r="BE237"/>
  <c r="BE103"/>
  <c r="BE118"/>
  <c r="BE134"/>
  <c r="BE156"/>
  <c r="BE178"/>
  <c r="BE182"/>
  <c r="BE192"/>
  <c r="J89"/>
  <c r="BE98"/>
  <c r="BE164"/>
  <c r="BE184"/>
  <c r="BE206"/>
  <c r="BE219"/>
  <c r="BE233"/>
  <c i="14" r="J98"/>
  <c r="J68"/>
  <c r="J99"/>
  <c r="J69"/>
  <c i="15" r="BE106"/>
  <c r="BE133"/>
  <c r="BE141"/>
  <c r="BE148"/>
  <c r="BE228"/>
  <c r="BE137"/>
  <c r="BE155"/>
  <c r="BE157"/>
  <c r="BE188"/>
  <c r="BE213"/>
  <c r="BE112"/>
  <c r="BE113"/>
  <c r="BE115"/>
  <c r="BE146"/>
  <c r="BE152"/>
  <c r="BE158"/>
  <c r="BE174"/>
  <c r="BE210"/>
  <c r="BE229"/>
  <c r="BE231"/>
  <c r="BE236"/>
  <c r="BE160"/>
  <c r="BE166"/>
  <c r="BE168"/>
  <c r="BE190"/>
  <c i="14" r="F63"/>
  <c r="BE138"/>
  <c r="J60"/>
  <c r="BE110"/>
  <c r="BE141"/>
  <c r="BE143"/>
  <c r="E52"/>
  <c r="BE108"/>
  <c r="BE146"/>
  <c i="13" r="BK98"/>
  <c r="J98"/>
  <c r="J68"/>
  <c i="14" r="BE105"/>
  <c r="BE124"/>
  <c r="BE132"/>
  <c r="BE154"/>
  <c r="BE159"/>
  <c r="BE103"/>
  <c r="BE121"/>
  <c r="BE100"/>
  <c r="BE118"/>
  <c r="BE135"/>
  <c r="BE150"/>
  <c r="BE162"/>
  <c i="12" r="BK99"/>
  <c r="BK98"/>
  <c r="J98"/>
  <c r="J67"/>
  <c r="J233"/>
  <c r="J74"/>
  <c i="13" r="BE106"/>
  <c r="BE109"/>
  <c r="BE111"/>
  <c r="BE114"/>
  <c r="BE160"/>
  <c r="BE168"/>
  <c r="BE170"/>
  <c r="BE171"/>
  <c r="BE188"/>
  <c r="BE191"/>
  <c r="E52"/>
  <c r="BE150"/>
  <c r="BE158"/>
  <c r="J91"/>
  <c r="BE139"/>
  <c r="BE154"/>
  <c r="BE165"/>
  <c r="BE167"/>
  <c r="BE174"/>
  <c r="BE176"/>
  <c r="BE185"/>
  <c r="F63"/>
  <c r="BE103"/>
  <c r="BE117"/>
  <c r="BE136"/>
  <c r="BE142"/>
  <c r="BE100"/>
  <c r="BE121"/>
  <c r="BE131"/>
  <c r="BE133"/>
  <c r="BE180"/>
  <c r="BE124"/>
  <c r="BE148"/>
  <c r="BE152"/>
  <c r="BE177"/>
  <c r="BE178"/>
  <c r="BE164"/>
  <c r="BE128"/>
  <c r="BE144"/>
  <c r="BE146"/>
  <c r="BE153"/>
  <c r="BE155"/>
  <c r="BE162"/>
  <c r="BE183"/>
  <c i="11" r="J576"/>
  <c r="J77"/>
  <c i="12" r="BE127"/>
  <c r="BE234"/>
  <c i="11" r="J105"/>
  <c r="J69"/>
  <c i="12" r="F95"/>
  <c r="J92"/>
  <c r="BE132"/>
  <c r="BE155"/>
  <c r="BE183"/>
  <c r="E52"/>
  <c r="BE124"/>
  <c r="BE230"/>
  <c r="BE159"/>
  <c r="BE101"/>
  <c r="BE129"/>
  <c r="BE206"/>
  <c i="10" r="J95"/>
  <c r="J65"/>
  <c i="11" r="E52"/>
  <c r="F100"/>
  <c r="BE137"/>
  <c r="BE143"/>
  <c r="BE166"/>
  <c r="BE171"/>
  <c r="BE205"/>
  <c r="BE208"/>
  <c r="BE340"/>
  <c r="BE425"/>
  <c r="BE456"/>
  <c r="BE566"/>
  <c r="BE106"/>
  <c r="BE134"/>
  <c r="BE157"/>
  <c r="BE178"/>
  <c r="BE252"/>
  <c r="BE255"/>
  <c r="BE306"/>
  <c r="BE309"/>
  <c r="BE319"/>
  <c r="BE322"/>
  <c r="BE434"/>
  <c r="BE479"/>
  <c r="BE549"/>
  <c r="BE555"/>
  <c r="BE563"/>
  <c r="J60"/>
  <c r="BE122"/>
  <c r="BE125"/>
  <c r="BE163"/>
  <c r="BE210"/>
  <c r="BE291"/>
  <c r="BE349"/>
  <c r="BE402"/>
  <c r="BE431"/>
  <c r="BE437"/>
  <c r="BE467"/>
  <c r="BE493"/>
  <c r="BE534"/>
  <c r="BE546"/>
  <c r="BE577"/>
  <c r="BE583"/>
  <c r="BE113"/>
  <c r="BE116"/>
  <c r="BE190"/>
  <c r="BE221"/>
  <c r="BE227"/>
  <c r="BE296"/>
  <c r="BE314"/>
  <c r="BE330"/>
  <c r="BE443"/>
  <c r="BE472"/>
  <c r="BE487"/>
  <c r="BE558"/>
  <c r="BE560"/>
  <c r="BE580"/>
  <c r="BE128"/>
  <c r="BE140"/>
  <c r="BE152"/>
  <c r="BE181"/>
  <c r="BE197"/>
  <c r="BE261"/>
  <c r="BE301"/>
  <c r="BE327"/>
  <c r="BE374"/>
  <c r="BE384"/>
  <c r="BE409"/>
  <c r="BE424"/>
  <c r="BE440"/>
  <c r="BE462"/>
  <c r="BE482"/>
  <c r="BE518"/>
  <c r="BE521"/>
  <c r="BE367"/>
  <c r="BE392"/>
  <c r="BE397"/>
  <c r="BE537"/>
  <c r="BE569"/>
  <c r="BE573"/>
  <c r="BE119"/>
  <c r="BE146"/>
  <c r="BE214"/>
  <c r="BE272"/>
  <c r="BE358"/>
  <c r="BE405"/>
  <c r="BE412"/>
  <c r="BE415"/>
  <c r="BE419"/>
  <c r="BE421"/>
  <c r="BE422"/>
  <c r="BE490"/>
  <c r="BE131"/>
  <c r="BE149"/>
  <c r="BE193"/>
  <c r="BE224"/>
  <c r="BE346"/>
  <c r="BE352"/>
  <c r="BE379"/>
  <c r="BE423"/>
  <c r="BE430"/>
  <c r="BE451"/>
  <c r="BE523"/>
  <c r="BE526"/>
  <c r="BE528"/>
  <c r="BE531"/>
  <c r="BE543"/>
  <c r="BE586"/>
  <c r="BE590"/>
  <c i="10" r="BE96"/>
  <c r="BE102"/>
  <c r="BE115"/>
  <c r="BE127"/>
  <c i="9" r="BK104"/>
  <c r="J104"/>
  <c r="J66"/>
  <c i="10" r="F59"/>
  <c r="BE118"/>
  <c r="BE121"/>
  <c r="J87"/>
  <c r="BE104"/>
  <c r="BE98"/>
  <c r="BE112"/>
  <c r="E50"/>
  <c r="BE100"/>
  <c r="BE106"/>
  <c r="BE109"/>
  <c r="BE124"/>
  <c i="8" r="BK96"/>
  <c r="J96"/>
  <c r="J64"/>
  <c i="9" r="J56"/>
  <c r="BE103"/>
  <c r="BE113"/>
  <c r="BE143"/>
  <c r="BE151"/>
  <c r="BE159"/>
  <c r="BE152"/>
  <c r="BE105"/>
  <c r="BE107"/>
  <c r="BE116"/>
  <c r="BE126"/>
  <c r="BE128"/>
  <c r="BE141"/>
  <c r="BE148"/>
  <c r="BE177"/>
  <c r="BE95"/>
  <c r="BE98"/>
  <c r="BE119"/>
  <c r="BE132"/>
  <c r="BE136"/>
  <c r="BE146"/>
  <c r="BE147"/>
  <c r="BE161"/>
  <c r="BE144"/>
  <c r="BE154"/>
  <c r="BE170"/>
  <c i="8" r="BK117"/>
  <c r="J117"/>
  <c r="J67"/>
  <c r="J215"/>
  <c r="J71"/>
  <c r="BK235"/>
  <c r="J235"/>
  <c r="J72"/>
  <c i="9" r="BE109"/>
  <c r="BE121"/>
  <c r="BE134"/>
  <c r="BE157"/>
  <c r="BE167"/>
  <c r="E50"/>
  <c r="F89"/>
  <c r="BE111"/>
  <c r="BE130"/>
  <c r="BE138"/>
  <c r="BE100"/>
  <c r="BE124"/>
  <c r="BE149"/>
  <c r="BE150"/>
  <c r="BE172"/>
  <c r="BE174"/>
  <c i="8" r="E50"/>
  <c r="BE119"/>
  <c r="BE136"/>
  <c r="BE147"/>
  <c r="BE169"/>
  <c r="BE180"/>
  <c r="BE182"/>
  <c r="J89"/>
  <c r="BE104"/>
  <c r="BE107"/>
  <c r="BE114"/>
  <c r="BE143"/>
  <c r="BE151"/>
  <c r="BE155"/>
  <c r="BE202"/>
  <c i="7" r="BK100"/>
  <c r="J100"/>
  <c r="J68"/>
  <c i="8" r="F92"/>
  <c r="BE116"/>
  <c r="BE124"/>
  <c r="BE126"/>
  <c r="BE141"/>
  <c r="BE153"/>
  <c r="BE192"/>
  <c r="BE227"/>
  <c r="BE233"/>
  <c r="BE110"/>
  <c r="BE113"/>
  <c r="BE146"/>
  <c r="BE148"/>
  <c r="BE149"/>
  <c r="BE160"/>
  <c r="BE162"/>
  <c r="BE174"/>
  <c r="BE184"/>
  <c r="BE190"/>
  <c r="BE226"/>
  <c r="BE135"/>
  <c r="BE139"/>
  <c r="BE166"/>
  <c r="BE188"/>
  <c r="BE199"/>
  <c r="BE216"/>
  <c r="BE219"/>
  <c r="BE237"/>
  <c i="7" r="J172"/>
  <c r="J74"/>
  <c i="8" r="BE98"/>
  <c r="BE121"/>
  <c r="BE128"/>
  <c r="BE129"/>
  <c r="BE132"/>
  <c r="BE138"/>
  <c r="BE144"/>
  <c r="BE204"/>
  <c r="BE229"/>
  <c r="BE230"/>
  <c r="BE238"/>
  <c r="BE156"/>
  <c r="BE176"/>
  <c r="BE223"/>
  <c r="BE225"/>
  <c r="BE158"/>
  <c r="BE195"/>
  <c r="BE207"/>
  <c r="BE212"/>
  <c r="BE221"/>
  <c r="BE232"/>
  <c r="BE234"/>
  <c i="7" r="E85"/>
  <c r="BE116"/>
  <c r="BE119"/>
  <c r="BE123"/>
  <c r="BE145"/>
  <c i="6" r="BK199"/>
  <c r="J199"/>
  <c r="J73"/>
  <c i="7" r="BE135"/>
  <c r="BE138"/>
  <c r="BE141"/>
  <c r="BE175"/>
  <c i="6" r="BK99"/>
  <c r="J99"/>
  <c r="J68"/>
  <c i="7" r="BE108"/>
  <c r="BE150"/>
  <c r="BE157"/>
  <c r="BE159"/>
  <c r="BE181"/>
  <c r="BE184"/>
  <c r="J60"/>
  <c r="BE111"/>
  <c r="BE126"/>
  <c r="BE130"/>
  <c r="BE156"/>
  <c r="BE162"/>
  <c r="BE166"/>
  <c r="BE178"/>
  <c r="BE113"/>
  <c r="BE158"/>
  <c r="BE160"/>
  <c r="BE164"/>
  <c r="BE173"/>
  <c r="F96"/>
  <c r="BE105"/>
  <c r="BE133"/>
  <c r="BE153"/>
  <c r="BE169"/>
  <c r="BE102"/>
  <c i="5" r="BK508"/>
  <c r="J508"/>
  <c r="J77"/>
  <c i="6" r="J60"/>
  <c i="5" r="J104"/>
  <c r="J69"/>
  <c r="J493"/>
  <c r="J76"/>
  <c i="6" r="F63"/>
  <c r="BE174"/>
  <c r="E52"/>
  <c r="BE101"/>
  <c r="BE121"/>
  <c r="BE153"/>
  <c r="BE149"/>
  <c r="BE201"/>
  <c r="BE124"/>
  <c r="BE126"/>
  <c r="BE194"/>
  <c r="BE129"/>
  <c r="BE197"/>
  <c i="5" r="F63"/>
  <c r="BE111"/>
  <c r="BE117"/>
  <c r="BE138"/>
  <c r="BE179"/>
  <c r="BE279"/>
  <c r="BE321"/>
  <c r="BE359"/>
  <c r="BE386"/>
  <c r="BE391"/>
  <c r="BE397"/>
  <c r="BE427"/>
  <c r="BE430"/>
  <c r="BE450"/>
  <c r="BE503"/>
  <c r="BE506"/>
  <c r="BE510"/>
  <c i="4" r="BK94"/>
  <c r="J94"/>
  <c r="J64"/>
  <c i="5" r="BE135"/>
  <c r="BE145"/>
  <c r="BE148"/>
  <c r="BE185"/>
  <c r="BE217"/>
  <c r="BE260"/>
  <c r="BE310"/>
  <c r="BE333"/>
  <c r="BE352"/>
  <c r="BE402"/>
  <c r="BE456"/>
  <c r="BE475"/>
  <c r="BE497"/>
  <c r="BE270"/>
  <c r="BE273"/>
  <c r="BE336"/>
  <c r="BE343"/>
  <c r="BE345"/>
  <c r="BE347"/>
  <c r="BE349"/>
  <c r="J96"/>
  <c r="BE120"/>
  <c r="BE161"/>
  <c r="BE167"/>
  <c r="BE192"/>
  <c r="BE215"/>
  <c r="BE284"/>
  <c r="BE293"/>
  <c r="BE318"/>
  <c r="BE329"/>
  <c r="BE367"/>
  <c r="BE378"/>
  <c r="BE419"/>
  <c r="BE424"/>
  <c r="BE460"/>
  <c r="BE480"/>
  <c r="BE483"/>
  <c r="BE490"/>
  <c r="BE105"/>
  <c r="BE128"/>
  <c r="BE195"/>
  <c r="BE234"/>
  <c r="BE257"/>
  <c r="BE263"/>
  <c r="BE326"/>
  <c r="BE346"/>
  <c r="BE348"/>
  <c r="BE356"/>
  <c r="BE362"/>
  <c r="BE373"/>
  <c r="BE477"/>
  <c r="BE494"/>
  <c r="BE500"/>
  <c r="BE114"/>
  <c r="BE123"/>
  <c r="BE156"/>
  <c r="BE276"/>
  <c r="BE174"/>
  <c r="BE177"/>
  <c r="BE300"/>
  <c r="BE305"/>
  <c r="BE339"/>
  <c r="BE463"/>
  <c r="BE466"/>
  <c r="BE472"/>
  <c r="BE486"/>
  <c r="E52"/>
  <c r="BE108"/>
  <c r="BE223"/>
  <c r="BE254"/>
  <c r="BE353"/>
  <c r="BE407"/>
  <c r="BE414"/>
  <c r="BE453"/>
  <c i="3" r="BK191"/>
  <c r="J191"/>
  <c r="J73"/>
  <c i="4" r="J56"/>
  <c r="BE96"/>
  <c r="BE102"/>
  <c r="BE104"/>
  <c r="BE118"/>
  <c r="BE124"/>
  <c r="E50"/>
  <c r="BE98"/>
  <c r="BE109"/>
  <c r="BE127"/>
  <c r="F90"/>
  <c r="BE100"/>
  <c i="3" r="BK99"/>
  <c r="BK98"/>
  <c r="J98"/>
  <c i="4" r="BE106"/>
  <c r="BE112"/>
  <c r="BE121"/>
  <c r="BE115"/>
  <c i="3" r="F63"/>
  <c i="2" r="BK107"/>
  <c r="J107"/>
  <c r="J68"/>
  <c i="3" r="E84"/>
  <c r="BE101"/>
  <c r="BE145"/>
  <c r="BE168"/>
  <c r="J92"/>
  <c r="BE149"/>
  <c r="BE122"/>
  <c r="BE189"/>
  <c r="BE193"/>
  <c i="2" r="BK498"/>
  <c r="J498"/>
  <c r="J77"/>
  <c i="3" r="BE124"/>
  <c r="BE127"/>
  <c r="BE119"/>
  <c r="BE186"/>
  <c i="1" r="BD57"/>
  <c i="2" r="E52"/>
  <c r="J60"/>
  <c r="F63"/>
  <c r="BE109"/>
  <c r="BE112"/>
  <c r="BE115"/>
  <c r="BE118"/>
  <c r="BE121"/>
  <c r="BE124"/>
  <c r="BE127"/>
  <c r="BE130"/>
  <c r="BE133"/>
  <c r="BE136"/>
  <c r="BE139"/>
  <c r="BE142"/>
  <c r="BE148"/>
  <c r="BE151"/>
  <c r="BE154"/>
  <c r="BE156"/>
  <c r="BE166"/>
  <c r="BE169"/>
  <c r="BE178"/>
  <c r="BE183"/>
  <c r="BE189"/>
  <c r="BE197"/>
  <c r="BE200"/>
  <c r="BE202"/>
  <c r="BE208"/>
  <c r="BE215"/>
  <c r="BE218"/>
  <c r="BE221"/>
  <c r="BE238"/>
  <c r="BE241"/>
  <c r="BE247"/>
  <c r="BE251"/>
  <c r="BE256"/>
  <c r="BE260"/>
  <c r="BE265"/>
  <c r="BE270"/>
  <c r="BE284"/>
  <c r="BE289"/>
  <c r="BE294"/>
  <c r="BE299"/>
  <c r="BE302"/>
  <c r="BE307"/>
  <c r="BE312"/>
  <c r="BE315"/>
  <c r="BE320"/>
  <c r="BE323"/>
  <c r="BE331"/>
  <c r="BE334"/>
  <c r="BE337"/>
  <c r="BE340"/>
  <c r="BE345"/>
  <c r="BE350"/>
  <c r="BE355"/>
  <c r="BE359"/>
  <c r="BE363"/>
  <c r="BE365"/>
  <c r="BE366"/>
  <c r="BE367"/>
  <c r="BE372"/>
  <c r="BE373"/>
  <c r="BE381"/>
  <c r="BE387"/>
  <c r="BE392"/>
  <c r="BE397"/>
  <c r="BE402"/>
  <c r="BE405"/>
  <c r="BE410"/>
  <c r="BE413"/>
  <c r="BE416"/>
  <c r="BE432"/>
  <c r="BE435"/>
  <c r="BE440"/>
  <c r="BE443"/>
  <c r="BE448"/>
  <c r="BE451"/>
  <c r="BE453"/>
  <c r="BE456"/>
  <c r="BE458"/>
  <c r="BE460"/>
  <c r="BE463"/>
  <c r="BE466"/>
  <c r="BE469"/>
  <c r="BE472"/>
  <c r="BE478"/>
  <c r="BE481"/>
  <c r="BE483"/>
  <c r="BE486"/>
  <c r="BE489"/>
  <c r="BE492"/>
  <c r="BE496"/>
  <c r="BE500"/>
  <c r="BE503"/>
  <c r="BE506"/>
  <c r="BE509"/>
  <c r="BE512"/>
  <c r="BE515"/>
  <c r="BE518"/>
  <c r="BE520"/>
  <c r="BE523"/>
  <c r="BE524"/>
  <c r="BE527"/>
  <c r="BE530"/>
  <c r="BE542"/>
  <c r="BE554"/>
  <c r="BE567"/>
  <c r="BE572"/>
  <c r="BE576"/>
  <c i="1" r="AW57"/>
  <c r="BA57"/>
  <c r="BC57"/>
  <c r="BB57"/>
  <c i="10" r="J36"/>
  <c i="1" r="AW67"/>
  <c i="10" r="F36"/>
  <c i="1" r="BA67"/>
  <c i="10" r="F39"/>
  <c i="1" r="BD67"/>
  <c i="13" r="F40"/>
  <c i="1" r="BC72"/>
  <c r="AS68"/>
  <c i="5" r="F39"/>
  <c i="1" r="BB62"/>
  <c i="12" r="F38"/>
  <c i="1" r="BA71"/>
  <c i="14" r="F38"/>
  <c i="1" r="BA73"/>
  <c i="19" r="J38"/>
  <c i="1" r="AW80"/>
  <c r="AS77"/>
  <c i="4" r="F37"/>
  <c i="1" r="BB59"/>
  <c i="9" r="F37"/>
  <c i="1" r="BB66"/>
  <c i="21" r="F38"/>
  <c i="1" r="BC82"/>
  <c i="5" r="F38"/>
  <c i="1" r="BA62"/>
  <c i="15" r="J36"/>
  <c i="1" r="AW74"/>
  <c i="17" r="F38"/>
  <c i="1" r="BC76"/>
  <c i="21" r="F39"/>
  <c i="1" r="BD82"/>
  <c i="6" r="F38"/>
  <c i="1" r="BA63"/>
  <c i="8" r="J36"/>
  <c i="1" r="AW65"/>
  <c i="18" r="F39"/>
  <c i="1" r="BB79"/>
  <c i="6" r="F40"/>
  <c i="1" r="BC63"/>
  <c i="11" r="F40"/>
  <c i="1" r="BC70"/>
  <c i="7" r="F40"/>
  <c i="1" r="BC64"/>
  <c i="12" r="F41"/>
  <c i="1" r="BD71"/>
  <c i="17" r="F37"/>
  <c i="1" r="BB76"/>
  <c i="3" r="J34"/>
  <c i="9" r="F38"/>
  <c i="1" r="BC66"/>
  <c i="18" r="F40"/>
  <c i="1" r="BC79"/>
  <c i="12" r="F40"/>
  <c i="1" r="BC71"/>
  <c i="20" r="F36"/>
  <c i="1" r="BA81"/>
  <c i="15" r="F38"/>
  <c i="1" r="BC74"/>
  <c i="8" r="F39"/>
  <c i="1" r="BD65"/>
  <c i="6" r="J38"/>
  <c i="1" r="AW63"/>
  <c i="9" r="F39"/>
  <c i="1" r="BD66"/>
  <c i="13" r="F38"/>
  <c i="1" r="BA72"/>
  <c i="15" r="F39"/>
  <c i="1" r="BD74"/>
  <c i="16" r="F39"/>
  <c i="1" r="BD75"/>
  <c i="3" r="J38"/>
  <c i="1" r="AW58"/>
  <c i="6" r="F39"/>
  <c i="1" r="BB63"/>
  <c i="8" r="F38"/>
  <c i="1" r="BC65"/>
  <c i="21" r="F37"/>
  <c i="1" r="BB82"/>
  <c i="7" r="F38"/>
  <c i="1" r="BA64"/>
  <c i="12" r="J38"/>
  <c i="1" r="AW71"/>
  <c i="18" r="F41"/>
  <c i="1" r="BD79"/>
  <c i="9" r="F36"/>
  <c i="1" r="BA66"/>
  <c i="14" r="F41"/>
  <c i="1" r="BD73"/>
  <c i="17" r="F36"/>
  <c i="1" r="BA76"/>
  <c i="20" r="F38"/>
  <c i="1" r="BC81"/>
  <c i="18" r="J38"/>
  <c i="1" r="AW79"/>
  <c i="18" r="F38"/>
  <c i="1" r="BA79"/>
  <c i="3" r="F41"/>
  <c i="1" r="BD58"/>
  <c r="BD56"/>
  <c i="7" r="F41"/>
  <c i="1" r="BD64"/>
  <c i="12" r="F39"/>
  <c i="1" r="BB71"/>
  <c i="14" r="F39"/>
  <c i="1" r="BB73"/>
  <c i="4" r="J36"/>
  <c i="1" r="AW59"/>
  <c i="16" r="F38"/>
  <c i="1" r="BC75"/>
  <c i="20" r="F39"/>
  <c i="1" r="BD81"/>
  <c i="19" r="F39"/>
  <c i="1" r="BB80"/>
  <c i="20" r="J36"/>
  <c i="1" r="AW81"/>
  <c i="22" r="J36"/>
  <c i="1" r="AW83"/>
  <c i="6" r="F41"/>
  <c i="1" r="BD63"/>
  <c i="13" r="F41"/>
  <c i="1" r="BD72"/>
  <c i="4" r="F39"/>
  <c i="1" r="BD59"/>
  <c i="17" r="F39"/>
  <c i="1" r="BD76"/>
  <c i="21" r="J36"/>
  <c i="1" r="AW82"/>
  <c i="5" r="J38"/>
  <c i="1" r="AW62"/>
  <c i="3" r="F40"/>
  <c i="1" r="BC58"/>
  <c r="BC56"/>
  <c r="AY56"/>
  <c i="11" r="F41"/>
  <c i="1" r="BD70"/>
  <c r="AS60"/>
  <c i="9" r="J36"/>
  <c i="1" r="AW66"/>
  <c i="19" r="F38"/>
  <c i="1" r="BA80"/>
  <c i="20" r="F37"/>
  <c i="1" r="BB81"/>
  <c i="19" r="F40"/>
  <c i="1" r="BC80"/>
  <c i="3" r="F38"/>
  <c i="1" r="BA58"/>
  <c r="BA56"/>
  <c r="AW56"/>
  <c i="14" r="J38"/>
  <c i="1" r="AW73"/>
  <c i="22" r="F36"/>
  <c i="1" r="BA83"/>
  <c i="16" r="F36"/>
  <c i="1" r="BA75"/>
  <c r="AS55"/>
  <c i="3" r="F39"/>
  <c i="1" r="BB58"/>
  <c r="BB56"/>
  <c r="AX56"/>
  <c i="10" r="F37"/>
  <c i="1" r="BB67"/>
  <c i="13" r="F39"/>
  <c i="1" r="BB72"/>
  <c i="22" r="F37"/>
  <c i="1" r="BB83"/>
  <c i="5" r="F41"/>
  <c i="1" r="BD62"/>
  <c i="10" r="F38"/>
  <c i="1" r="BC67"/>
  <c i="14" r="F40"/>
  <c i="1" r="BC73"/>
  <c i="5" r="F40"/>
  <c i="1" r="BC62"/>
  <c i="8" r="F37"/>
  <c i="1" r="BB65"/>
  <c i="15" r="F36"/>
  <c i="1" r="BA74"/>
  <c i="11" r="F39"/>
  <c i="1" r="BB70"/>
  <c i="15" r="F37"/>
  <c i="1" r="BB74"/>
  <c i="4" r="F38"/>
  <c i="1" r="BC59"/>
  <c i="11" r="F38"/>
  <c i="1" r="BA70"/>
  <c i="7" r="F39"/>
  <c i="1" r="BB64"/>
  <c i="13" r="J38"/>
  <c i="1" r="AW72"/>
  <c i="17" r="J36"/>
  <c i="1" r="AW76"/>
  <c i="21" r="F36"/>
  <c i="1" r="BA82"/>
  <c i="4" r="F36"/>
  <c i="1" r="BA59"/>
  <c i="11" r="J38"/>
  <c i="1" r="AW70"/>
  <c i="19" r="F41"/>
  <c i="1" r="BD80"/>
  <c i="22" r="F39"/>
  <c i="1" r="BD83"/>
  <c i="7" r="J38"/>
  <c i="1" r="AW64"/>
  <c i="8" r="F36"/>
  <c i="1" r="BA65"/>
  <c i="16" r="J36"/>
  <c i="1" r="AW75"/>
  <c i="16" r="F37"/>
  <c i="1" r="BB75"/>
  <c i="22" r="F38"/>
  <c i="1" r="BC83"/>
  <c i="22" l="1" r="T94"/>
  <c r="T93"/>
  <c i="2" r="T498"/>
  <c i="7" r="P99"/>
  <c i="1" r="AU64"/>
  <c i="21" r="R93"/>
  <c r="R92"/>
  <c i="11" r="R104"/>
  <c r="R103"/>
  <c i="20" r="BK96"/>
  <c r="J96"/>
  <c r="J64"/>
  <c i="5" r="P103"/>
  <c r="P102"/>
  <c i="1" r="AU62"/>
  <c i="7" r="T171"/>
  <c r="T99"/>
  <c i="22" r="R94"/>
  <c r="R93"/>
  <c i="10" r="BK94"/>
  <c r="BK93"/>
  <c r="J93"/>
  <c i="20" r="R116"/>
  <c r="R95"/>
  <c i="13" r="P98"/>
  <c r="P97"/>
  <c i="1" r="AU72"/>
  <c i="20" r="T116"/>
  <c r="T95"/>
  <c i="7" r="R171"/>
  <c i="15" r="R116"/>
  <c r="R95"/>
  <c i="8" r="T117"/>
  <c r="T95"/>
  <c i="11" r="T104"/>
  <c r="T103"/>
  <c i="6" r="P99"/>
  <c r="P98"/>
  <c i="1" r="AU63"/>
  <c i="5" r="BK103"/>
  <c r="J103"/>
  <c r="J68"/>
  <c i="15" r="T95"/>
  <c i="8" r="R95"/>
  <c i="18" r="R102"/>
  <c r="R101"/>
  <c i="15" r="BK116"/>
  <c r="J116"/>
  <c r="J67"/>
  <c i="5" r="R103"/>
  <c r="R102"/>
  <c i="16" r="T93"/>
  <c r="T92"/>
  <c i="2" r="T107"/>
  <c r="T106"/>
  <c i="11" r="BK104"/>
  <c r="BK103"/>
  <c r="J103"/>
  <c r="J67"/>
  <c i="21" r="T93"/>
  <c r="T92"/>
  <c i="16" r="R93"/>
  <c r="R92"/>
  <c i="11" r="P104"/>
  <c r="P103"/>
  <c i="1" r="AU70"/>
  <c i="9" r="R93"/>
  <c r="R92"/>
  <c i="13" r="R98"/>
  <c r="R97"/>
  <c r="T98"/>
  <c r="T97"/>
  <c i="8" r="P117"/>
  <c r="P95"/>
  <c i="1" r="AU65"/>
  <c i="21" r="BK93"/>
  <c r="J93"/>
  <c r="J64"/>
  <c i="18" r="T102"/>
  <c r="T101"/>
  <c i="15" r="P95"/>
  <c i="1" r="AU74"/>
  <c i="2" r="P107"/>
  <c r="P106"/>
  <c i="1" r="AU57"/>
  <c i="14" r="P97"/>
  <c i="1" r="AU73"/>
  <c i="21" r="P93"/>
  <c r="P92"/>
  <c i="1" r="AU82"/>
  <c i="5" r="T103"/>
  <c r="T102"/>
  <c i="14" r="R97"/>
  <c i="10" r="P94"/>
  <c r="P93"/>
  <c i="1" r="AU67"/>
  <c i="7" r="R100"/>
  <c r="R99"/>
  <c i="3" r="T99"/>
  <c r="T98"/>
  <c i="2" r="R498"/>
  <c i="14" r="T97"/>
  <c i="10" r="T94"/>
  <c r="T93"/>
  <c i="20" r="P95"/>
  <c i="1" r="AU81"/>
  <c i="2" r="R107"/>
  <c r="R106"/>
  <c i="9" r="BK166"/>
  <c r="J166"/>
  <c r="J69"/>
  <c i="11" r="J589"/>
  <c r="J79"/>
  <c i="18" r="BK477"/>
  <c r="J477"/>
  <c r="J76"/>
  <c i="14" r="BK148"/>
  <c r="J148"/>
  <c r="J70"/>
  <c i="2" r="BK574"/>
  <c r="J574"/>
  <c r="J81"/>
  <c i="19" r="BK202"/>
  <c r="J202"/>
  <c r="J73"/>
  <c i="22" r="BK94"/>
  <c r="BK93"/>
  <c r="J93"/>
  <c r="J63"/>
  <c i="19" r="BK98"/>
  <c r="J98"/>
  <c r="J67"/>
  <c i="18" r="BK101"/>
  <c r="J101"/>
  <c r="J67"/>
  <c i="17" r="BK93"/>
  <c r="J93"/>
  <c i="16" r="J93"/>
  <c r="J64"/>
  <c i="15" r="BK95"/>
  <c r="J95"/>
  <c r="J63"/>
  <c r="J96"/>
  <c r="J64"/>
  <c i="13" r="BK97"/>
  <c r="J97"/>
  <c i="12" r="J99"/>
  <c r="J68"/>
  <c i="9" r="BK94"/>
  <c r="BK93"/>
  <c r="J93"/>
  <c r="J64"/>
  <c i="8" r="BK95"/>
  <c r="J95"/>
  <c r="J63"/>
  <c i="7" r="BK99"/>
  <c r="J99"/>
  <c i="6" r="BK98"/>
  <c r="J98"/>
  <c i="4" r="BK93"/>
  <c r="J93"/>
  <c r="J63"/>
  <c i="1" r="AG58"/>
  <c i="3" r="J67"/>
  <c r="J99"/>
  <c r="J68"/>
  <c i="2" r="BK106"/>
  <c r="J106"/>
  <c i="16" r="F35"/>
  <c i="1" r="AZ75"/>
  <c i="19" r="J37"/>
  <c i="1" r="AV80"/>
  <c r="AT80"/>
  <c i="20" r="F35"/>
  <c i="1" r="AZ81"/>
  <c i="10" r="F35"/>
  <c i="1" r="AZ67"/>
  <c i="18" r="F37"/>
  <c i="1" r="AZ79"/>
  <c i="11" r="J37"/>
  <c i="1" r="AV70"/>
  <c r="AT70"/>
  <c r="BD55"/>
  <c r="BC78"/>
  <c i="10" r="J32"/>
  <c i="1" r="AG67"/>
  <c i="17" r="J35"/>
  <c i="1" r="AV76"/>
  <c r="AT76"/>
  <c i="17" r="F35"/>
  <c i="1" r="AZ76"/>
  <c r="BA78"/>
  <c r="AW78"/>
  <c i="22" r="F35"/>
  <c i="1" r="AZ83"/>
  <c r="BC55"/>
  <c r="AY55"/>
  <c i="13" r="F37"/>
  <c i="1" r="AZ72"/>
  <c i="15" r="F35"/>
  <c i="1" r="AZ74"/>
  <c i="9" r="F35"/>
  <c i="1" r="AZ66"/>
  <c i="6" r="J37"/>
  <c i="1" r="AV63"/>
  <c r="AT63"/>
  <c i="9" r="J35"/>
  <c i="1" r="AV66"/>
  <c r="AT66"/>
  <c i="14" r="F37"/>
  <c i="1" r="AZ73"/>
  <c i="20" r="J35"/>
  <c i="1" r="AV81"/>
  <c r="AT81"/>
  <c i="6" r="F37"/>
  <c i="1" r="AZ63"/>
  <c i="13" r="J37"/>
  <c i="1" r="AV72"/>
  <c r="AT72"/>
  <c i="5" r="J37"/>
  <c i="1" r="AV62"/>
  <c r="AT62"/>
  <c i="12" r="J37"/>
  <c i="1" r="AV71"/>
  <c r="AT71"/>
  <c i="6" r="J34"/>
  <c i="1" r="AG63"/>
  <c i="7" r="J37"/>
  <c i="1" r="AV64"/>
  <c r="AT64"/>
  <c i="12" r="F37"/>
  <c i="1" r="AZ71"/>
  <c i="7" r="J34"/>
  <c i="1" r="AG64"/>
  <c r="BD78"/>
  <c i="2" r="F37"/>
  <c i="1" r="AZ57"/>
  <c i="8" r="J35"/>
  <c i="1" r="AV65"/>
  <c r="AT65"/>
  <c i="12" r="J34"/>
  <c i="1" r="AG71"/>
  <c i="19" r="F37"/>
  <c i="1" r="AZ80"/>
  <c i="17" r="J32"/>
  <c i="1" r="AG76"/>
  <c r="BB78"/>
  <c r="AX78"/>
  <c r="AS54"/>
  <c r="BB55"/>
  <c r="AX55"/>
  <c r="BA55"/>
  <c r="AW55"/>
  <c r="BC69"/>
  <c i="3" r="J37"/>
  <c i="1" r="AV58"/>
  <c r="AT58"/>
  <c r="AN58"/>
  <c i="7" r="F37"/>
  <c i="1" r="AZ64"/>
  <c i="14" r="J37"/>
  <c i="1" r="AV73"/>
  <c r="AT73"/>
  <c i="21" r="J35"/>
  <c i="1" r="AV82"/>
  <c r="AT82"/>
  <c r="AU78"/>
  <c r="AU77"/>
  <c r="BC61"/>
  <c i="5" r="F37"/>
  <c i="1" r="AZ62"/>
  <c i="13" r="J34"/>
  <c i="1" r="AG72"/>
  <c r="BD69"/>
  <c i="16" r="J35"/>
  <c i="1" r="AV75"/>
  <c r="AT75"/>
  <c r="BD61"/>
  <c r="BB61"/>
  <c r="AX61"/>
  <c i="8" r="F35"/>
  <c i="1" r="AZ65"/>
  <c i="11" r="F37"/>
  <c i="1" r="AZ70"/>
  <c r="BA69"/>
  <c i="16" r="J32"/>
  <c i="1" r="AG75"/>
  <c i="18" r="J37"/>
  <c i="1" r="AV79"/>
  <c r="AT79"/>
  <c r="BB69"/>
  <c r="AX69"/>
  <c i="4" r="J35"/>
  <c i="1" r="AV59"/>
  <c r="AT59"/>
  <c r="AU56"/>
  <c r="AU55"/>
  <c i="3" r="F37"/>
  <c i="1" r="AZ58"/>
  <c i="10" r="J35"/>
  <c i="1" r="AV67"/>
  <c r="AT67"/>
  <c r="AN67"/>
  <c i="15" r="J35"/>
  <c i="1" r="AV74"/>
  <c r="AT74"/>
  <c i="4" r="F35"/>
  <c i="1" r="AZ59"/>
  <c r="BA61"/>
  <c r="AW61"/>
  <c i="21" r="F35"/>
  <c i="1" r="AZ82"/>
  <c i="22" r="J35"/>
  <c i="1" r="AV83"/>
  <c r="AT83"/>
  <c i="2" r="J37"/>
  <c i="1" r="AV57"/>
  <c r="AT57"/>
  <c i="2" r="J34"/>
  <c i="1" r="AG57"/>
  <c r="AG56"/>
  <c i="10" l="1" r="J63"/>
  <c i="11" r="J104"/>
  <c r="J68"/>
  <c i="5" r="BK102"/>
  <c r="J102"/>
  <c i="10" r="J94"/>
  <c r="J64"/>
  <c i="14" r="BK97"/>
  <c r="J97"/>
  <c r="J67"/>
  <c i="20" r="BK95"/>
  <c r="J95"/>
  <c i="22" r="J94"/>
  <c r="J64"/>
  <c i="21" r="BK92"/>
  <c r="J92"/>
  <c i="1" r="AN76"/>
  <c i="17" r="J63"/>
  <c i="1" r="AN75"/>
  <c i="17" r="J41"/>
  <c i="16" r="J41"/>
  <c i="1" r="AN72"/>
  <c i="13" r="J67"/>
  <c i="1" r="AN71"/>
  <c i="13" r="J43"/>
  <c i="12" r="J43"/>
  <c i="9" r="J94"/>
  <c r="J65"/>
  <c r="BK92"/>
  <c r="J92"/>
  <c i="10" r="J41"/>
  <c i="1" r="AN64"/>
  <c i="7" r="J67"/>
  <c i="1" r="AN63"/>
  <c i="7" r="J43"/>
  <c i="6" r="J67"/>
  <c r="J43"/>
  <c i="1" r="AN57"/>
  <c i="2" r="J67"/>
  <c i="3" r="J43"/>
  <c i="2" r="J43"/>
  <c i="22" r="J32"/>
  <c i="1" r="AG83"/>
  <c i="18" r="J34"/>
  <c i="1" r="AG79"/>
  <c i="5" r="J34"/>
  <c i="1" r="AG62"/>
  <c r="AG61"/>
  <c i="21" r="J32"/>
  <c i="1" r="AG82"/>
  <c r="BD77"/>
  <c r="BD60"/>
  <c r="AY61"/>
  <c i="19" r="J34"/>
  <c i="1" r="AG80"/>
  <c r="AN80"/>
  <c r="BC60"/>
  <c r="AY60"/>
  <c r="BC68"/>
  <c r="AY68"/>
  <c r="BA68"/>
  <c r="AW68"/>
  <c r="BA77"/>
  <c r="AW77"/>
  <c r="AW69"/>
  <c r="AZ69"/>
  <c i="8" r="J32"/>
  <c i="1" r="AG65"/>
  <c r="AN65"/>
  <c i="15" r="J32"/>
  <c i="1" r="AG74"/>
  <c r="AN74"/>
  <c r="AU61"/>
  <c r="AU60"/>
  <c r="BA60"/>
  <c r="AW60"/>
  <c r="AY78"/>
  <c i="20" r="J32"/>
  <c i="1" r="AG81"/>
  <c r="BB68"/>
  <c r="AX68"/>
  <c r="BB77"/>
  <c r="AX77"/>
  <c r="BC77"/>
  <c r="AY77"/>
  <c r="AY69"/>
  <c r="BD68"/>
  <c r="AZ78"/>
  <c r="BB60"/>
  <c r="AX60"/>
  <c r="AZ61"/>
  <c r="AU69"/>
  <c r="AU68"/>
  <c i="9" r="J32"/>
  <c i="1" r="AG66"/>
  <c r="AN66"/>
  <c r="AZ56"/>
  <c r="AV56"/>
  <c r="AT56"/>
  <c r="AN56"/>
  <c i="11" r="J34"/>
  <c i="1" r="AG70"/>
  <c i="4" r="J32"/>
  <c i="1" r="AG59"/>
  <c r="AN59"/>
  <c i="22" l="1" r="J41"/>
  <c i="11" r="J43"/>
  <c i="20" r="J41"/>
  <c i="21" r="J41"/>
  <c i="5" r="J43"/>
  <c i="21" r="J63"/>
  <c i="20" r="J63"/>
  <c i="5" r="J67"/>
  <c i="19" r="J43"/>
  <c i="18" r="J43"/>
  <c i="1" r="AN79"/>
  <c i="15" r="J41"/>
  <c i="9" r="J41"/>
  <c r="J63"/>
  <c i="8" r="J41"/>
  <c i="4" r="J41"/>
  <c i="1" r="AN83"/>
  <c r="AN62"/>
  <c r="AN70"/>
  <c r="AN82"/>
  <c r="AN81"/>
  <c i="14" r="J34"/>
  <c i="1" r="AG73"/>
  <c r="AG69"/>
  <c r="AG68"/>
  <c r="AZ60"/>
  <c r="AV60"/>
  <c r="AT60"/>
  <c r="BA54"/>
  <c r="W30"/>
  <c r="AZ77"/>
  <c r="AV77"/>
  <c r="AT77"/>
  <c r="AZ55"/>
  <c r="AV55"/>
  <c r="AT55"/>
  <c r="AU54"/>
  <c r="AV61"/>
  <c r="AT61"/>
  <c r="AN61"/>
  <c r="AV78"/>
  <c r="AT78"/>
  <c r="AG55"/>
  <c r="AG78"/>
  <c r="BC54"/>
  <c r="W32"/>
  <c r="AZ68"/>
  <c r="AV68"/>
  <c r="AT68"/>
  <c r="BD54"/>
  <c r="W33"/>
  <c r="AG60"/>
  <c r="AV69"/>
  <c r="AT69"/>
  <c r="AN69"/>
  <c r="BB54"/>
  <c r="W31"/>
  <c i="14" l="1" r="J43"/>
  <c i="1" r="AN78"/>
  <c r="AN68"/>
  <c r="AN60"/>
  <c r="AN55"/>
  <c r="AN73"/>
  <c r="AY54"/>
  <c r="AZ54"/>
  <c r="W29"/>
  <c r="AG77"/>
  <c r="AW54"/>
  <c r="AK30"/>
  <c r="AX54"/>
  <c l="1" r="AN77"/>
  <c r="AG54"/>
  <c r="AK26"/>
  <c r="AV54"/>
  <c r="AK29"/>
  <c r="AK35"/>
  <c l="1" r="AT54"/>
  <c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<sst xmlns="http://schemas.openxmlformats.org/spreadsheetml/2006/main">
  <si>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</si>
  <si>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</si>
  <si>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</si>
  <si>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</si>
  <si>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</si>
  <si>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{7a24b02a-0457-4915-9f59-2276325d936e}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</si>
  <si>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</si>
  <si>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</si>
  <si>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</si>
  <si>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</si>
  <si>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</si>
  <si>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</si>
  <si>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</si>
  <si>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</si>
  <si>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2025057-R2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</si>
  <si>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</si>
  <si>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</si>
  <si>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Regenerace sídliště Husákova-Jiráskova, Nový Bor - realizace pro rok 2025</t>
  </si>
  <si>
    <t>KSO:</t>
  </si>
  <si>
    <t/>
  </si>
  <si>
    <t>CC-CZ:</t>
  </si>
  <si>
    <t>Místo:</t>
  </si>
  <si>
    <t>k.ú. Nový Bor</t>
  </si>
  <si>
    <t>Datum:</t>
  </si>
  <si>
    <t>25. 8. 2025</t>
  </si>
  <si>
    <t>Zadavatel:</t>
  </si>
  <si>
    <t>IČ:</t>
  </si>
  <si>
    <t>00260771</t>
  </si>
  <si>
    <t>Město Nový Bor</t>
  </si>
  <si>
    <t>DIČ:</t>
  </si>
  <si>
    <t>CZ00260771</t>
  </si>
  <si>
    <t>Účastník:</t>
  </si>
  <si>
    <t>Vyplň údaj</t>
  </si>
  <si>
    <t>Projektant:</t>
  </si>
  <si>
    <t>25487892</t>
  </si>
  <si>
    <t xml:space="preserve">ProProjekt s.r.o. </t>
  </si>
  <si>
    <t>CZ25487892</t>
  </si>
  <si>
    <t>True</t>
  </si>
  <si>
    <t>Zpracovatel:</t>
  </si>
  <si>
    <t>Martin Rousek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</si>
  <si>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</si>
  <si>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</si>
  <si>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</si>
  <si>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</si>
  <si>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</si>
  <si>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</si>
  <si>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</si>
  <si>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</si>
  <si>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</si>
  <si>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</si>
  <si>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</si>
  <si>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</si>
  <si>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</si>
  <si>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</si>
  <si>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</si>
  <si>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</si>
  <si>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</si>
  <si>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</si>
  <si>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</si>
  <si>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</si>
  <si>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</si>
  <si>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</si>
  <si>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</si>
  <si>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</si>
  <si>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</si>
  <si>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</si>
  <si>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</si>
  <si>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</si>
  <si>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</si>
  <si>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</si>
  <si>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</si>
  <si>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</si>
  <si>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</si>
  <si>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</si>
  <si>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</si>
  <si>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</si>
  <si>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</si>
  <si>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</si>
  <si>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</si>
  <si>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</si>
  <si>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A</t>
  </si>
  <si>
    <t>Úprava ploch u výměníkové stanice</t>
  </si>
  <si>
    <t>STA</t>
  </si>
  <si>
    <t>1</t>
  </si>
  <si>
    <t>{af6bfbc7-d7b0-4ffa-8171-77ea474380b0}</t>
  </si>
  <si>
    <t>2</t>
  </si>
  <si>
    <t>A 103</t>
  </si>
  <si>
    <t>Dopravní řešení</t>
  </si>
  <si>
    <t>Soupis</t>
  </si>
  <si>
    <t>{6b554b53-3129-47e4-aeb9-7a74b6d834eb}</t>
  </si>
  <si>
    <t>/</t>
  </si>
  <si>
    <t>A 103-1</t>
  </si>
  <si>
    <t>Zpevněné plochy</t>
  </si>
  <si>
    <t>3</t>
  </si>
  <si>
    <t>{c32f5fcb-f0b2-4d1c-b320-79885eaccf32}</t>
  </si>
  <si>
    <t>A 103-2</t>
  </si>
  <si>
    <t>Výměna aktivní zóny pod zpevněnými plochami</t>
  </si>
  <si>
    <t>{69b651fc-0dfb-4b71-bc70-cabea25312e1}</t>
  </si>
  <si>
    <t>A 000</t>
  </si>
  <si>
    <t>Vedlejší a ostatní náklady</t>
  </si>
  <si>
    <t>{988b74bc-ba9b-4413-ae3b-30c0b716639f}</t>
  </si>
  <si>
    <t>B</t>
  </si>
  <si>
    <t xml:space="preserve">Úprava ploch v jihozápadní části ul. Palackého od ul. Jiráskova </t>
  </si>
  <si>
    <t>{96d14047-bf58-4439-801d-c84cd981a660}</t>
  </si>
  <si>
    <t>B 103</t>
  </si>
  <si>
    <t>{dcd263a3-1028-4687-b52f-cb538511a391}</t>
  </si>
  <si>
    <t>B 103-1</t>
  </si>
  <si>
    <t>{066d20fb-af0d-479c-8e09-b886db9dd414}</t>
  </si>
  <si>
    <t>B 103-2</t>
  </si>
  <si>
    <t>{ab01c711-a7c9-4951-9ce5-03ee40b21a68}</t>
  </si>
  <si>
    <t>B 103-3</t>
  </si>
  <si>
    <t>Odvodnění</t>
  </si>
  <si>
    <t>{d1aa5936-0748-44a9-b1d5-74b7cc8a0aa4}</t>
  </si>
  <si>
    <t>B 401</t>
  </si>
  <si>
    <t>Veřejné osvětlení</t>
  </si>
  <si>
    <t>{01eeff57-7350-437d-b3bb-cc79afa0dc83}</t>
  </si>
  <si>
    <t>B 801</t>
  </si>
  <si>
    <t>Vegetační úpravy</t>
  </si>
  <si>
    <t>{f66baba4-47ef-4c0e-b6d4-12ce238ba82c}</t>
  </si>
  <si>
    <t>B 000</t>
  </si>
  <si>
    <t>{8206c11f-4480-438b-a64f-7956497120a1}</t>
  </si>
  <si>
    <t>C</t>
  </si>
  <si>
    <t>Úprava plocha v severovýchodní části ul. Palackého od ul. Jiráskova</t>
  </si>
  <si>
    <t>{2309655f-f7da-4434-8765-0b71b56cd08c}</t>
  </si>
  <si>
    <t>C 103</t>
  </si>
  <si>
    <t>{a0b19114-191e-4f38-aad8-683918e5c3cd}</t>
  </si>
  <si>
    <t>C 103-1</t>
  </si>
  <si>
    <t>{0d30c657-24ee-4550-8049-55fc9c1ae3f7}</t>
  </si>
  <si>
    <t>C 103-2</t>
  </si>
  <si>
    <t>{be2d639e-d9f6-4bba-b324-f5a4b38b3533}</t>
  </si>
  <si>
    <t>C 103-3</t>
  </si>
  <si>
    <t>{dba4153a-a4c6-4604-957a-52ffec5856f4}</t>
  </si>
  <si>
    <t>C 103-4</t>
  </si>
  <si>
    <t>Ochrana stávajících IS</t>
  </si>
  <si>
    <t>{1fb148ed-9e14-4651-935a-fd62318ec516}</t>
  </si>
  <si>
    <t>C 401</t>
  </si>
  <si>
    <t>{a4209ffe-e11d-409a-985e-521a2830bb9c}</t>
  </si>
  <si>
    <t>C 801</t>
  </si>
  <si>
    <t>{a52d3bba-dc28-4038-8959-823231db2e1c}</t>
  </si>
  <si>
    <t>C 000</t>
  </si>
  <si>
    <t>{a8741345-02b0-4191-8e18-1dc29f5ed25b}</t>
  </si>
  <si>
    <t>Úpravy ploch v ul. Jiráskova a Riegrova</t>
  </si>
  <si>
    <t>{e0fca4ba-7ada-4235-92fd-d91eb3d26311}</t>
  </si>
  <si>
    <t>D 103</t>
  </si>
  <si>
    <t>{09c9fcf4-17cb-433f-9fdc-8526772eb6fc}</t>
  </si>
  <si>
    <t>D 103-1</t>
  </si>
  <si>
    <t>Zpevněné pochy</t>
  </si>
  <si>
    <t>{428529ac-b917-4e9d-814f-fe44f33472b9}</t>
  </si>
  <si>
    <t>D 103-2</t>
  </si>
  <si>
    <t>{d0328551-1dab-41e8-83fc-bec848f494bc}</t>
  </si>
  <si>
    <t>D 401</t>
  </si>
  <si>
    <t>{0ef367bb-c717-4fef-8baa-5a6e50e1e85f}</t>
  </si>
  <si>
    <t>D 801</t>
  </si>
  <si>
    <t>{bf5e8b55-7d03-4c32-adbc-7e2cf7467328}</t>
  </si>
  <si>
    <t>D 000</t>
  </si>
  <si>
    <t>{dcf0a7c0-8b0d-4506-8fda-22e0bde2f15f}</t>
  </si>
  <si>
    <t>KRYCÍ LIST SOUPISU PRACÍ</t>
  </si>
  <si>
    <t>Objekt:</t>
  </si>
  <si>
    <t>A - Úprava ploch u výměníkové stanice</t>
  </si>
  <si>
    <t>Soupis:</t>
  </si>
  <si>
    <t>A 103 - Dopravní řešení</t>
  </si>
  <si>
    <t>Úroveň 3:</t>
  </si>
  <si>
    <t>A 103-1 - Zpevněné plochy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</si>
  <si>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</si>
  <si>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</si>
  <si>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</si>
  <si>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</si>
  <si>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</si>
  <si>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</si>
  <si>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</si>
  <si>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</si>
  <si>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5 - Komunikace pozemní</t>
  </si>
  <si>
    <t xml:space="preserve">    8 - Vedení trubní dálková a přípojná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</si>
  <si>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</si>
  <si>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</si>
  <si>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</si>
  <si>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</si>
  <si>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</si>
  <si>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767 - Konstrukce zámečnické</t>
  </si>
  <si>
    <t xml:space="preserve">    776 - Podlahy povlakové</t>
  </si>
  <si>
    <t>VRN - Vedlejší rozpočtové náklady</t>
  </si>
  <si>
    <t xml:space="preserve">    VRN4 - Inženýrská činnost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</si>
  <si>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</si>
  <si>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</si>
  <si>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</si>
  <si>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</si>
  <si>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</si>
  <si>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</si>
  <si>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</si>
  <si>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</si>
  <si>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</si>
  <si>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</si>
  <si>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</si>
  <si>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</si>
  <si>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</si>
  <si>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</si>
  <si>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</si>
  <si>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</si>
  <si>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</si>
  <si>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</si>
  <si>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113106187</t>
  </si>
  <si>
    <t>Rozebrání dlažeb vozovek a ploch s přemístěním hmot na skládku na vzdálenost do 3 m nebo s naložením na dopravní prostředek, s jakoukoliv výplní spár strojně plochy jednotlivě do 50 m2 ze zámkové dlažby s ložem z kameniva</t>
  </si>
  <si>
    <t>m2</t>
  </si>
  <si>
    <t>CS ÚRS 2025 02</t>
  </si>
  <si>
    <t>4</t>
  </si>
  <si>
    <t>-1865174095</t>
  </si>
  <si>
    <t>Online PSC</t>
  </si>
  <si>
    <t>https://podminky.urs.cz/item/CS_URS_2025_02/113106187</t>
  </si>
  <si>
    <t>VV</t>
  </si>
  <si>
    <t>4+4,6+15,1+5 " skladba S1 - BP</t>
  </si>
  <si>
    <t>113107181</t>
  </si>
  <si>
    <t>Odstranění podkladů nebo krytů strojně plochy jednotlivě přes 50 m2 do 200 m2 s přemístěním hmot na skládku na vzdálenost do 20 m nebo s naložením na dopravní prostředek živičných, o tl. vrstvy do 50 mm</t>
  </si>
  <si>
    <t>-1684219739</t>
  </si>
  <si>
    <t>https://podminky.urs.cz/item/CS_URS_2025_02/113107181</t>
  </si>
  <si>
    <t>6,6+48,1+6,1+68 "skladba S2 - BP</t>
  </si>
  <si>
    <t>113107321</t>
  </si>
  <si>
    <t>Odstranění podkladů nebo krytů strojně plochy jednotlivě do 50 m2 s přemístěním hmot na skládku na vzdálenost do 3 m nebo s naložením na dopravní prostředek z kameniva hrubého drceného, o tl. vrstvy do 100 mm</t>
  </si>
  <si>
    <t>-1178953783</t>
  </si>
  <si>
    <t>https://podminky.urs.cz/item/CS_URS_2025_02/113107321</t>
  </si>
  <si>
    <t>113107323</t>
  </si>
  <si>
    <t>Odstranění podkladů nebo krytů strojně plochy jednotlivě do 50 m2 s přemístěním hmot na skládku na vzdálenost do 3 m nebo s naložením na dopravní prostředek z kameniva hrubého drceného, o tl. vrstvy přes 200 do 300 mm</t>
  </si>
  <si>
    <t>-155155721</t>
  </si>
  <si>
    <t>https://podminky.urs.cz/item/CS_URS_2025_02/113107323</t>
  </si>
  <si>
    <t>29,4+41,9+1,1+2,3+5+23,7 " skladba S4</t>
  </si>
  <si>
    <t>5</t>
  </si>
  <si>
    <t>113107330</t>
  </si>
  <si>
    <t>Odstranění podkladů nebo krytů strojně plochy jednotlivě do 50 m2 s přemístěním hmot na skládku na vzdálenost do 3 m nebo s naložením na dopravní prostředek z betonu prostého, o tl. vrstvy do 100 mm</t>
  </si>
  <si>
    <t>1263635729</t>
  </si>
  <si>
    <t>https://podminky.urs.cz/item/CS_URS_2025_02/113107330</t>
  </si>
  <si>
    <t>6</t>
  </si>
  <si>
    <t>113107331</t>
  </si>
  <si>
    <t>Odstranění podkladů nebo krytů strojně plochy jednotlivě do 50 m2 s přemístěním hmot na skládku na vzdálenost do 3 m nebo s naložením na dopravní prostředek z betonu prostého, o tl. vrstvy přes 100 do 150 mm</t>
  </si>
  <si>
    <t>-1297975602</t>
  </si>
  <si>
    <t>https://podminky.urs.cz/item/CS_URS_2025_02/113107331</t>
  </si>
  <si>
    <t>7</t>
  </si>
  <si>
    <t>113107343</t>
  </si>
  <si>
    <t>Odstranění podkladů nebo krytů strojně plochy jednotlivě do 50 m2 s přemístěním hmot na skládku na vzdálenost do 3 m nebo s naložením na dopravní prostředek živičných, o tl. vrstvy přes 100 do 150 mm</t>
  </si>
  <si>
    <t>1963130444</t>
  </si>
  <si>
    <t>https://podminky.urs.cz/item/CS_URS_2025_02/113107343</t>
  </si>
  <si>
    <t>8</t>
  </si>
  <si>
    <t>113154543</t>
  </si>
  <si>
    <t>Frézování živičného podkladu nebo krytu s naložením hmot na dopravní prostředek plochy přes 500 do 2 000 m2 pruhu šířky přes 1 m, tloušťky vrstvy 50 mm</t>
  </si>
  <si>
    <t>-1266794796</t>
  </si>
  <si>
    <t>https://podminky.urs.cz/item/CS_URS_2025_02/113154543</t>
  </si>
  <si>
    <t>21,3+399,3+104,5 " skladba S5 - BP</t>
  </si>
  <si>
    <t>9</t>
  </si>
  <si>
    <t>113202111</t>
  </si>
  <si>
    <t>Vytrhání obrub s vybouráním lože, s přemístěním hmot na skládku na vzdálenost do 3 m nebo s naložením na dopravní prostředek z krajníků nebo obrubníků stojatých</t>
  </si>
  <si>
    <t>m</t>
  </si>
  <si>
    <t>-966715015</t>
  </si>
  <si>
    <t>https://podminky.urs.cz/item/CS_URS_2025_02/113202111</t>
  </si>
  <si>
    <t>2,3+54,7+39,5+28</t>
  </si>
  <si>
    <t>10</t>
  </si>
  <si>
    <t>113204111</t>
  </si>
  <si>
    <t>Vytrhání obrub s vybouráním lože, s přemístěním hmot na skládku na vzdálenost do 3 m nebo s naložením na dopravní prostředek záhonových</t>
  </si>
  <si>
    <t>-412060558</t>
  </si>
  <si>
    <t>https://podminky.urs.cz/item/CS_URS_2025_02/113204111</t>
  </si>
  <si>
    <t>1,9+2,7+1,8+3,3+1,4+2,4+21,3+2,1</t>
  </si>
  <si>
    <t>11</t>
  </si>
  <si>
    <t>121151103</t>
  </si>
  <si>
    <t>Sejmutí ornice strojně při souvislé ploše do 100 m2, tl. vrstvy do 200 mm</t>
  </si>
  <si>
    <t>1177134097</t>
  </si>
  <si>
    <t>https://podminky.urs.cz/item/CS_URS_2025_02/121151103</t>
  </si>
  <si>
    <t>(30,3+44,6+28,7+24,4+21,7+3*4)*0,25 " dopočet pod boční opěru</t>
  </si>
  <si>
    <t>122251302</t>
  </si>
  <si>
    <t>Odkopávky a prokopávky nezapažené strojně v omezeném prostoru v hornině třídy těžitelnosti I skupiny 3 přes 20 do 50 m3</t>
  </si>
  <si>
    <t>m3</t>
  </si>
  <si>
    <t>228212605</t>
  </si>
  <si>
    <t>https://podminky.urs.cz/item/CS_URS_2025_02/122251302</t>
  </si>
  <si>
    <t>(5+4,6)*0,25 " odkopávka sníženách míst chodníku</t>
  </si>
  <si>
    <t>(6,5+2,5)*0,3 " odkopávka u palisád</t>
  </si>
  <si>
    <t>15,1*0,2 " odkopávka pro skladku S4</t>
  </si>
  <si>
    <t>Součet</t>
  </si>
  <si>
    <t>13</t>
  </si>
  <si>
    <t>129001101</t>
  </si>
  <si>
    <t>Příplatek k cenám vykopávek za ztížení vykopávky v blízkosti podzemního vedení nebo výbušnin v horninách jakékoliv třídy</t>
  </si>
  <si>
    <t>-287093028</t>
  </si>
  <si>
    <t>https://podminky.urs.cz/item/CS_URS_2025_02/129001101</t>
  </si>
  <si>
    <t>8,12*0,5 'Přepočtené koeficientem množství</t>
  </si>
  <si>
    <t>14</t>
  </si>
  <si>
    <t>131111333</t>
  </si>
  <si>
    <t>Vrtání jamek ručním motorovým vrtákem průměru přes 200 do 300 mm</t>
  </si>
  <si>
    <t>1042719451</t>
  </si>
  <si>
    <t>https://podminky.urs.cz/item/CS_URS_2025_02/131111333</t>
  </si>
  <si>
    <t>1 " sloupek zábradlí</t>
  </si>
  <si>
    <t>15</t>
  </si>
  <si>
    <t>131111359</t>
  </si>
  <si>
    <t>Vrtání jamek Příplatek k cenám -1331 až -1343 za vrtání v kamenité nebo kořeny prorostlé půdě</t>
  </si>
  <si>
    <t>494497343</t>
  </si>
  <si>
    <t>https://podminky.urs.cz/item/CS_URS_2025_02/131111359</t>
  </si>
  <si>
    <t>16</t>
  </si>
  <si>
    <t>132253101</t>
  </si>
  <si>
    <t>Hloubení nezapažených rýh šířky do 800 mm strojně s urovnáním dna do předepsaného profilu a spádu v omezeném prostoru v hornině třídy těžitelnosti I skupiny 3 do 20 m3</t>
  </si>
  <si>
    <t>-930224412</t>
  </si>
  <si>
    <t>https://podminky.urs.cz/item/CS_URS_2025_02/132253101</t>
  </si>
  <si>
    <t>6,5*0,4*0,4 " u schodiště v=600 mm</t>
  </si>
  <si>
    <t>2,3*0,4*0,6 " u schodiště v=800 mm</t>
  </si>
  <si>
    <t>Mezisoučet - pro palisády</t>
  </si>
  <si>
    <t>(10*0,15)*0,1 " plocha pod obrubníky š. 50 mm</t>
  </si>
  <si>
    <t>(45,8*0,3)*0,1 " plocha pod obrubníky š. 100 mm</t>
  </si>
  <si>
    <t>(130,3*0,35)*0,1 " plocha pod obrubníky š. 150 mm</t>
  </si>
  <si>
    <t>Mezisoučet - pro obrubníky prohlubně</t>
  </si>
  <si>
    <t>17</t>
  </si>
  <si>
    <t>139001101</t>
  </si>
  <si>
    <t>Příplatek k cenám hloubených vykopávek za ztížení vykopávky v blízkosti podzemního vedení nebo výbušnin pro jakoukoliv třídu horniny</t>
  </si>
  <si>
    <t>-574430322</t>
  </si>
  <si>
    <t>https://podminky.urs.cz/item/CS_URS_2025_02/139001101</t>
  </si>
  <si>
    <t>7,677*0,5 'Přepočtené koeficientem množství</t>
  </si>
  <si>
    <t>18</t>
  </si>
  <si>
    <t>162351103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</si>
  <si>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</si>
  <si>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1987399825</t>
  </si>
  <si>
    <t>https://podminky.urs.cz/item/CS_URS_2025_02/162351103</t>
  </si>
  <si>
    <t>40,425*0,2 " sejmuéí ornice - na dočanou deponii</t>
  </si>
  <si>
    <t>40,425*0,2 " sejmuté ornice - k rozprostření</t>
  </si>
  <si>
    <t>Mezisoučet - ornice</t>
  </si>
  <si>
    <t>8,12+7,677 " vykopaná zemina - na dočanou deponii</t>
  </si>
  <si>
    <t>12,9 " zemina k zásypům rušených ploch</t>
  </si>
  <si>
    <t>Mezisoučet - vykopaná zemina</t>
  </si>
  <si>
    <t>19</t>
  </si>
  <si>
    <t>162351104</t>
  </si>
  <si>
    <t>Vodorovné přemístění výkopku nebo sypaniny po suchu na obvyklém dopravním prostředku, bez naložení výkopku, avšak se složením bez rozhrnutí z horniny třídy těžitelnosti I skupiny 1 až 3 na vzdálenost přes 500 do 1 000 m</t>
  </si>
  <si>
    <t>524028273</t>
  </si>
  <si>
    <t>https://podminky.urs.cz/item/CS_URS_2025_02/162351104</t>
  </si>
  <si>
    <t>(8,12+7,677)-12,9 " přebytečná zemina na skládku</t>
  </si>
  <si>
    <t>20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</si>
  <si>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</si>
  <si>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</si>
  <si>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2011509339</t>
  </si>
  <si>
    <t>https://podminky.urs.cz/item/CS_URS_2025_02/162751119</t>
  </si>
  <si>
    <t>2,897*19 'Přepočtené koeficientem množství</t>
  </si>
  <si>
    <t>167151111</t>
  </si>
  <si>
    <t>Nakládání, skládání a překládání neulehlého výkopku nebo sypaniny strojně nakládání, množství přes 100 m3, z hornin třídy těžitelnosti I, skupiny 1 až 3</t>
  </si>
  <si>
    <t>-656713363</t>
  </si>
  <si>
    <t>https://podminky.urs.cz/item/CS_URS_2025_02/167151111</t>
  </si>
  <si>
    <t>22</t>
  </si>
  <si>
    <t>171152111</t>
  </si>
  <si>
    <t>Uložení sypaniny do zhutněných násypů pro silnice, dálnice a letiště s rozprostřením sypaniny ve vrstvách, s hrubým urovnáním a uzavřením povrchu násypu z hornin nesoudržných sypkých v aktivní zóně</t>
  </si>
  <si>
    <t>-1150622199</t>
  </si>
  <si>
    <t>https://podminky.urs.cz/item/CS_URS_2025_02/171152111</t>
  </si>
  <si>
    <t>(29+24)*0,1 " násyp pod skladbu - retardéry</t>
  </si>
  <si>
    <t>23</t>
  </si>
  <si>
    <t>M</t>
  </si>
  <si>
    <t>58344197</t>
  </si>
  <si>
    <t>štěrkodrť frakce 0/63</t>
  </si>
  <si>
    <t>t</t>
  </si>
  <si>
    <t>CS ÚRS 2024 01</t>
  </si>
  <si>
    <t>-861343662</t>
  </si>
  <si>
    <t>5,3*2,3 'Přepočtené koeficientem množství</t>
  </si>
  <si>
    <t>24</t>
  </si>
  <si>
    <t>171201231</t>
  </si>
  <si>
    <t>Poplatek za uložení stavebního odpadu na recyklační skládce (skládkovné) zeminy a kamení zatříděného do Katalogu odpadů pod kódem 17 05 04</t>
  </si>
  <si>
    <t>-1154527305</t>
  </si>
  <si>
    <t>https://podminky.urs.cz/item/CS_URS_2025_02/171201231</t>
  </si>
  <si>
    <t>2,897*2 'Přepočtené koeficientem množství</t>
  </si>
  <si>
    <t>25</t>
  </si>
  <si>
    <t>171251201</t>
  </si>
  <si>
    <t>Uložení sypaniny na skládky nebo meziskládky bez hutnění s upravením uložené sypaniny do předepsaného tvaru</t>
  </si>
  <si>
    <t>110122877</t>
  </si>
  <si>
    <t>https://podminky.urs.cz/item/CS_URS_2025_02/171251201</t>
  </si>
  <si>
    <t>26</t>
  </si>
  <si>
    <t>174151101</t>
  </si>
  <si>
    <t>Zásyp sypaninou z jakékoliv horniny strojně s uložením výkopku ve vrstvách se zhutněním jam, šachet, rýh nebo kolem objektů v těchto vykopávkách</t>
  </si>
  <si>
    <t>1086120065</t>
  </si>
  <si>
    <t>https://podminky.urs.cz/item/CS_URS_2025_02/174151101</t>
  </si>
  <si>
    <t>(42+1)*(0,5-0,2) " zásyp rušených ploch</t>
  </si>
  <si>
    <t>27</t>
  </si>
  <si>
    <t>181111112</t>
  </si>
  <si>
    <t>Plošná úprava terénu v zemině skupiny 1 až 4 s urovnáním povrchu bez doplnění ornice souvislé plochy do 500 m2 při nerovnostech terénu přes 50 do 100 mm na svahu přes 1:5 do 1:2</t>
  </si>
  <si>
    <t>642066980</t>
  </si>
  <si>
    <t>https://podminky.urs.cz/item/CS_URS_2025_02/181111112</t>
  </si>
  <si>
    <t>(95,6+23,3)*0,75 " úprava terénu za obrubou - napojení na stávající terén</t>
  </si>
  <si>
    <t>28</t>
  </si>
  <si>
    <t>181152302</t>
  </si>
  <si>
    <t>Úprava pláně na stavbách silnic a dálnic strojně v zářezech mimo skalních se zhutněním</t>
  </si>
  <si>
    <t>-798798037</t>
  </si>
  <si>
    <t>https://podminky.urs.cz/item/CS_URS_2025_02/181152302</t>
  </si>
  <si>
    <t>29,4+23,7 " klasická</t>
  </si>
  <si>
    <t>Mezisoučet - skladba S2</t>
  </si>
  <si>
    <t>0,85+0,9+1 " reliéf</t>
  </si>
  <si>
    <t>0,85+0,9+1 " hladká</t>
  </si>
  <si>
    <t>3,15 " klasik</t>
  </si>
  <si>
    <t>2,8+3,1 " předláždění</t>
  </si>
  <si>
    <t>Mezisoučet - skladba S3</t>
  </si>
  <si>
    <t>5,5+5,1 " skladba S4</t>
  </si>
  <si>
    <t>Mezisoučet - skladba S4</t>
  </si>
  <si>
    <t>10*0,05 " plocha pod obrubníky š. 50 mm</t>
  </si>
  <si>
    <t>45,8*0,1 " plocha pod obrubníky š. 100 mm</t>
  </si>
  <si>
    <t>130,3*0,15 " plocha pod obrubníky š. 150 mm</t>
  </si>
  <si>
    <t>(30,3+44,6+28,7+24,4+21,7)*0,15 " dopočet pod boční opěru</t>
  </si>
  <si>
    <t>Mezisoučet</t>
  </si>
  <si>
    <t>29</t>
  </si>
  <si>
    <t>182351023</t>
  </si>
  <si>
    <t>Rozprostření a urovnání ornice ve svahu sklonu přes 1:5 strojně při souvislé ploše do 100 m2, tl. vrstvy do 200 mm</t>
  </si>
  <si>
    <t>1468741670</t>
  </si>
  <si>
    <t>https://podminky.urs.cz/item/CS_URS_2025_02/182351023</t>
  </si>
  <si>
    <t>30</t>
  </si>
  <si>
    <t>182151111</t>
  </si>
  <si>
    <t>Svahování trvalých svahů do projektovaných profilů strojně s potřebným přemístěním výkopku při svahování v zářezech v hornině třídy těžitelnosti I, skupiny 1 až 3</t>
  </si>
  <si>
    <t>-415996596</t>
  </si>
  <si>
    <t>https://podminky.urs.cz/item/CS_URS_2025_02/182151111</t>
  </si>
  <si>
    <t>8,8*2 " u palisád</t>
  </si>
  <si>
    <t>(30+45+50)*2 " za obrubou u vsahu směrem k teplárně</t>
  </si>
  <si>
    <t>Zakládání</t>
  </si>
  <si>
    <t>31</t>
  </si>
  <si>
    <t>275313711</t>
  </si>
  <si>
    <t>Základy z betonu prostého patky a bloky z betonu kamenem neprokládaného tř. C 20/25</t>
  </si>
  <si>
    <t>1491424549</t>
  </si>
  <si>
    <t>https://podminky.urs.cz/item/CS_URS_2025_02/275313711</t>
  </si>
  <si>
    <t>0,3*0,3*1 " patka zábradlí</t>
  </si>
  <si>
    <t>Svislé a kompletní konstrukce</t>
  </si>
  <si>
    <t>32</t>
  </si>
  <si>
    <t>339921132</t>
  </si>
  <si>
    <t>Osazování palisád betonových v řadě se zabetonováním výšky palisády přes 500 do 1000 mm</t>
  </si>
  <si>
    <t>2035933280</t>
  </si>
  <si>
    <t>https://podminky.urs.cz/item/CS_URS_2025_02/339921132</t>
  </si>
  <si>
    <t>6,5 " u schodiště v=600 mm</t>
  </si>
  <si>
    <t>2,3 " u schodiště v=800 mm</t>
  </si>
  <si>
    <t>33</t>
  </si>
  <si>
    <t>59228412</t>
  </si>
  <si>
    <t>palisáda tyčová kruhová betonová 175x200mm v 600mm přírodní</t>
  </si>
  <si>
    <t>kus</t>
  </si>
  <si>
    <t>-285896721</t>
  </si>
  <si>
    <t>6,5/0,175 " u schodiště</t>
  </si>
  <si>
    <t>38 " zaokrouhlení</t>
  </si>
  <si>
    <t>34</t>
  </si>
  <si>
    <t>59228413</t>
  </si>
  <si>
    <t>palisáda tyčová kruhová betonová 175x200mm v 800mm přírodní</t>
  </si>
  <si>
    <t>-749006603</t>
  </si>
  <si>
    <t>2,3/0,175 " u schodiště v=800 mm</t>
  </si>
  <si>
    <t>14 " zaokrouhlení</t>
  </si>
  <si>
    <t>Komunikace pozemní</t>
  </si>
  <si>
    <t>35</t>
  </si>
  <si>
    <t>564831111</t>
  </si>
  <si>
    <t>Podklad ze štěrkodrti ŠD s rozprostřením a zhutněním plochy přes 100 m2, po zhutnění tl. 100 mm</t>
  </si>
  <si>
    <t>-2058715258</t>
  </si>
  <si>
    <t>https://podminky.urs.cz/item/CS_URS_2025_02/564831111</t>
  </si>
  <si>
    <t>36</t>
  </si>
  <si>
    <t>564851111</t>
  </si>
  <si>
    <t>Podklad ze štěrkodrti ŠD s rozprostřením a zhutněním plochy přes 100 m2, po zhutnění tl. 150 mm</t>
  </si>
  <si>
    <t>981547876</t>
  </si>
  <si>
    <t>https://podminky.urs.cz/item/CS_URS_2025_02/564851111</t>
  </si>
  <si>
    <t>37</t>
  </si>
  <si>
    <t>564861111</t>
  </si>
  <si>
    <t>Podklad ze štěrkodrti ŠD s rozprostřením a zhutněním plochy přes 100 m2, po zhutnění tl. 200 mm</t>
  </si>
  <si>
    <t>-1425893316</t>
  </si>
  <si>
    <t>https://podminky.urs.cz/item/CS_URS_2025_02/564861111</t>
  </si>
  <si>
    <t>38</t>
  </si>
  <si>
    <t>565145001</t>
  </si>
  <si>
    <t>Asfaltový beton vrstva podkladní ACP 16 z nemodifikovaného asfaltu s rozprostřením a zhutněním ACP 16 + v pruhu šířky do 1,5 m, po zhutnění tl. 60 mm</t>
  </si>
  <si>
    <t>-454165033</t>
  </si>
  <si>
    <t>https://podminky.urs.cz/item/CS_URS_2025_02/565145001</t>
  </si>
  <si>
    <t>39</t>
  </si>
  <si>
    <t>567123811</t>
  </si>
  <si>
    <t>Podklad ze směsi stmelené cementem na dálnici a letištních plochách bez dilatačních spár, s rozprostřením a zhutněním SC C 8/10 (KSC I), po zhutnění tl. 120 mm</t>
  </si>
  <si>
    <t>-855533051</t>
  </si>
  <si>
    <t>https://podminky.urs.cz/item/CS_URS_2025_02/567123811</t>
  </si>
  <si>
    <t>40</t>
  </si>
  <si>
    <t>572141111</t>
  </si>
  <si>
    <t>Vyrovnání povrchu dosavadních krytů s rozprostřením hmot a zhutněním asfaltovým betonem ACO tl. od 20 do 40 mm</t>
  </si>
  <si>
    <t>-1487139712</t>
  </si>
  <si>
    <t>https://podminky.urs.cz/item/CS_URS_2025_02/572141111</t>
  </si>
  <si>
    <t>21,3+399,3+104,5 " skladba S5</t>
  </si>
  <si>
    <t>41</t>
  </si>
  <si>
    <t>573191111</t>
  </si>
  <si>
    <t>Postřik infiltrační kationaktivní emulzí v množství 1,00 kg/m2</t>
  </si>
  <si>
    <t>-154090381</t>
  </si>
  <si>
    <t>https://podminky.urs.cz/item/CS_URS_2025_02/573191111</t>
  </si>
  <si>
    <t>42</t>
  </si>
  <si>
    <t>573231106</t>
  </si>
  <si>
    <t>Postřik spojovací PS bez posypu kamenivem ze silniční emulze, v množství 0,30 kg/m2</t>
  </si>
  <si>
    <t>-876927679</t>
  </si>
  <si>
    <t>https://podminky.urs.cz/item/CS_URS_2025_02/573231106</t>
  </si>
  <si>
    <t>43</t>
  </si>
  <si>
    <t>573231111</t>
  </si>
  <si>
    <t>Postřik spojovací PS bez posypu kamenivem ze silniční emulze, v množství 0,70 kg/m2</t>
  </si>
  <si>
    <t>-1588153961</t>
  </si>
  <si>
    <t>https://podminky.urs.cz/item/CS_URS_2025_02/573231111</t>
  </si>
  <si>
    <t>44</t>
  </si>
  <si>
    <t>577134011</t>
  </si>
  <si>
    <t>Asfaltový beton vrstva obrusná ACO 11 z nemodifikovaného asfaltu s rozprostřením a se zhutněním ACO 11+ v pruhu šířky do 1,5 m, po zhutnění tl. 40 mm</t>
  </si>
  <si>
    <t>1161777153</t>
  </si>
  <si>
    <t>https://podminky.urs.cz/item/CS_URS_2025_02/577134011</t>
  </si>
  <si>
    <t>45</t>
  </si>
  <si>
    <t>577144121</t>
  </si>
  <si>
    <t>Asfaltový beton vrstva obrusná ACO 11 z nemodifikovaného asfaltu s rozprostřením a se zhutněním ACO 11+ v pruhu šířky přes 3 m, po zhutnění tl. 50 mm</t>
  </si>
  <si>
    <t>203343082</t>
  </si>
  <si>
    <t>https://podminky.urs.cz/item/CS_URS_2025_02/577144121</t>
  </si>
  <si>
    <t>46</t>
  </si>
  <si>
    <t>596211112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</si>
  <si>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přes 100 do 300 m2</t>
  </si>
  <si>
    <t>962741766</t>
  </si>
  <si>
    <t>https://podminky.urs.cz/item/CS_URS_2025_02/596211112</t>
  </si>
  <si>
    <t>47</t>
  </si>
  <si>
    <t>59245018</t>
  </si>
  <si>
    <t>dlažba skladebná betonová 200x100mm tl 60mm přírodní</t>
  </si>
  <si>
    <t>-955730009</t>
  </si>
  <si>
    <t>3,15*1,01 'Přepočtené koeficientem množství</t>
  </si>
  <si>
    <t>48</t>
  </si>
  <si>
    <t>59245006</t>
  </si>
  <si>
    <t>dlažba pro nevidomé betonová 200x100mm tl 60mm barevná</t>
  </si>
  <si>
    <t>1659692727</t>
  </si>
  <si>
    <t>2,75*1,03 'Přepočtené koeficientem množství</t>
  </si>
  <si>
    <t>49</t>
  </si>
  <si>
    <t>5924500-R</t>
  </si>
  <si>
    <t>dlažba skladebná betonová 200x200mm tl 60mm přírodní - rovná hrana bez zkosených hran</t>
  </si>
  <si>
    <t>-718100935</t>
  </si>
  <si>
    <t>50</t>
  </si>
  <si>
    <t>596211114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</si>
  <si>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Příplatek k cenám za dlažbu z prvků dvou barev</t>
  </si>
  <si>
    <t>835868311</t>
  </si>
  <si>
    <t>https://podminky.urs.cz/item/CS_URS_2025_02/596211114</t>
  </si>
  <si>
    <t>51</t>
  </si>
  <si>
    <t>596212211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</si>
  <si>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50 do 100 m2</t>
  </si>
  <si>
    <t>597674637</t>
  </si>
  <si>
    <t>https://podminky.urs.cz/item/CS_URS_2025_02/596212211</t>
  </si>
  <si>
    <t>52</t>
  </si>
  <si>
    <t>59245005</t>
  </si>
  <si>
    <t>dlažba skladebná betonová 200x100mm tl 80mm barevná</t>
  </si>
  <si>
    <t>2065129656</t>
  </si>
  <si>
    <t>53,1*1,03 'Přepočtené koeficientem množství</t>
  </si>
  <si>
    <t>53</t>
  </si>
  <si>
    <t>599141111</t>
  </si>
  <si>
    <t>Vyplnění spár mezi silničními dílci jakékoliv tloušťky živičnou zálivkou</t>
  </si>
  <si>
    <t>2043511225</t>
  </si>
  <si>
    <t>https://podminky.urs.cz/item/CS_URS_2025_02/599141111</t>
  </si>
  <si>
    <t>4,5 " po osazení obrubníků k stáv. asf. chodníku</t>
  </si>
  <si>
    <t>Vedení trubní dálková a přípojná</t>
  </si>
  <si>
    <t>54</t>
  </si>
  <si>
    <t>899132121</t>
  </si>
  <si>
    <t>Výměna (výšková úprava) poklopu kanalizačního s rámem pevným s ošetřením podkladních vrstev hloubky do 25 cm</t>
  </si>
  <si>
    <t>22989839</t>
  </si>
  <si>
    <t>https://podminky.urs.cz/item/CS_URS_2025_02/899132121</t>
  </si>
  <si>
    <t>2 " kan. poklopů</t>
  </si>
  <si>
    <t>Ostatní konstrukce a práce, bourání</t>
  </si>
  <si>
    <t>55</t>
  </si>
  <si>
    <t>914111111</t>
  </si>
  <si>
    <t>Montáž svislé dopravní značky základní velikosti do 1 m2 objímkami na sloupky nebo konzoly</t>
  </si>
  <si>
    <t>425745952</t>
  </si>
  <si>
    <t>https://podminky.urs.cz/item/CS_URS_2025_02/914111111</t>
  </si>
  <si>
    <t>56</t>
  </si>
  <si>
    <t>40445621</t>
  </si>
  <si>
    <t>informativní značky provozní IP1-IP3, IP4b-IP7, IP10a, b 500x500mm</t>
  </si>
  <si>
    <t>-1335617118</t>
  </si>
  <si>
    <t>57</t>
  </si>
  <si>
    <t>40445619</t>
  </si>
  <si>
    <t>zákazové, příkazové dopravní značky B1-B34, C1-15 500mm</t>
  </si>
  <si>
    <t>-2137323723</t>
  </si>
  <si>
    <t>58</t>
  </si>
  <si>
    <t>914511111</t>
  </si>
  <si>
    <t>Montáž sloupku dopravních značek délky do 3,5 m do betonového základu</t>
  </si>
  <si>
    <t>-900889718</t>
  </si>
  <si>
    <t>https://podminky.urs.cz/item/CS_URS_2025_02/914511111</t>
  </si>
  <si>
    <t>2 " nové značky</t>
  </si>
  <si>
    <t>3 " demontáž a zpetná montáž značky</t>
  </si>
  <si>
    <t>59</t>
  </si>
  <si>
    <t>40445225</t>
  </si>
  <si>
    <t>sloupek pro dopravní značku Zn D 60mm v 3,5m</t>
  </si>
  <si>
    <t>1403381958</t>
  </si>
  <si>
    <t>60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</si>
  <si>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</si>
  <si>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</si>
  <si>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-2009136536</t>
  </si>
  <si>
    <t>https://podminky.urs.cz/item/CS_URS_2025_02/916131213</t>
  </si>
  <si>
    <t>30,3+44,6+28,7+24,3+2,4 " ohraničení ploch asfaltu</t>
  </si>
  <si>
    <t>Mezisoučet - 150 mm</t>
  </si>
  <si>
    <t>2,1+2,1 " předel ploch</t>
  </si>
  <si>
    <t>(4,9*4)+(6,1*2+4,9*2) " zpomalovací prahy</t>
  </si>
  <si>
    <t>Mezisoučet - 100 mm</t>
  </si>
  <si>
    <t>61</t>
  </si>
  <si>
    <t>59217072</t>
  </si>
  <si>
    <t>obrubník silniční betonový 1000x100x250mm</t>
  </si>
  <si>
    <t>66821128</t>
  </si>
  <si>
    <t>45,8*1,02 " ztratné</t>
  </si>
  <si>
    <t>47 " zaokrouhlení</t>
  </si>
  <si>
    <t>62</t>
  </si>
  <si>
    <t>59217031</t>
  </si>
  <si>
    <t>obrubník silniční betonový 1000x150x250mm</t>
  </si>
  <si>
    <t>578920910</t>
  </si>
  <si>
    <t>130,3*1,02 " ztratné</t>
  </si>
  <si>
    <t>133 " zaokrouhlení</t>
  </si>
  <si>
    <t>63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</si>
  <si>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</si>
  <si>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</si>
  <si>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712182848</t>
  </si>
  <si>
    <t>https://podminky.urs.cz/item/CS_URS_2025_02/916231213</t>
  </si>
  <si>
    <t>3+2+1,85+3,15</t>
  </si>
  <si>
    <t>Mezisoučet - 50 mm</t>
  </si>
  <si>
    <t>64</t>
  </si>
  <si>
    <t>59217062</t>
  </si>
  <si>
    <t>obrubník parkový betonový 1000x50x250mm přírodní</t>
  </si>
  <si>
    <t>1175026449</t>
  </si>
  <si>
    <t>10*1,02 " ztratné</t>
  </si>
  <si>
    <t>11 " zaokrouhlení</t>
  </si>
  <si>
    <t>65</t>
  </si>
  <si>
    <t>919731121</t>
  </si>
  <si>
    <t>Zarovnání styčné plochy podkladu nebo krytu podél vybourané části komunikace nebo zpevněné plochy živičné tl. do 50 mm</t>
  </si>
  <si>
    <t>-1761027344</t>
  </si>
  <si>
    <t>https://podminky.urs.cz/item/CS_URS_2025_02/919731121</t>
  </si>
  <si>
    <t>7,7+8,4 " zápich</t>
  </si>
  <si>
    <t>66</t>
  </si>
  <si>
    <t>919732211</t>
  </si>
  <si>
    <t>Styčná pracovní spára při napojení nového živičného povrchu na stávající se zalitím za tepla modifikovanou asfaltovou hmotou s posypem vápenným hydrátem šířky do 15 mm, hloubky do 25 mm včetně prořezání spáry</t>
  </si>
  <si>
    <t>-117079457</t>
  </si>
  <si>
    <t>https://podminky.urs.cz/item/CS_URS_2025_02/919732211</t>
  </si>
  <si>
    <t>8,5 " napojení asf. ul. Husova</t>
  </si>
  <si>
    <t>7,7 " napojení asf. ul. Jiráskova</t>
  </si>
  <si>
    <t>67</t>
  </si>
  <si>
    <t>919735112</t>
  </si>
  <si>
    <t>Řezání stávajícího živičného krytu nebo podkladu hloubky přes 50 do 100 mm</t>
  </si>
  <si>
    <t>352993346</t>
  </si>
  <si>
    <t>https://podminky.urs.cz/item/CS_URS_2025_02/919735112</t>
  </si>
  <si>
    <t>6,25*2+2,6+8,5+2,25+4,7*2 " řezání ve vyfrézovaném</t>
  </si>
  <si>
    <t>68</t>
  </si>
  <si>
    <t>919735113</t>
  </si>
  <si>
    <t>Řezání stávajícího živičného krytu nebo podkladu hloubky přes 100 do 150 mm</t>
  </si>
  <si>
    <t>1839912933</t>
  </si>
  <si>
    <t>https://podminky.urs.cz/item/CS_URS_2025_02/919735113</t>
  </si>
  <si>
    <t>4,5 " pro osazení obrubníků</t>
  </si>
  <si>
    <t>69</t>
  </si>
  <si>
    <t>919858111</t>
  </si>
  <si>
    <t>Postřik proti prašnosti roztokem chloridu vápenatého</t>
  </si>
  <si>
    <t>-1261189765</t>
  </si>
  <si>
    <t>https://podminky.urs.cz/item/CS_URS_2025_02/919858111</t>
  </si>
  <si>
    <t>70</t>
  </si>
  <si>
    <t>938909311</t>
  </si>
  <si>
    <t>Čištění vozovek metením bláta, prachu nebo hlinitého nánosu s odklizením na hromady na vzdálenost do 20 m nebo naložením na dopravní prostředek strojně povrchu podkladu nebo krytu betonového nebo živičného</t>
  </si>
  <si>
    <t>-1512947471</t>
  </si>
  <si>
    <t>https://podminky.urs.cz/item/CS_URS_2025_02/938909311</t>
  </si>
  <si>
    <t>71</t>
  </si>
  <si>
    <t>966006132</t>
  </si>
  <si>
    <t>Odstranění dopravních nebo orientačních značek se sloupkem s uložením hmot na vzdálenost do 20 m nebo s naložením na dopravní prostředek, se zásypem jam a jeho zhutněním s betonovou patkou</t>
  </si>
  <si>
    <t>1479314989</t>
  </si>
  <si>
    <t>https://podminky.urs.cz/item/CS_URS_2025_02/966006132</t>
  </si>
  <si>
    <t>1 " rušení dopravní značky</t>
  </si>
  <si>
    <t>72</t>
  </si>
  <si>
    <t>966006211</t>
  </si>
  <si>
    <t>Odstranění (demontáž) svislých dopravních značek s odklizením materiálu na skládku na vzdálenost do 20 m nebo s naložením na dopravní prostředek ze sloupů, sloupků nebo konzol</t>
  </si>
  <si>
    <t>-1893852746</t>
  </si>
  <si>
    <t>https://podminky.urs.cz/item/CS_URS_2025_02/966006211</t>
  </si>
  <si>
    <t>73</t>
  </si>
  <si>
    <t>979054451</t>
  </si>
  <si>
    <t>Očištění vybouraných prvků komunikací od spojovacího materiálu s odklizením a uložením očištěných hmot a spojovacího materiálu na skládku na vzdálenost do 10 m zámkových dlaždic s vyplněním spár kamenivem</t>
  </si>
  <si>
    <t>-1840986270</t>
  </si>
  <si>
    <t>https://podminky.urs.cz/item/CS_URS_2025_02/979054451</t>
  </si>
  <si>
    <t>Mezisoučet - předláždění stávajících ploch (bez dod. mat)</t>
  </si>
  <si>
    <t>74</t>
  </si>
  <si>
    <t>985112112</t>
  </si>
  <si>
    <t>Odsekání degradovaného betonu stěn, tloušťky přes 10 do 30 mm</t>
  </si>
  <si>
    <t>640737079</t>
  </si>
  <si>
    <t>https://podminky.urs.cz/item/CS_URS_2025_02/985112112</t>
  </si>
  <si>
    <t>(13*(0,35+0,2))*0,1 " opěrná stěna - úprava styku schodiště se stěnou</t>
  </si>
  <si>
    <t>75</t>
  </si>
  <si>
    <t>985112193</t>
  </si>
  <si>
    <t>Odsekání degradovaného betonu Příplatek k cenám za plochu do 10 m2 jednotlivě</t>
  </si>
  <si>
    <t>-605472390</t>
  </si>
  <si>
    <t>https://podminky.urs.cz/item/CS_URS_2025_02/985112193</t>
  </si>
  <si>
    <t>76</t>
  </si>
  <si>
    <t>985311113</t>
  </si>
  <si>
    <t>Reprofilace betonu sanačními maltami na cementové bázi ručně stěn, tloušťky přes 20 do 30 mm</t>
  </si>
  <si>
    <t>264226241</t>
  </si>
  <si>
    <t>https://podminky.urs.cz/item/CS_URS_2025_02/985311113</t>
  </si>
  <si>
    <t>77</t>
  </si>
  <si>
    <t>985311912</t>
  </si>
  <si>
    <t>Reprofilace betonu sanačními maltami na cementové bázi ručně Příplatek k cenám za plochu do 10 m2 jednotlivě</t>
  </si>
  <si>
    <t>-954686749</t>
  </si>
  <si>
    <t>https://podminky.urs.cz/item/CS_URS_2025_02/985311912</t>
  </si>
  <si>
    <t>78</t>
  </si>
  <si>
    <t>985311913</t>
  </si>
  <si>
    <t>Reprofilace betonu sanačními maltami na cementové bázi ručně Příplatek k cenám za větší členitost povrchu (sloupy, výklenky)</t>
  </si>
  <si>
    <t>-1923428353</t>
  </si>
  <si>
    <t>https://podminky.urs.cz/item/CS_URS_2025_02/985311913</t>
  </si>
  <si>
    <t>79</t>
  </si>
  <si>
    <t>985323111</t>
  </si>
  <si>
    <t>Spojovací (adhezní) můstek reprofilovaného betonu na cementové bázi, tloušťky 1 mm</t>
  </si>
  <si>
    <t>-1364327291</t>
  </si>
  <si>
    <t>https://podminky.urs.cz/item/CS_URS_2025_02/985323111</t>
  </si>
  <si>
    <t>80</t>
  </si>
  <si>
    <t>985323912</t>
  </si>
  <si>
    <t>Spojovací (adhezní) můstek reprofilovaného betonu Příplatek k cenám za plochu do 10 m2 jednotlivě</t>
  </si>
  <si>
    <t>156562323</t>
  </si>
  <si>
    <t>https://podminky.urs.cz/item/CS_URS_2025_02/985323912</t>
  </si>
  <si>
    <t>997</t>
  </si>
  <si>
    <t>Doprava suti a vybouraných hmot</t>
  </si>
  <si>
    <t>81</t>
  </si>
  <si>
    <t>997221551</t>
  </si>
  <si>
    <t>Vodorovná doprava suti bez naložení, ale se složením a s hrubým urovnáním ze sypkých materiálů, na vzdálenost do 1 km</t>
  </si>
  <si>
    <t>134599954</t>
  </si>
  <si>
    <t>https://podminky.urs.cz/item/CS_URS_2025_02/997221551</t>
  </si>
  <si>
    <t>4,879+45,496 " ŠD</t>
  </si>
  <si>
    <t>82</t>
  </si>
  <si>
    <t>997221559</t>
  </si>
  <si>
    <t>Vodorovná doprava suti bez naložení, ale se složením a s hrubým urovnáním ze sypkých materiálů, na vzdálenost Příplatek k ceně za každý další započatý 1 km přes 1 km</t>
  </si>
  <si>
    <t>858020953</t>
  </si>
  <si>
    <t>https://podminky.urs.cz/item/CS_URS_2025_02/997221559</t>
  </si>
  <si>
    <t>50,375*19 'Přepočtené koeficientem množství</t>
  </si>
  <si>
    <t>83</t>
  </si>
  <si>
    <t>997221561</t>
  </si>
  <si>
    <t>Vodorovná doprava suti bez naložení, ale se složením a s hrubým urovnáním z kusových materiálů, na vzdálenost do 1 km</t>
  </si>
  <si>
    <t>1089124277</t>
  </si>
  <si>
    <t>https://podminky.urs.cz/item/CS_URS_2025_02/997221561</t>
  </si>
  <si>
    <t>0,108 " směs</t>
  </si>
  <si>
    <t>8,467+24,816+9,328+25,523+1,476+10,881+1,32 " beton</t>
  </si>
  <si>
    <t>12,622+32,674+60,387 " živice</t>
  </si>
  <si>
    <t>84</t>
  </si>
  <si>
    <t>997221569</t>
  </si>
  <si>
    <t>Vodorovná doprava suti bez naložení, ale se složením a s hrubým urovnáním z kusových materiálů, na vzdálenost Příplatek k ceně za každý další započatý 1 km přes 1 km</t>
  </si>
  <si>
    <t>-1939927167</t>
  </si>
  <si>
    <t>https://podminky.urs.cz/item/CS_URS_2025_02/997221569</t>
  </si>
  <si>
    <t>187,602*19 'Přepočtené koeficientem množství</t>
  </si>
  <si>
    <t>85</t>
  </si>
  <si>
    <t>997221611</t>
  </si>
  <si>
    <t>Nakládání na dopravní prostředky pro vodorovnou dopravu suti</t>
  </si>
  <si>
    <t>1157638345</t>
  </si>
  <si>
    <t>https://podminky.urs.cz/item/CS_URS_2025_02/997221611</t>
  </si>
  <si>
    <t>86</t>
  </si>
  <si>
    <t>997221861</t>
  </si>
  <si>
    <t>Poplatek za uložení stavebního odpadu na recyklační skládce (skládkovné) z prostého betonu zatříděného do Katalogu odpadů pod kódem 17 01 01</t>
  </si>
  <si>
    <t>-283790176</t>
  </si>
  <si>
    <t>https://podminky.urs.cz/item/CS_URS_2025_02/997221861</t>
  </si>
  <si>
    <t>87</t>
  </si>
  <si>
    <t>997221873</t>
  </si>
  <si>
    <t>1310246474</t>
  </si>
  <si>
    <t>https://podminky.urs.cz/item/CS_URS_2025_02/997221873</t>
  </si>
  <si>
    <t>88</t>
  </si>
  <si>
    <t>997221875</t>
  </si>
  <si>
    <t>Poplatek za uložení stavebního odpadu na recyklační skládce (skládkovné) asfaltového bez obsahu dehtu zatříděného do Katalogu odpadů pod kódem 17 03 02</t>
  </si>
  <si>
    <t>-786627196</t>
  </si>
  <si>
    <t>https://podminky.urs.cz/item/CS_URS_2025_02/997221875</t>
  </si>
  <si>
    <t>89</t>
  </si>
  <si>
    <t>997013871</t>
  </si>
  <si>
    <t>Poplatek za uložení stavebního odpadu na recyklační skládce (skládkovné) směsného stavebního a demoličního zatříděného do Katalogu odpadů pod kódem 17 09 04</t>
  </si>
  <si>
    <t>151522234</t>
  </si>
  <si>
    <t>https://podminky.urs.cz/item/CS_URS_2025_02/997013871</t>
  </si>
  <si>
    <t>998</t>
  </si>
  <si>
    <t>Přesun hmot</t>
  </si>
  <si>
    <t>90</t>
  </si>
  <si>
    <t>998223011</t>
  </si>
  <si>
    <t>Přesun hmot pro pozemní komunikace s krytem dlážděným dopravní vzdálenost do 200 m jakékoliv délky objektu</t>
  </si>
  <si>
    <t>2028174692</t>
  </si>
  <si>
    <t>https://podminky.urs.cz/item/CS_URS_2025_02/998223011</t>
  </si>
  <si>
    <t>PSV</t>
  </si>
  <si>
    <t>Práce a dodávky PSV</t>
  </si>
  <si>
    <t>711</t>
  </si>
  <si>
    <t>Izolace proti vodě, vlhkosti a plynům</t>
  </si>
  <si>
    <t>91</t>
  </si>
  <si>
    <t>711161215</t>
  </si>
  <si>
    <t>Izolace proti zemní vlhkosti a beztlakové vodě nopovými fóliemi na ploše svislé S vrstva ochranná, odvětrávací a drenážní výška nopu 20,0 mm, tl. fólie do 1,0 mm</t>
  </si>
  <si>
    <t>-1747789169</t>
  </si>
  <si>
    <t>https://podminky.urs.cz/item/CS_URS_2025_02/711161215</t>
  </si>
  <si>
    <t xml:space="preserve">(7,5)*0,5 " nopová fólie </t>
  </si>
  <si>
    <t>92</t>
  </si>
  <si>
    <t>711161383</t>
  </si>
  <si>
    <t>Izolace proti zemní vlhkosti a beztlakové vodě nopovými fóliemi ostatní ukončení izolace lištou</t>
  </si>
  <si>
    <t>687334230</t>
  </si>
  <si>
    <t>https://podminky.urs.cz/item/CS_URS_2025_02/711161383</t>
  </si>
  <si>
    <t xml:space="preserve">(7,5) " nopová fólie </t>
  </si>
  <si>
    <t>93</t>
  </si>
  <si>
    <t>711161385</t>
  </si>
  <si>
    <t>Izolace proti zemní vlhkosti a beztlakové vodě nopovými fóliemi ostatní tvarovka připevněná k fóliím samolepící páskou, koutová</t>
  </si>
  <si>
    <t>-388558551</t>
  </si>
  <si>
    <t>https://podminky.urs.cz/item/CS_URS_2025_02/711161385</t>
  </si>
  <si>
    <t>94</t>
  </si>
  <si>
    <t>711161386</t>
  </si>
  <si>
    <t>Izolace proti zemní vlhkosti a beztlakové vodě nopovými fóliemi ostatní tvarovka připevněná k fóliím samolepící páskou, rohová</t>
  </si>
  <si>
    <t>-1897947331</t>
  </si>
  <si>
    <t>https://podminky.urs.cz/item/CS_URS_2025_02/711161386</t>
  </si>
  <si>
    <t>95</t>
  </si>
  <si>
    <t>998711101</t>
  </si>
  <si>
    <t>Přesun hmot pro izolace proti vodě, vlhkosti a plynům stanovený z hmotnosti přesunovaného materiálu vodorovná dopravní vzdálenost do 50 m základní v objektech výšky do 6 m</t>
  </si>
  <si>
    <t>1687657860</t>
  </si>
  <si>
    <t>https://podminky.urs.cz/item/CS_URS_2025_02/998711101</t>
  </si>
  <si>
    <t>767</t>
  </si>
  <si>
    <t>Konstrukce zámečnické</t>
  </si>
  <si>
    <t>96</t>
  </si>
  <si>
    <t>767161821</t>
  </si>
  <si>
    <t>Demontáž zábradlí do suti schodišťového rozebíratelný spoj hmotnosti 1 m zábradlí do 20 kg</t>
  </si>
  <si>
    <t>1289756017</t>
  </si>
  <si>
    <t>https://podminky.urs.cz/item/CS_URS_2025_02/767161821</t>
  </si>
  <si>
    <t>5,51 " na stávajícím schodišti</t>
  </si>
  <si>
    <t>97</t>
  </si>
  <si>
    <t>767164150</t>
  </si>
  <si>
    <t>Montáž zábradlí osazení samostatného sloupku</t>
  </si>
  <si>
    <t>120766895</t>
  </si>
  <si>
    <t>https://podminky.urs.cz/item/CS_URS_2025_02/767164150</t>
  </si>
  <si>
    <t>98</t>
  </si>
  <si>
    <t>767223222</t>
  </si>
  <si>
    <t>Montáž zábradlí přímého v exteriéru na schodišti kotveného do betonu</t>
  </si>
  <si>
    <t>-135325463</t>
  </si>
  <si>
    <t>https://podminky.urs.cz/item/CS_URS_2025_02/767223222</t>
  </si>
  <si>
    <t>1,29+4,22</t>
  </si>
  <si>
    <t>99</t>
  </si>
  <si>
    <t>553422-R</t>
  </si>
  <si>
    <t>zábradlí ocelové s vertikální výplní schodišťové s povrchovou úpravou (žárové zinkování+prášková barva) včetně kotevních a spojovacích materiálů - viz.výkres zábradlí</t>
  </si>
  <si>
    <t>-869522978</t>
  </si>
  <si>
    <t>100</t>
  </si>
  <si>
    <t>767996701</t>
  </si>
  <si>
    <t>Demontáž ostatních zámečnických konstrukcí řezáním o hmotnosti jednotlivých dílů do 50 kg</t>
  </si>
  <si>
    <t>kg</t>
  </si>
  <si>
    <t>-1132122311</t>
  </si>
  <si>
    <t>https://podminky.urs.cz/item/CS_URS_2025_02/767996701</t>
  </si>
  <si>
    <t>20 " ocelové kce z trubek na bourané asfaltové ploše</t>
  </si>
  <si>
    <t>101</t>
  </si>
  <si>
    <t>998767101</t>
  </si>
  <si>
    <t>Přesun hmot pro zámečnické konstrukce stanovený z hmotnosti přesunovaného materiálu vodorovná dopravní vzdálenost do 50 m základní v objektech výšky do 6 m</t>
  </si>
  <si>
    <t>282915696</t>
  </si>
  <si>
    <t>https://podminky.urs.cz/item/CS_URS_2025_02/998767101</t>
  </si>
  <si>
    <t>776</t>
  </si>
  <si>
    <t>Podlahy povlakové</t>
  </si>
  <si>
    <t>102</t>
  </si>
  <si>
    <t>776111127</t>
  </si>
  <si>
    <t>Příprava podkladu povlakových podlah a stěn broušení schodišť stávajícího podkladu pro odstranění nerovností (diamantovým kotoučem)</t>
  </si>
  <si>
    <t>-437577595</t>
  </si>
  <si>
    <t>https://podminky.urs.cz/item/CS_URS_2025_02/776111127</t>
  </si>
  <si>
    <t>4,1*2 " schodiště - stupně</t>
  </si>
  <si>
    <t>2*2 " schodiště - podstupnice</t>
  </si>
  <si>
    <t>Mezisoučet - schodiště</t>
  </si>
  <si>
    <t>4,6*0,3 " opěrná stěna - horní plocha zdi</t>
  </si>
  <si>
    <t>0,3*0,35 " opěrná stěna - dolní čelní strana zdi</t>
  </si>
  <si>
    <t>4,6*0,45 " opěrná stěna - boční stěna zdi ke schodišti</t>
  </si>
  <si>
    <t>4,6*((0,35+1,2)/2) " opěrná stěna - boční stěna zdi k paneláku</t>
  </si>
  <si>
    <t>Mezisoučet - opěrná stěna u schodiště</t>
  </si>
  <si>
    <t>103</t>
  </si>
  <si>
    <t>776111323</t>
  </si>
  <si>
    <t>Příprava podkladu povlakových podlah a stěn vysátí schodišť</t>
  </si>
  <si>
    <t>-1834598317</t>
  </si>
  <si>
    <t>https://podminky.urs.cz/item/CS_URS_2025_02/776111323</t>
  </si>
  <si>
    <t>104</t>
  </si>
  <si>
    <t>7762222-R1</t>
  </si>
  <si>
    <t>Vyrovnávací a ukončovací jemná 3komponentní malny na cemento-epoxidové bázi tl. 3,0 mm</t>
  </si>
  <si>
    <t>-733439905</t>
  </si>
  <si>
    <t>https://podminky.urs.cz/item/CS_URS_2025_02/7762222-R1</t>
  </si>
  <si>
    <t>P</t>
  </si>
  <si>
    <t xml:space="preserve">Poznámka k položce:_x000d_
Jedná se o montáž a dodávku materiálu. _x000d_
_x000d_
Požadavky na materiál: _x000d_
Typ produktu: 3komponentní jemná malta na cemento-epoxidové bázi
_x000d_
Použití: Vyrovnávací a uzavírací vrstva na beton, malty nebo kámen (horizontální i vertikální plochy)_x000d_
Tloušťka vrstvy: 0,5–3 mm (lokálně až 5 mm)_x000d_
Aplikace: Stěrkou, špachtlí nebo stříkáním_x000d_
Použití: Vyrovnávací a uzavírací vrstva na beton, malty nebo kámen (horizontální i vertikální plochy)_x000d_
Pevnost v tlaku: &gt; 45 N/mm2 (EN196–1) (Třída R4 dle EN 1504–3)_x000d_
Pevnost v ohybu: &gt; 5 N/mm2 (EN196–1)_x000d_
Koeficient teplotní roztažnosti: ~13 × 10–6 1/K_x000d_
Odolnost vůči zmrazovacím solím: faktor odolnosti WFT – 99 % (vysoká) (EN196–1)_x000d_
Odolnost vůči síranům: Vysoká odolnost vůči síranům (ASTM C 1012)_x000d_
Odolnost vůči difuzi CO2: µC02  ~5400 (EN 1062–6)_x000d_
Např.: Sikagard®-720 EpoCem</t>
  </si>
  <si>
    <t>105</t>
  </si>
  <si>
    <t>7762222-R2</t>
  </si>
  <si>
    <t>Vytvoření protiskluzné úpravy vyrovnávací stěrky prosypem křemičitým pískem 0,3-0,8 mm</t>
  </si>
  <si>
    <t>-1855258049</t>
  </si>
  <si>
    <t>106</t>
  </si>
  <si>
    <t>998776101</t>
  </si>
  <si>
    <t>Přesun hmot pro podlahy povlakové stanovený z hmotnosti přesunovaného materiálu vodorovná dopravní vzdálenost do 50 m základní v objektech výšky do 6 m</t>
  </si>
  <si>
    <t>-387990896</t>
  </si>
  <si>
    <t>https://podminky.urs.cz/item/CS_URS_2025_02/998776101</t>
  </si>
  <si>
    <t>VRN</t>
  </si>
  <si>
    <t>Vedlejší rozpočtové náklady</t>
  </si>
  <si>
    <t>VRN4</t>
  </si>
  <si>
    <t>Inženýrská činnost</t>
  </si>
  <si>
    <t>107</t>
  </si>
  <si>
    <t>043114000.1</t>
  </si>
  <si>
    <t xml:space="preserve">Zkoušky tlakové - zkoušky zemní pláně pro ověření požadované únosnosti </t>
  </si>
  <si>
    <t>…</t>
  </si>
  <si>
    <t>1024</t>
  </si>
  <si>
    <t>1540563646</t>
  </si>
  <si>
    <t>A 103-2 - Výměna aktivní zóny pod zpevněnými plochami</t>
  </si>
  <si>
    <t>131251104</t>
  </si>
  <si>
    <t>Hloubení nezapažených jam a zářezů strojně s urovnáním dna do předepsaného profilu a spádu v hornině třídy těžitelnosti I skupiny 3 přes 100 do 500 m3</t>
  </si>
  <si>
    <t>345927323</t>
  </si>
  <si>
    <t>https://podminky.urs.cz/item/CS_URS_2025_02/131251104</t>
  </si>
  <si>
    <t>(36,4+36,4)*0,5 " skladba S1</t>
  </si>
  <si>
    <t>Mezisoučet - skladba S1</t>
  </si>
  <si>
    <t>(29,4+23,7)*0,5 " klasická</t>
  </si>
  <si>
    <t>(1,25+1,15+0,9+1,15+1,1+1+0,85)*0,25 " reliéf</t>
  </si>
  <si>
    <t>(1,65+1,65+1,4+1,65+1,5+1+0,85)*0,25 " hladká</t>
  </si>
  <si>
    <t>(18+5,3+20,2+44+10,85+4,7+16+0,55+58+0,3+4,55+3,15)*0,25 " klasik</t>
  </si>
  <si>
    <t>(5,5+5,1)*0,5 " skladba S4</t>
  </si>
  <si>
    <t>(95,6*0,05)*0,25 " plocha pod obrubníky š. 50 mm</t>
  </si>
  <si>
    <t>(83,8*0,1)*0,5 " plocha pod obrubníky š. 100 mm</t>
  </si>
  <si>
    <t>(222,3*0,15)*0,5 " plocha pod obrubníky š. 150 mm</t>
  </si>
  <si>
    <t>((17,3+12,3+14,7+16,2+1,8+27,1+34,3+38,8+29,4)*0,15)*0,5 " dopočet pod boční opěru</t>
  </si>
  <si>
    <t>2077743625</t>
  </si>
  <si>
    <t>155,376*0,5 'Přepočtené koeficientem množství</t>
  </si>
  <si>
    <t>-1233836575</t>
  </si>
  <si>
    <t>-1421283159</t>
  </si>
  <si>
    <t>155,376*19 'Přepočtené koeficientem množství</t>
  </si>
  <si>
    <t>171152501</t>
  </si>
  <si>
    <t>Zhutnění podloží pod násypy z rostlé horniny třídy těžitelnosti I a II, skupiny 1 až 4 z hornin soudružných a nesoudržných</t>
  </si>
  <si>
    <t>-442014715</t>
  </si>
  <si>
    <t>https://podminky.urs.cz/item/CS_URS_2025_02/171152501</t>
  </si>
  <si>
    <t>36,4+36,4 " skladba S1</t>
  </si>
  <si>
    <t>1,25+1,15+0,9+1,15+1,1+1+0,85 " reliéf</t>
  </si>
  <si>
    <t>1,65+1,65+1,4+1,65+1,5+1+0,85 " hladká</t>
  </si>
  <si>
    <t>18+5,3+20,2+44+10,85+4,7+16+0,55+58+0,3+4,55+3,15 " klasik</t>
  </si>
  <si>
    <t>95,6*0,05 " plocha pod obrubníky š. 50 mm</t>
  </si>
  <si>
    <t>83,8*0,1 " plocha pod obrubníky š. 100 mm</t>
  </si>
  <si>
    <t>222,3*0,15 " plocha pod obrubníky š. 150 mm</t>
  </si>
  <si>
    <t>(17,3+12,3+14,7+16,2+1,8+27,1+34,3+38,8+29,4)*0,15 " dopočet pod boční opěru</t>
  </si>
  <si>
    <t>-84220866</t>
  </si>
  <si>
    <t>155,376*2 'Přepočtené koeficientem množství</t>
  </si>
  <si>
    <t>564971315</t>
  </si>
  <si>
    <t>Podklad nebo podsyp z betonového recyklátu s rozprostřením a zhutněním plochy přes 100 m2, po zhutnění tl. 250 mm</t>
  </si>
  <si>
    <t>-1276726579</t>
  </si>
  <si>
    <t>https://podminky.urs.cz/item/CS_URS_2025_02/564971315</t>
  </si>
  <si>
    <t>(36,4+36,4)*2 " skladba S1</t>
  </si>
  <si>
    <t>(29,4+23,7)*2 " klasická</t>
  </si>
  <si>
    <t>(1,25+1,15+0,9+1,15+1,1+1+0,85)*1 " reliéf</t>
  </si>
  <si>
    <t>(1,65+1,65+1,4+1,65+1,5+1+0,85)*1 " hladká</t>
  </si>
  <si>
    <t>(18+5,3+20,2+44+10,85+4,7+16+0,55+58+0,3+4,55+3,15)*1 " klasik</t>
  </si>
  <si>
    <t>(5,5+5,1)*2 " skladba S4</t>
  </si>
  <si>
    <t>(95,6*0,05)*1 " plocha pod obrubníky š. 50 mm</t>
  </si>
  <si>
    <t>(83,8*0,1)*2 " plocha pod obrubníky š. 100 mm</t>
  </si>
  <si>
    <t>(222,3*0,15)*2 " plocha pod obrubníky š. 150 mm</t>
  </si>
  <si>
    <t>((17,3+12,3+14,7+16,2+1,8+27,1+34,3+38,8+29,4)*0,15)*2 " dopočet pod boční opěru</t>
  </si>
  <si>
    <t>919726122</t>
  </si>
  <si>
    <t>Geotextilie netkaná pro ochranu, separaci nebo filtraci měrná hmotnost přes 200 do 300 g/m2</t>
  </si>
  <si>
    <t>476633491</t>
  </si>
  <si>
    <t>https://podminky.urs.cz/item/CS_URS_2025_02/919726122</t>
  </si>
  <si>
    <t>412778957</t>
  </si>
  <si>
    <t>998225111</t>
  </si>
  <si>
    <t>Přesun hmot pro komunikace s krytem z kameniva, monolitickým betonovým nebo živičným dopravní vzdálenost do 200 m jakékoliv délky objektu</t>
  </si>
  <si>
    <t>1384783374</t>
  </si>
  <si>
    <t>https://podminky.urs.cz/item/CS_URS_2025_02/998225111</t>
  </si>
  <si>
    <t>043114000.2</t>
  </si>
  <si>
    <t>Zkoušky tlakové - zkoušky pláně pro ověření únosnosti navržených úprav</t>
  </si>
  <si>
    <t>-420551853</t>
  </si>
  <si>
    <t>A 000 - Vedlejší a ostatní náklady</t>
  </si>
  <si>
    <t xml:space="preserve">    VRN1 - Průzkumné, geodetické a projektové práce</t>
  </si>
  <si>
    <t xml:space="preserve">    VRN2 - Příprava staveniště</t>
  </si>
  <si>
    <t xml:space="preserve">    VRN3 - Zařízení staveniště</t>
  </si>
  <si>
    <t xml:space="preserve">    VRN5 - Finanční náklady</t>
  </si>
  <si>
    <t xml:space="preserve">    VRN6 - Územní vlivy</t>
  </si>
  <si>
    <t xml:space="preserve">    VRN7 - Provozní vlivy</t>
  </si>
  <si>
    <t>VRN1</t>
  </si>
  <si>
    <t>Průzkumné, geodetické a projektové práce</t>
  </si>
  <si>
    <t>012103000</t>
  </si>
  <si>
    <t>Přípravné zeměměřičské práce včetně vytyčení inženýrských sítí</t>
  </si>
  <si>
    <t>1695283675</t>
  </si>
  <si>
    <t>https://podminky.urs.cz/item/CS_URS_2025_02/012103000</t>
  </si>
  <si>
    <t>012203000</t>
  </si>
  <si>
    <t>Zeměměřičské práce před výstavbou</t>
  </si>
  <si>
    <t>-1826269666</t>
  </si>
  <si>
    <t>https://podminky.urs.cz/item/CS_URS_2025_02/012203000</t>
  </si>
  <si>
    <t>012303000</t>
  </si>
  <si>
    <t>Zeměměřičské práce při provádění stavby</t>
  </si>
  <si>
    <t>-670737129</t>
  </si>
  <si>
    <t>https://podminky.urs.cz/item/CS_URS_2025_02/012303000</t>
  </si>
  <si>
    <t>012414000</t>
  </si>
  <si>
    <t>Geometrický plán</t>
  </si>
  <si>
    <t>-1735063465</t>
  </si>
  <si>
    <t>https://podminky.urs.cz/item/CS_URS_2025_02/012414000</t>
  </si>
  <si>
    <t>012444000</t>
  </si>
  <si>
    <t>Geodetické měření skutečného provedení stavby</t>
  </si>
  <si>
    <t>-734592674</t>
  </si>
  <si>
    <t>https://podminky.urs.cz/item/CS_URS_2025_02/012444000</t>
  </si>
  <si>
    <t>013254000</t>
  </si>
  <si>
    <t>Dokumentace skutečného provedení stavby</t>
  </si>
  <si>
    <t>-1254890046</t>
  </si>
  <si>
    <t>https://podminky.urs.cz/item/CS_URS_2025_02/013254000</t>
  </si>
  <si>
    <t>VRN2</t>
  </si>
  <si>
    <t>Příprava staveniště</t>
  </si>
  <si>
    <t>021103000</t>
  </si>
  <si>
    <t>Zabezpečení přírodních hodnot na místě - ochrana stávající zeleně během provádění prací</t>
  </si>
  <si>
    <t>984242344</t>
  </si>
  <si>
    <t>https://podminky.urs.cz/item/CS_URS_2025_02/021103000</t>
  </si>
  <si>
    <t>VRN3</t>
  </si>
  <si>
    <t>Zařízení staveniště</t>
  </si>
  <si>
    <t>030001000</t>
  </si>
  <si>
    <t>1238075687</t>
  </si>
  <si>
    <t>https://podminky.urs.cz/item/CS_URS_2025_02/030001000</t>
  </si>
  <si>
    <t>043234000</t>
  </si>
  <si>
    <t>Rozbory celkem</t>
  </si>
  <si>
    <t>-2029948881</t>
  </si>
  <si>
    <t>https://podminky.urs.cz/item/CS_URS_2025_02/043234000</t>
  </si>
  <si>
    <t>Poznámka k položce:_x000d_
Rozbor vzniklých odpadů.</t>
  </si>
  <si>
    <t>045002000</t>
  </si>
  <si>
    <t>Kompletační a koordinační činnost včetně dokladové části ke kolaudaci</t>
  </si>
  <si>
    <t>-27422884</t>
  </si>
  <si>
    <t>https://podminky.urs.cz/item/CS_URS_2025_02/045002000</t>
  </si>
  <si>
    <t>VRN5</t>
  </si>
  <si>
    <t>Finanční náklady</t>
  </si>
  <si>
    <t>053002000</t>
  </si>
  <si>
    <t>Poplatky - za zábor veřejného prostranství</t>
  </si>
  <si>
    <t>-2113616097</t>
  </si>
  <si>
    <t>https://podminky.urs.cz/item/CS_URS_2025_02/053002000</t>
  </si>
  <si>
    <t>VRN6</t>
  </si>
  <si>
    <t>Územní vlivy</t>
  </si>
  <si>
    <t>060001000</t>
  </si>
  <si>
    <t>Územní vlivy včetně opatření proti prašnosti a čištění komunikací v přůběhu výstavby</t>
  </si>
  <si>
    <t>1466326967</t>
  </si>
  <si>
    <t>https://podminky.urs.cz/item/CS_URS_2025_02/060001000</t>
  </si>
  <si>
    <t>VRN7</t>
  </si>
  <si>
    <t>Provozní vlivy</t>
  </si>
  <si>
    <t>070001000</t>
  </si>
  <si>
    <t>Provozní vlivy včetně DIR, DIO vč. dopravního značení, zajištění přístupu do objektu a zabezpečení výkopů</t>
  </si>
  <si>
    <t>-111116056</t>
  </si>
  <si>
    <t>https://podminky.urs.cz/item/CS_URS_2025_02/070001000</t>
  </si>
  <si>
    <t xml:space="preserve">B - Úprava ploch v jihozápadní části ul. Palackého od ul. Jiráskova </t>
  </si>
  <si>
    <t>B 103 - Dopravní řešení</t>
  </si>
  <si>
    <t>B 103-1 - Zpevněné plochy</t>
  </si>
  <si>
    <t>113107161</t>
  </si>
  <si>
    <t>Odstranění podkladů nebo krytů strojně plochy jednotlivě přes 50 m2 do 200 m2 s přemístěním hmot na skládku na vzdálenost do 20 m nebo s naložením na dopravní prostředek z kameniva hrubého drceného, o tl. vrstvy do 100 mm</t>
  </si>
  <si>
    <t>-2134585059</t>
  </si>
  <si>
    <t>https://podminky.urs.cz/item/CS_URS_2025_02/113107161</t>
  </si>
  <si>
    <t>102,5+185,8+183,7 " skladba 2 - BP</t>
  </si>
  <si>
    <t>113107171</t>
  </si>
  <si>
    <t>Odstranění podkladů nebo krytů strojně plochy jednotlivě přes 50 m2 do 200 m2 s přemístěním hmot na skládku na vzdálenost do 20 m nebo s naložením na dopravní prostředek z betonu prostého, o tl. vrstvy přes 100 do 150 mm</t>
  </si>
  <si>
    <t>1821097097</t>
  </si>
  <si>
    <t>https://podminky.urs.cz/item/CS_URS_2025_02/113107171</t>
  </si>
  <si>
    <t>923533874</t>
  </si>
  <si>
    <t>581428931</t>
  </si>
  <si>
    <t>1185,9+196,7 " skladba S5 - BP</t>
  </si>
  <si>
    <t>-835883948</t>
  </si>
  <si>
    <t>68+95,5+162,5 " silniční</t>
  </si>
  <si>
    <t>-735492085</t>
  </si>
  <si>
    <t>(21,5+16+34)+(3,8+3,2+1,6+3,3+1,8+1,5+5,6) " záhonový</t>
  </si>
  <si>
    <t>121151113</t>
  </si>
  <si>
    <t>Sejmutí ornice strojně při souvislé ploše přes 100 do 500 m2, tl. vrstvy do 200 mm</t>
  </si>
  <si>
    <t>639698521</t>
  </si>
  <si>
    <t>https://podminky.urs.cz/item/CS_URS_2025_02/121151113</t>
  </si>
  <si>
    <t>51,1+30,5 " zeleň - BP</t>
  </si>
  <si>
    <t>(34+43+57)*0,5 " dopočet zeleň BP pro osazení obrub</t>
  </si>
  <si>
    <t>830447127</t>
  </si>
  <si>
    <t>(55+35)*(0,5-0,2) " odkopávka pro skladbu paroviště (v zeleni)</t>
  </si>
  <si>
    <t>((3*0,15)/2)*12 " odkopávka svahu u parkoviště</t>
  </si>
  <si>
    <t xml:space="preserve">61,6*0,1 " odkopávka pro sjezdy </t>
  </si>
  <si>
    <t>(2,8+2,9)*0,2 " odkopávka pro snížená místa chodníku</t>
  </si>
  <si>
    <t>-301965997</t>
  </si>
  <si>
    <t>37*0,5 'Přepočtené koeficientem množství</t>
  </si>
  <si>
    <t>132251101</t>
  </si>
  <si>
    <t>Hloubení nezapažených rýh šířky do 800 mm strojně s urovnáním dna do předepsaného profilu a spádu v hornině třídy těžitelnosti I skupiny 3 do 20 m3</t>
  </si>
  <si>
    <t>1274667290</t>
  </si>
  <si>
    <t>https://podminky.urs.cz/item/CS_URS_2025_02/132251101</t>
  </si>
  <si>
    <t>(170*0,15)*0,1 " plocha pod obrubníky š. 50 mm</t>
  </si>
  <si>
    <t>(25*0,3)*0,1 " plocha pod obrubníky š. 100 mm</t>
  </si>
  <si>
    <t>(373*0,35)*0,1 " plocha pod obrubníky š. 150 mm</t>
  </si>
  <si>
    <t>1378849783</t>
  </si>
  <si>
    <t>16,355*0,5 'Přepočtené koeficientem množství</t>
  </si>
  <si>
    <t>-556791327</t>
  </si>
  <si>
    <t>148,6*0,2 " sejmutá ornice - na mezideponii</t>
  </si>
  <si>
    <t>148,6*0,2 " sejmutá ornice - k rozprostření</t>
  </si>
  <si>
    <t>37+16,355 " vykopaná zemina - na mezideponii</t>
  </si>
  <si>
    <t>-381292605</t>
  </si>
  <si>
    <t>37+16,355 " vykopaná zemina - k odvozu na skládku</t>
  </si>
  <si>
    <t>980606239</t>
  </si>
  <si>
    <t>53,355*19 'Přepočtené koeficientem množství</t>
  </si>
  <si>
    <t>167151101</t>
  </si>
  <si>
    <t>Nakládání, skládání a překládání neulehlého výkopku nebo sypaniny strojně nakládání, množství do 100 m3, z horniny třídy těžitelnosti I, skupiny 1 až 3</t>
  </si>
  <si>
    <t>-568936127</t>
  </si>
  <si>
    <t>https://podminky.urs.cz/item/CS_URS_2025_02/167151101</t>
  </si>
  <si>
    <t>-1311083971</t>
  </si>
  <si>
    <t>538,750*0,15 " průměrný násyp pod chodník (bez snížených míst) pro zvýšení nivelety chodníku</t>
  </si>
  <si>
    <t>-1605738839</t>
  </si>
  <si>
    <t>80,813*2,3 'Přepočtené koeficientem množství</t>
  </si>
  <si>
    <t>66238526</t>
  </si>
  <si>
    <t>53,355*2 'Přepočtené koeficientem množství</t>
  </si>
  <si>
    <t>1712715127</t>
  </si>
  <si>
    <t>181111111</t>
  </si>
  <si>
    <t>Plošná úprava terénu v zemině skupiny 1 až 4 s urovnáním povrchu bez doplnění ornice souvislé plochy do 500 m2 při nerovnostech terénu přes 50 do 100 mm v rovině nebo na svahu do 1:5</t>
  </si>
  <si>
    <t>-1660695258</t>
  </si>
  <si>
    <t>https://podminky.urs.cz/item/CS_URS_2025_02/181111111</t>
  </si>
  <si>
    <t>170*0,75 " úprava terénu za obrubou - napojení na stávající terén</t>
  </si>
  <si>
    <t>-249519838</t>
  </si>
  <si>
    <t>51,1+13,7 " skladba S1</t>
  </si>
  <si>
    <t>2,2+2,3+1,9+2,2+7,2 " reliéfní</t>
  </si>
  <si>
    <t>0,2+2,2+2,15+2,15+2,85+7,85 " hladká</t>
  </si>
  <si>
    <t>0,7+2,15+2,8+2,05+1,35+2,55 " klasická</t>
  </si>
  <si>
    <t>0,85+1,05+0,9 " reliéf</t>
  </si>
  <si>
    <t>0,9+1,05+0,95 " hladká</t>
  </si>
  <si>
    <t>98,65+98,65+85,35+20,9+117,6+117,6 " klasik</t>
  </si>
  <si>
    <t>16,8 " klasická</t>
  </si>
  <si>
    <t>Mezisoučet - skladba S7</t>
  </si>
  <si>
    <t>170*0,05 " plocha pod obrubníky š. 50 mm</t>
  </si>
  <si>
    <t>25*0,1 " plocha pod obrubníky š. 100 mm</t>
  </si>
  <si>
    <t>373*0,15 " plocha pod obrubníky š. 150 mm</t>
  </si>
  <si>
    <t>(34+43+57+28)*0,15 " dopočet pod boční opěru</t>
  </si>
  <si>
    <t>181351003</t>
  </si>
  <si>
    <t>Rozprostření a urovnání ornice v rovině nebo ve svahu sklonu do 1:5 strojně při souvislé ploše do 100 m2, tl. vrstvy do 200 mm</t>
  </si>
  <si>
    <t>-1455373172</t>
  </si>
  <si>
    <t>https://podminky.urs.cz/item/CS_URS_2025_02/181351003</t>
  </si>
  <si>
    <t>-2142724794</t>
  </si>
  <si>
    <t>(5+11+5)*2 " u parkoviště - svah</t>
  </si>
  <si>
    <t>5*3 " u podezdívky plotu</t>
  </si>
  <si>
    <t>-52648738</t>
  </si>
  <si>
    <t>-515328080</t>
  </si>
  <si>
    <t>3919263</t>
  </si>
  <si>
    <t>1185,9+196,7 " skladba S5</t>
  </si>
  <si>
    <t>-1389418754</t>
  </si>
  <si>
    <t>-1232168119</t>
  </si>
  <si>
    <t>596211113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</si>
  <si>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přes 300 m2</t>
  </si>
  <si>
    <t>-2057537851</t>
  </si>
  <si>
    <t>https://podminky.urs.cz/item/CS_URS_2025_02/596211113</t>
  </si>
  <si>
    <t>-653664222</t>
  </si>
  <si>
    <t>538,75*1,01 'Přepočtené koeficientem množství</t>
  </si>
  <si>
    <t>-1752830996</t>
  </si>
  <si>
    <t>2,8*1,03 'Přepočtené koeficientem množství</t>
  </si>
  <si>
    <t>-856145244</t>
  </si>
  <si>
    <t>2,9*1,03 'Přepočtené koeficientem množství</t>
  </si>
  <si>
    <t>114830549</t>
  </si>
  <si>
    <t>596212213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</si>
  <si>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300 m2</t>
  </si>
  <si>
    <t>-2034256292</t>
  </si>
  <si>
    <t>https://podminky.urs.cz/item/CS_URS_2025_02/596212213</t>
  </si>
  <si>
    <t>-1813838744</t>
  </si>
  <si>
    <t>28,4*1,03 'Přepočtené koeficientem množství</t>
  </si>
  <si>
    <t>59245226</t>
  </si>
  <si>
    <t>dlažba pro nevidomé betonová 200x100mm tl 80mm barevná</t>
  </si>
  <si>
    <t>-1719760341</t>
  </si>
  <si>
    <t>15,8*1,03 'Přepočtené koeficientem množství</t>
  </si>
  <si>
    <t>59246046</t>
  </si>
  <si>
    <t>dlažba skladebná betonová 200x200mm tl 80mm přírodní - rovná hrana bez zkosených hran</t>
  </si>
  <si>
    <t>-1799767873</t>
  </si>
  <si>
    <t>17,4*1,03 'Přepočtené koeficientem množství</t>
  </si>
  <si>
    <t>596212214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</si>
  <si>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Příplatek k cenám za dlažbu z prvků dvou barev</t>
  </si>
  <si>
    <t>2070348827</t>
  </si>
  <si>
    <t>https://podminky.urs.cz/item/CS_URS_2025_02/596212214</t>
  </si>
  <si>
    <t>596412115</t>
  </si>
  <si>
    <t>Kladení dlažby z betonových vegetačních dlaždic pozemních komunikací s ložem z kameniva těženého nebo drceného tl. do 50 mm, s vyplněním spár a vegetačních otvorů, s hutněním vibrováním velikosti dlaždic do 0,09 m2 tl. 80 mm, pro plochy přes 300 m2</t>
  </si>
  <si>
    <t>1322715971</t>
  </si>
  <si>
    <t>https://podminky.urs.cz/item/CS_URS_2025_02/596412115</t>
  </si>
  <si>
    <t>59245035</t>
  </si>
  <si>
    <t>dlažba plošná vegetační betonová 200x200mm tl 80mm přírodní</t>
  </si>
  <si>
    <t>770498384</t>
  </si>
  <si>
    <t>-(5*3)*0,2 " vyznačení stání</t>
  </si>
  <si>
    <t>61,8*1,02 'Přepočtené koeficientem množství</t>
  </si>
  <si>
    <t>59245036</t>
  </si>
  <si>
    <t>dlažba plošná vegetační betonová 200x200mm tl 80mm barevná</t>
  </si>
  <si>
    <t>1116193452</t>
  </si>
  <si>
    <t>(5*3)*0,2 " vyznačení stání</t>
  </si>
  <si>
    <t>3*1,03 'Přepočtené koeficientem množství</t>
  </si>
  <si>
    <t>58333625</t>
  </si>
  <si>
    <t>kamenivo těžené hrubé frakce 4/8</t>
  </si>
  <si>
    <t>-1259897773</t>
  </si>
  <si>
    <t>(64,8*0,3)*0,08</t>
  </si>
  <si>
    <t>1,555*2 'Přepočtené koeficientem množství</t>
  </si>
  <si>
    <t>203327596</t>
  </si>
  <si>
    <t>5 " kan. poklopů</t>
  </si>
  <si>
    <t>899132212</t>
  </si>
  <si>
    <t>Výměna (výšková úprava) poklopu vodovodního samonivelačního nebo pevného šoupátkového</t>
  </si>
  <si>
    <t>1679239001</t>
  </si>
  <si>
    <t>https://podminky.urs.cz/item/CS_URS_2025_02/899132212</t>
  </si>
  <si>
    <t>11 " vodovod šoupata</t>
  </si>
  <si>
    <t>899133211</t>
  </si>
  <si>
    <t>Výměna (výšková úprava) vtokové mříže uliční vpusti na betonové skruži s použitím betonových vyrovnávacích prvků</t>
  </si>
  <si>
    <t>-303966765</t>
  </si>
  <si>
    <t>https://podminky.urs.cz/item/CS_URS_2025_02/899133211</t>
  </si>
  <si>
    <t>5 " vpustí</t>
  </si>
  <si>
    <t>1010544277</t>
  </si>
  <si>
    <t>40445608</t>
  </si>
  <si>
    <t>značky upravující přednost P1, P4 700mm</t>
  </si>
  <si>
    <t>-321608096</t>
  </si>
  <si>
    <t>-281203776</t>
  </si>
  <si>
    <t>40445625</t>
  </si>
  <si>
    <t>informativní značky provozní IP8, IP9, IP11-IP13 500x700mm</t>
  </si>
  <si>
    <t>-1965481391</t>
  </si>
  <si>
    <t>-1693991544</t>
  </si>
  <si>
    <t>229008144</t>
  </si>
  <si>
    <t>3 " nové značky</t>
  </si>
  <si>
    <t>-131552811</t>
  </si>
  <si>
    <t>915211112</t>
  </si>
  <si>
    <t>Vodorovné dopravní značení stříkaným plastem dělící čára šířky 125 mm souvislá bílá retroreflexní</t>
  </si>
  <si>
    <t>-2085311367</t>
  </si>
  <si>
    <t>https://podminky.urs.cz/item/CS_URS_2025_02/915211112</t>
  </si>
  <si>
    <t>2*9 " plná 125</t>
  </si>
  <si>
    <t>915221112</t>
  </si>
  <si>
    <t>Vodorovné dopravní značení stříkaným plastem vodící čára bílá šířky 250 mm souvislá retroreflexní</t>
  </si>
  <si>
    <t>-886703075</t>
  </si>
  <si>
    <t>https://podminky.urs.cz/item/CS_URS_2025_02/915221112</t>
  </si>
  <si>
    <t xml:space="preserve">4,2+3,4+8,1+4,5+4,3+12,7+4,8+4,9+7,8+3,8+3,8+20,2+3,4+8,4+2*10 " plná 250 </t>
  </si>
  <si>
    <t>915221122</t>
  </si>
  <si>
    <t>Vodorovné dopravní značení stříkaným plastem vodící čára bílá šířky 250 mm přerušovaná retroreflexní</t>
  </si>
  <si>
    <t>-214218841</t>
  </si>
  <si>
    <t>https://podminky.urs.cz/item/CS_URS_2025_02/915221122</t>
  </si>
  <si>
    <t xml:space="preserve">11,5+11,5+11,5+11,5+34,5 " přerušovaná 250 </t>
  </si>
  <si>
    <t>915231112</t>
  </si>
  <si>
    <t>Vodorovné dopravní značení stříkaným plastem přechody pro chodce, šipky, symboly nápisy bílé retroreflexní</t>
  </si>
  <si>
    <t>698862714</t>
  </si>
  <si>
    <t>https://podminky.urs.cz/item/CS_URS_2025_02/915231112</t>
  </si>
  <si>
    <t>1,5*1,5 " symbol imobil</t>
  </si>
  <si>
    <t>3*2+2,3*2+3,3*2+3,2*2+3,6*2+3,7*2+2,6*2+2,5*2+2,2*2+4*2 " zembra</t>
  </si>
  <si>
    <t>915611111</t>
  </si>
  <si>
    <t>Předznačení pro vodorovné značení stříkané barvou nebo prováděné z nátěrových hmot liniové dělicí čáry, vodicí proužky</t>
  </si>
  <si>
    <t>-1207019601</t>
  </si>
  <si>
    <t>https://podminky.urs.cz/item/CS_URS_2025_02/915611111</t>
  </si>
  <si>
    <t>915621111</t>
  </si>
  <si>
    <t>Předznačení pro vodorovné značení stříkané barvou nebo prováděné z nátěrových hmot plošné šipky, symboly, nápisy</t>
  </si>
  <si>
    <t>-174623704</t>
  </si>
  <si>
    <t>https://podminky.urs.cz/item/CS_URS_2025_02/915621111</t>
  </si>
  <si>
    <t>1642467194</t>
  </si>
  <si>
    <t>78+104+163 " ohraničení ploch</t>
  </si>
  <si>
    <t>3,4+3,9+3,1+3,3+4,3+4,5+5,5 " sjezdy</t>
  </si>
  <si>
    <t>11+9+5 " předel ploch</t>
  </si>
  <si>
    <t>887916397</t>
  </si>
  <si>
    <t>25*1,02 " ztratné</t>
  </si>
  <si>
    <t>26 " zaokrouhlení</t>
  </si>
  <si>
    <t>-861145878</t>
  </si>
  <si>
    <t>373*1,02 " ztratné</t>
  </si>
  <si>
    <t>381 " zaokrouhlení</t>
  </si>
  <si>
    <t>1673128744</t>
  </si>
  <si>
    <t>21,2+16,2+33,9+4,3+28,3+5,6+8,8+5+2,4+5,8+3,8+16,5+1,7+1,2+15,2</t>
  </si>
  <si>
    <t>-209781513</t>
  </si>
  <si>
    <t>169,9*1,02 " ztratné</t>
  </si>
  <si>
    <t>174 " zaokrouhlení</t>
  </si>
  <si>
    <t>91972612-R</t>
  </si>
  <si>
    <t xml:space="preserve">Dodávka a motnáž sorpční textílie s garantovanou životností min. 20 let a gramáží min. 400g/m2 do podkladní vrstvy parkoviště </t>
  </si>
  <si>
    <t>1861379884</t>
  </si>
  <si>
    <t>Poznámka k položce:_x000d_
Položka zahrnuje kompletní náklady na dodávku a montáž celého atypického výrobku včetně výroby, spojovaích, kotvících materiálů, dopravy a ostatních nákladů.</t>
  </si>
  <si>
    <t>1430005825</t>
  </si>
  <si>
    <t>8,5+28 " zápich</t>
  </si>
  <si>
    <t>1,6+1,6 " u stáv. chodníku</t>
  </si>
  <si>
    <t>1725057927</t>
  </si>
  <si>
    <t>28 " napojení asf. ul. Hřebenka</t>
  </si>
  <si>
    <t>8,6 " napojení asf. ul. Jiráskova</t>
  </si>
  <si>
    <t>495998809</t>
  </si>
  <si>
    <t>1,6*3 " řezání asfaltu chodníku</t>
  </si>
  <si>
    <t>919735124</t>
  </si>
  <si>
    <t>Řezání stávajícího betonového krytu nebo podkladu hloubky přes 150 do 200 mm</t>
  </si>
  <si>
    <t>-822276673</t>
  </si>
  <si>
    <t>https://podminky.urs.cz/item/CS_URS_2025_02/919735124</t>
  </si>
  <si>
    <t xml:space="preserve">3,4+3,9+3,1+3,3+4,3+4,5+5,5 " ve stávajících sjezdech </t>
  </si>
  <si>
    <t>1103503720</t>
  </si>
  <si>
    <t>428980444</t>
  </si>
  <si>
    <t>-1514283727</t>
  </si>
  <si>
    <t>-199713957</t>
  </si>
  <si>
    <t>1682320717</t>
  </si>
  <si>
    <t>80,24 " kamenivo</t>
  </si>
  <si>
    <t>-1246422829</t>
  </si>
  <si>
    <t>80,24*19 'Přepočtené koeficientem množství</t>
  </si>
  <si>
    <t>-1796553311</t>
  </si>
  <si>
    <t>153,4+66,83+3,692 " beton</t>
  </si>
  <si>
    <t xml:space="preserve">46,256+158,999 " asfalt </t>
  </si>
  <si>
    <t>5,9+0,086 " vše</t>
  </si>
  <si>
    <t>-1713534002</t>
  </si>
  <si>
    <t>435,163*19 'Přepočtené koeficientem množství</t>
  </si>
  <si>
    <t>919602591</t>
  </si>
  <si>
    <t>701564056</t>
  </si>
  <si>
    <t>153,4+66,83+3,692</t>
  </si>
  <si>
    <t>-1454368216</t>
  </si>
  <si>
    <t>80,24</t>
  </si>
  <si>
    <t>687870172</t>
  </si>
  <si>
    <t>1761243978</t>
  </si>
  <si>
    <t>5,9+0,086</t>
  </si>
  <si>
    <t>283990594</t>
  </si>
  <si>
    <t>735952992</t>
  </si>
  <si>
    <t xml:space="preserve">(48+4,1+4,4+11+8,9+14,5)*0,5 " nopová fólie </t>
  </si>
  <si>
    <t>-345821797</t>
  </si>
  <si>
    <t xml:space="preserve">(48+4,1+4,4+11+8,9+14,5) " nopová fólie </t>
  </si>
  <si>
    <t>518919938</t>
  </si>
  <si>
    <t>5+2+4+2</t>
  </si>
  <si>
    <t>1679932262</t>
  </si>
  <si>
    <t>1712188501</t>
  </si>
  <si>
    <t>410506554</t>
  </si>
  <si>
    <t>B 103-2 - Výměna aktivní zóny pod zpevněnými plochami</t>
  </si>
  <si>
    <t>1146169337</t>
  </si>
  <si>
    <t>(51,1+13,7)*0,5 " skladba S1</t>
  </si>
  <si>
    <t>(2,2+2,3+1,9+2,2+7,2)*0,5 " reliéfní</t>
  </si>
  <si>
    <t>(0,2+2,2+2,15+2,15+2,85+7,85)*0,5 " hladká</t>
  </si>
  <si>
    <t>(0,7+2,15+2,8+2,05+1,35+2,55)*0,5 " klasická</t>
  </si>
  <si>
    <t>(0,85+1,05+0,9)*0,25 " reliéf</t>
  </si>
  <si>
    <t>(0,9+1,05+0,95)*0,25 " hladká</t>
  </si>
  <si>
    <t>(98,65+98,65+85,35+20,9+117,6+117,6)*0,25 " klasik</t>
  </si>
  <si>
    <t>(16,8)*0,5 " klasická</t>
  </si>
  <si>
    <t>(170*0,05)*0,25 " plocha pod obrubníky š. 50 mm</t>
  </si>
  <si>
    <t>(25*0,1)*0,5 " plocha pod obrubníky š. 100 mm</t>
  </si>
  <si>
    <t>(373*0,15)*0,5 " plocha pod obrubníky š. 150 mm</t>
  </si>
  <si>
    <t>((34+43+57+28)*0,15)*0,5 " dopočet pod boční opěru</t>
  </si>
  <si>
    <t>-671312542</t>
  </si>
  <si>
    <t>242,813*0,5 'Přepočtené koeficientem množství</t>
  </si>
  <si>
    <t>-1063558977</t>
  </si>
  <si>
    <t>1739230584</t>
  </si>
  <si>
    <t>242,813*19 'Přepočtené koeficientem množství</t>
  </si>
  <si>
    <t>1255597221</t>
  </si>
  <si>
    <t>765789522</t>
  </si>
  <si>
    <t>242,813*2 'Přepočtené koeficientem množství</t>
  </si>
  <si>
    <t>-1130163258</t>
  </si>
  <si>
    <t>(51,1+13,7)*2 " skladba S1</t>
  </si>
  <si>
    <t>(2,2+2,3+1,9+2,2+7,2)*2 " reliéfní</t>
  </si>
  <si>
    <t>(0,2+2,2+2,15+2,15+2,85+7,85)*2 " hladká</t>
  </si>
  <si>
    <t>(0,7+2,15+2,8+2,05+1,35+2,55)*2 " klasická</t>
  </si>
  <si>
    <t>(0,85+1,05+0,9)*1" reliéf</t>
  </si>
  <si>
    <t>(0,9+1,05+0,95)*1 " hladká</t>
  </si>
  <si>
    <t>(98,65+98,65+85,35+20,9+117,6+117,6)*1 " klasik</t>
  </si>
  <si>
    <t>(16,8)*2 " klasická</t>
  </si>
  <si>
    <t>(170*0,05)*1 " plocha pod obrubníky š. 50 mm</t>
  </si>
  <si>
    <t>(25*0,1)*2 " plocha pod obrubníky š. 100 mm</t>
  </si>
  <si>
    <t>(373*0,15)*2 " plocha pod obrubníky š. 150 mm</t>
  </si>
  <si>
    <t>((34+43+57+28)*0,15)*2 " dopočet pod boční opěru</t>
  </si>
  <si>
    <t>1102717133</t>
  </si>
  <si>
    <t>-2001476642</t>
  </si>
  <si>
    <t>1050336964</t>
  </si>
  <si>
    <t>71725185</t>
  </si>
  <si>
    <t>B 103-3 - Odvodnění</t>
  </si>
  <si>
    <t xml:space="preserve">    4 - Vodorovné konstrukce</t>
  </si>
  <si>
    <t xml:space="preserve">    721 - Zdravotechnika - vnitřní kanalizace</t>
  </si>
  <si>
    <t xml:space="preserve">    764 - Konstrukce klempířské</t>
  </si>
  <si>
    <t>132254101</t>
  </si>
  <si>
    <t>Hloubení zapažených rýh šířky do 800 mm strojně s urovnáním dna do předepsaného profilu a spádu v hornině třídy těžitelnosti I skupiny 3 do 20 m3</t>
  </si>
  <si>
    <t>-436716043</t>
  </si>
  <si>
    <t>https://podminky.urs.cz/item/CS_URS_2025_02/132254101</t>
  </si>
  <si>
    <t>(7*3)*0,8*1,5 " rýha pro kanalizaci</t>
  </si>
  <si>
    <t>1538318664</t>
  </si>
  <si>
    <t>151101101</t>
  </si>
  <si>
    <t>Zřízení pažení a rozepření stěn rýh pro podzemní vedení příložné pro jakoukoliv mezerovitost, hloubky do 2 m</t>
  </si>
  <si>
    <t>438498639</t>
  </si>
  <si>
    <t>https://podminky.urs.cz/item/CS_URS_2025_02/151101101</t>
  </si>
  <si>
    <t>((3*2+0,8*2)*1,5)*7</t>
  </si>
  <si>
    <t>151101111</t>
  </si>
  <si>
    <t>Odstranění pažení a rozepření stěn rýh pro podzemní vedení s uložením materiálu na vzdálenost do 3 m od kraje výkopu příložné, hloubky do 2 m</t>
  </si>
  <si>
    <t>-742586851</t>
  </si>
  <si>
    <t>https://podminky.urs.cz/item/CS_URS_2025_02/151101111</t>
  </si>
  <si>
    <t>162251101</t>
  </si>
  <si>
    <t>Vodorovné přemístění výkopku nebo sypaniny po suchu na obvyklém dopravním prostředku, bez naložení výkopku, avšak se složením bez rozhrnutí z horniny třídy těžitelnosti I skupiny 1 až 3 na vzdálenost do 20 m</t>
  </si>
  <si>
    <t>65194548</t>
  </si>
  <si>
    <t>https://podminky.urs.cz/item/CS_URS_2025_02/162251101</t>
  </si>
  <si>
    <t>25,2 " přesun obsypového a zásypového materiálu</t>
  </si>
  <si>
    <t>693798356</t>
  </si>
  <si>
    <t>25,2 " zemina na skládku</t>
  </si>
  <si>
    <t>-31020870</t>
  </si>
  <si>
    <t>25,2*19 'Přepočtené koeficientem množství</t>
  </si>
  <si>
    <t>-237421413</t>
  </si>
  <si>
    <t>-1591548159</t>
  </si>
  <si>
    <t>25,2*2 'Přepočtené koeficientem množství</t>
  </si>
  <si>
    <t>1053472818</t>
  </si>
  <si>
    <t>(7*3)*0,8*(1,5-(0,15+0,15+0,3))</t>
  </si>
  <si>
    <t>-1211718175</t>
  </si>
  <si>
    <t>15,12*2,3 'Přepočtené koeficientem množství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</si>
  <si>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</si>
  <si>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</si>
  <si>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1374113751</t>
  </si>
  <si>
    <t>https://podminky.urs.cz/item/CS_URS_2025_02/175111101</t>
  </si>
  <si>
    <t>(7*3)*0,8*(0,15+0,3)</t>
  </si>
  <si>
    <t>58331351</t>
  </si>
  <si>
    <t>kamenivo těžené drobné frakce 0/4</t>
  </si>
  <si>
    <t>325650967</t>
  </si>
  <si>
    <t>7,56*2 'Přepočtené koeficientem množství</t>
  </si>
  <si>
    <t>Vodorovné konstrukce</t>
  </si>
  <si>
    <t>451572111</t>
  </si>
  <si>
    <t>Lože pod potrubí, stoky a drobné objekty v otevřeném výkopu z kameniva drobného těženého 0 až 4 mm</t>
  </si>
  <si>
    <t>-430964702</t>
  </si>
  <si>
    <t>https://podminky.urs.cz/item/CS_URS_2025_02/451572111</t>
  </si>
  <si>
    <t>(7*3)*0,8*0,15</t>
  </si>
  <si>
    <t>871273120</t>
  </si>
  <si>
    <t>Montáž kanalizačního potrubí z tvrdého PVC-U hladkého plnostěnného tuhost SN 4 DN 125</t>
  </si>
  <si>
    <t>-2091975231</t>
  </si>
  <si>
    <t>https://podminky.urs.cz/item/CS_URS_2025_02/871273120</t>
  </si>
  <si>
    <t>7*2 " vodorovně</t>
  </si>
  <si>
    <t>7*1 " svisle</t>
  </si>
  <si>
    <t>28611117</t>
  </si>
  <si>
    <t>trubka kanalizační PVC DN 125x500mm SN4</t>
  </si>
  <si>
    <t>601348945</t>
  </si>
  <si>
    <t>21*1,03 " ztratné</t>
  </si>
  <si>
    <t>22 " zaokrouhlení</t>
  </si>
  <si>
    <t>877270310</t>
  </si>
  <si>
    <t>Montáž tvarovek na kanalizačním plastovém potrubí z PP nebo PVC-U hladkého plnostěnného kolen, víček nebo hrdlových uzávěrů DN 125</t>
  </si>
  <si>
    <t>-754483312</t>
  </si>
  <si>
    <t>https://podminky.urs.cz/item/CS_URS_2025_02/877270310</t>
  </si>
  <si>
    <t>7*3</t>
  </si>
  <si>
    <t>28611354</t>
  </si>
  <si>
    <t>koleno kanalizační PVC KG 125x15°</t>
  </si>
  <si>
    <t>1090731941</t>
  </si>
  <si>
    <t>28611355</t>
  </si>
  <si>
    <t>koleno kanalizační PVC KG 125x30°</t>
  </si>
  <si>
    <t>-900381724</t>
  </si>
  <si>
    <t>28611356</t>
  </si>
  <si>
    <t>koleno kanalizační PVC KG 125x45°</t>
  </si>
  <si>
    <t>1960188041</t>
  </si>
  <si>
    <t>8792301-N</t>
  </si>
  <si>
    <t>Napojení potrubí na stávající kanalizace včetně potřebného materiálu</t>
  </si>
  <si>
    <t>1388505137</t>
  </si>
  <si>
    <t>892351111</t>
  </si>
  <si>
    <t>Tlakové zkoušky vodou na potrubí DN 150 nebo 200</t>
  </si>
  <si>
    <t>-2114981814</t>
  </si>
  <si>
    <t>https://podminky.urs.cz/item/CS_URS_2025_02/892351111</t>
  </si>
  <si>
    <t>892372111</t>
  </si>
  <si>
    <t>Tlakové zkoušky vodou zabezpečení konců potrubí při tlakových zkouškách DN do 300</t>
  </si>
  <si>
    <t>2003316540</t>
  </si>
  <si>
    <t>https://podminky.urs.cz/item/CS_URS_2025_02/892372111</t>
  </si>
  <si>
    <t>899721111</t>
  </si>
  <si>
    <t>Signalizační vodič na potrubí DN do 150 mm</t>
  </si>
  <si>
    <t>-1522470824</t>
  </si>
  <si>
    <t>https://podminky.urs.cz/item/CS_URS_2025_02/899721111</t>
  </si>
  <si>
    <t>899722114</t>
  </si>
  <si>
    <t>Krytí potrubí z plastů výstražnou fólií z PVC šířky přes 34 do 40 cm</t>
  </si>
  <si>
    <t>-837816902</t>
  </si>
  <si>
    <t>https://podminky.urs.cz/item/CS_URS_2025_02/899722114</t>
  </si>
  <si>
    <t>998276101</t>
  </si>
  <si>
    <t>Přesun hmot pro trubní vedení hloubené z trub z plastických hmot nebo sklolaminátových pro vodovody, kanalizace, teplovody, produktovody v otevřeném výkopu dopravní vzdálenost do 15 m</t>
  </si>
  <si>
    <t>192545142</t>
  </si>
  <si>
    <t>https://podminky.urs.cz/item/CS_URS_2025_02/998276101</t>
  </si>
  <si>
    <t>721</t>
  </si>
  <si>
    <t>Zdravotechnika - vnitřní kanalizace</t>
  </si>
  <si>
    <t>721241102</t>
  </si>
  <si>
    <t>Lapače střešních splavenin litinové DN 125</t>
  </si>
  <si>
    <t>837017297</t>
  </si>
  <si>
    <t>https://podminky.urs.cz/item/CS_URS_2025_02/721241102</t>
  </si>
  <si>
    <t>998721101</t>
  </si>
  <si>
    <t>Přesun hmot pro vnitřní kanalizaci stanovený z hmotnosti přesunovaného materiálu vodorovná dopravní vzdálenost do 50 m základní v objektech výšky do 6 m</t>
  </si>
  <si>
    <t>1491272839</t>
  </si>
  <si>
    <t>https://podminky.urs.cz/item/CS_URS_2025_02/998721101</t>
  </si>
  <si>
    <t>764</t>
  </si>
  <si>
    <t>Konstrukce klempířské</t>
  </si>
  <si>
    <t>764004863</t>
  </si>
  <si>
    <t>Demontáž klempířských konstrukcí svodu k dalšímu použití</t>
  </si>
  <si>
    <t>1566818609</t>
  </si>
  <si>
    <t>https://podminky.urs.cz/item/CS_URS_2025_02/764004863</t>
  </si>
  <si>
    <t>7*1 " úprava svodu pro napojení do lapače</t>
  </si>
  <si>
    <t>764518622</t>
  </si>
  <si>
    <t>Svod z pozinkovaného plechu s upraveným povrchem včetně objímek, kolen a odskoků kruhový, průměru 100 mm</t>
  </si>
  <si>
    <t>-535807284</t>
  </si>
  <si>
    <t>https://podminky.urs.cz/item/CS_URS_2025_02/764518622</t>
  </si>
  <si>
    <t>7*2 " úprava svodu pro napojení do lapače</t>
  </si>
  <si>
    <t>998764101</t>
  </si>
  <si>
    <t>Přesun hmot pro konstrukce klempířské stanovený z hmotnosti přesunovaného materiálu vodorovná dopravní vzdálenost do 50 m základní v objektech výšky do 6 m</t>
  </si>
  <si>
    <t>-1477761299</t>
  </si>
  <si>
    <t>https://podminky.urs.cz/item/CS_URS_2025_02/998764101</t>
  </si>
  <si>
    <t>B 401 - Veřejné osvětlení</t>
  </si>
  <si>
    <t>HSV - Práce a dodávk - HSV - Práce a dodávky HSV</t>
  </si>
  <si>
    <t xml:space="preserve">    997 - Přesun sutě - 997 - Přesun sutě</t>
  </si>
  <si>
    <t xml:space="preserve">    998 - Přesun hmot - 998 - Přesun hmot</t>
  </si>
  <si>
    <t>M - Práce a dodávky - M - Práce a dodávky M</t>
  </si>
  <si>
    <t xml:space="preserve">    21-M - Elektromontáž - 21-M - Elektromontáže</t>
  </si>
  <si>
    <t xml:space="preserve">    46-M - Zemní práce p - 46-M - Zemní práce při extr.mont.pracích</t>
  </si>
  <si>
    <t>PSV - Práce a dodávk - PSV - Práce a dodávky PSV</t>
  </si>
  <si>
    <t xml:space="preserve">    741 - Elektroinstala - 741 - Elektroinstalace - silnoproud</t>
  </si>
  <si>
    <t>VRN - Vedlejší rozpo - VRN - Vedlejší rozpočtové náklady</t>
  </si>
  <si>
    <t xml:space="preserve">    VRN4 - Inženýrská či - VRN4 - Inženýrská činnost</t>
  </si>
  <si>
    <t>HSV - Práce a dodávk</t>
  </si>
  <si>
    <t>997 - Přesun sutě</t>
  </si>
  <si>
    <t>997006512</t>
  </si>
  <si>
    <t>Vodorovná doprava suti na skládku s naložením na dopravní prostředek a složením přes 100 m do 1 km</t>
  </si>
  <si>
    <t>22857155</t>
  </si>
  <si>
    <t>119,1*0,35*0,4 " přebytečné zeminy</t>
  </si>
  <si>
    <t>44,35*0,5*0,7 " přebytečné zeminy</t>
  </si>
  <si>
    <t>9,2*0,5*0,9 " přebytečné zeminy</t>
  </si>
  <si>
    <t>36,337*2 'Přepočtené koeficientem množství</t>
  </si>
  <si>
    <t>-45726975</t>
  </si>
  <si>
    <t>2,5 " bourání betonu</t>
  </si>
  <si>
    <t>2,5*2,5 'Přepočtené koeficientem množství</t>
  </si>
  <si>
    <t>997006519</t>
  </si>
  <si>
    <t>Vodorovná doprava suti na skládku Příplatek k ceně -6512 za každý další i započatý 1 km</t>
  </si>
  <si>
    <t>76892887</t>
  </si>
  <si>
    <t>72,674 " přebytečné zeminy (t)</t>
  </si>
  <si>
    <t>72,674*19 'Přepočtené koeficientem množství</t>
  </si>
  <si>
    <t>1968599534</t>
  </si>
  <si>
    <t>6,25 " suti (t)</t>
  </si>
  <si>
    <t>6,25*19 'Přepočtené koeficientem množství</t>
  </si>
  <si>
    <t>997221815</t>
  </si>
  <si>
    <t>Poplatek za uložení betonového odpadu na skládce (skládkovné)</t>
  </si>
  <si>
    <t>1502889905</t>
  </si>
  <si>
    <t>997221855</t>
  </si>
  <si>
    <t>Poplatek za uložení na skládce (skládkovné) zeminy a kameniva kód odpadu 170 504</t>
  </si>
  <si>
    <t>-2031333342</t>
  </si>
  <si>
    <t>998 - Přesun hmot</t>
  </si>
  <si>
    <t>1683855705</t>
  </si>
  <si>
    <t>M - Práce a dodávky</t>
  </si>
  <si>
    <t>M - Práce a dodávky M</t>
  </si>
  <si>
    <t>21-M - Elektromontáž</t>
  </si>
  <si>
    <t>21-M - Elektromontáže</t>
  </si>
  <si>
    <t>210100001</t>
  </si>
  <si>
    <t>Ukončení vodičů izolovaných s označením a zapojením v rozváděči nebo na přístroji průřezu žíly do 2,5 mm2</t>
  </si>
  <si>
    <t>644824801</t>
  </si>
  <si>
    <t>(7*3)*2</t>
  </si>
  <si>
    <t>210100099</t>
  </si>
  <si>
    <t>Ukončení vodičů izolovaných s označením a zapojením na svorkovnici s otevřením a uzavřením krytu průřezu žíly do 10 mm2</t>
  </si>
  <si>
    <t>-2053134747</t>
  </si>
  <si>
    <t>https://podminky.urs.cz/item/CS_URS_2024_01/210100099</t>
  </si>
  <si>
    <t>(4*6)*2</t>
  </si>
  <si>
    <t>210204011</t>
  </si>
  <si>
    <t>Montáž stožárů osvětlení samostatně stojících ocelových, délky do 12 m</t>
  </si>
  <si>
    <t>-1823703726</t>
  </si>
  <si>
    <t>6 " PA 05-11</t>
  </si>
  <si>
    <t>1152403-R</t>
  </si>
  <si>
    <t>Sloup osvětlovací silniční 2 stupňový, výška nadzemní 7,0m, 114/76, žár.Zn, vetknutý</t>
  </si>
  <si>
    <t>496574717</t>
  </si>
  <si>
    <t>210204011-D</t>
  </si>
  <si>
    <t>Demontáž stožárů osvětlení ocelových samostatně stojících délky do 12 m</t>
  </si>
  <si>
    <t>177968514</t>
  </si>
  <si>
    <t>218204104</t>
  </si>
  <si>
    <t>Demontáž výložníků osvětlení jednoramenných sloupových, hmotnosti přes 35 kg</t>
  </si>
  <si>
    <t>-1767793384</t>
  </si>
  <si>
    <t>https://podminky.urs.cz/item/CS_URS_2025_02/218204104</t>
  </si>
  <si>
    <t>218204113</t>
  </si>
  <si>
    <t>Demontáž výložníků osvětlení dvouramenných nástěnných, hmotnosti přes 70 kg</t>
  </si>
  <si>
    <t>-39181908</t>
  </si>
  <si>
    <t>https://podminky.urs.cz/item/CS_URS_2025_02/218204113</t>
  </si>
  <si>
    <t>210204103</t>
  </si>
  <si>
    <t>Montáž výložníků osvětlení jednoramenných sloupových, hmotnosti do 35 kg</t>
  </si>
  <si>
    <t>281089912</t>
  </si>
  <si>
    <t>1289712-R</t>
  </si>
  <si>
    <t>Výložník osvětlovací, žár.zinek, kolmý, 1/76-1000</t>
  </si>
  <si>
    <t>-646355590</t>
  </si>
  <si>
    <t>5 " PA 05-09</t>
  </si>
  <si>
    <t>210204105</t>
  </si>
  <si>
    <t>Montáž výložníků osvětlení dvouramenných sloupových, hmotnosti do 70 kg</t>
  </si>
  <si>
    <t>568225669</t>
  </si>
  <si>
    <t>1289726-R</t>
  </si>
  <si>
    <t>Výložník osvětlovací, žár.zinek, kolmý, dvouramenný, 2/76-1000/90°</t>
  </si>
  <si>
    <t>94253839</t>
  </si>
  <si>
    <t>1 " PA 10+11</t>
  </si>
  <si>
    <t>210204202</t>
  </si>
  <si>
    <t>Montáž elektrovýzbroje stožárů osvětlení 2 okruhy</t>
  </si>
  <si>
    <t>1332932856</t>
  </si>
  <si>
    <t>1152050-R</t>
  </si>
  <si>
    <t>Sloupová svorkovnice, 1x pojistka, IP54,2-3 okruhy</t>
  </si>
  <si>
    <t>1527356252</t>
  </si>
  <si>
    <t>210204203</t>
  </si>
  <si>
    <t>Montáž elektrovýzbroje stožárů osvětlení 3 okruhy</t>
  </si>
  <si>
    <t>-1713183336</t>
  </si>
  <si>
    <t>1152051-R</t>
  </si>
  <si>
    <t>Sloupová svorkovnice, 2x pojistka, IP54, 2-3 okruhy</t>
  </si>
  <si>
    <t>926617920</t>
  </si>
  <si>
    <t>2461702-R</t>
  </si>
  <si>
    <t>Asfaltový lak / tmel na ochranu zemních spoju</t>
  </si>
  <si>
    <t>-375301949</t>
  </si>
  <si>
    <t>210280002</t>
  </si>
  <si>
    <t>Zkoušky a prohlídky elektrických rozvodů a zařízení celková prohlídka, zkoušení, měření a vyhotovení revizní zprávy pro objem montážních prací přes 100 do 500 tisíc Kč</t>
  </si>
  <si>
    <t>-276278676</t>
  </si>
  <si>
    <t>210280351</t>
  </si>
  <si>
    <t>Zkoušky vodičů a kabelů izolačních kabelů silových do 1 kV, počtu a průřezu žil do 4x25 mm2</t>
  </si>
  <si>
    <t>1704063884</t>
  </si>
  <si>
    <t>46-M - Zemní práce p</t>
  </si>
  <si>
    <t>46-M - Zemní práce při extr.mont.pracích</t>
  </si>
  <si>
    <t>460030011</t>
  </si>
  <si>
    <t>Přípravné terénní práce sejmutí drnu včetně nařezání a uložení na hromady na vzdálenost do 50 m nebo naložení na dopravní prostředek jakékoliv tloušťky</t>
  </si>
  <si>
    <t>-1976439118</t>
  </si>
  <si>
    <t>(2)*0,5 " v zeleni</t>
  </si>
  <si>
    <t>460050003</t>
  </si>
  <si>
    <t>Hloubení nezapažených jam pro stožáry jednoduché délky do 8 m na rovině ručně v hornině tř 3</t>
  </si>
  <si>
    <t>1885089882</t>
  </si>
  <si>
    <t>1290543-R</t>
  </si>
  <si>
    <t>Stožárové pouzdro 300 / 1050mm</t>
  </si>
  <si>
    <t>-699914548</t>
  </si>
  <si>
    <t>460080014</t>
  </si>
  <si>
    <t>Základové konstrukce z monolitického betonu C 16/20 bez bednění</t>
  </si>
  <si>
    <t>273885431</t>
  </si>
  <si>
    <t>6*0,5 " základ stožáru</t>
  </si>
  <si>
    <t>460080112</t>
  </si>
  <si>
    <t>Základové konstrukce bourání základu betonového včetně záhozu jámy sypaninou, zhutnění a urovnání</t>
  </si>
  <si>
    <t>1455216459</t>
  </si>
  <si>
    <t>6*0,5 " odstranění základů sloupů</t>
  </si>
  <si>
    <t>460150123</t>
  </si>
  <si>
    <t>Hloubení kabelových zapažených i nezapažených rýh ručně š 35 cm, hl 40 cm, v hornině tř 3</t>
  </si>
  <si>
    <t>1146633977</t>
  </si>
  <si>
    <t>3,7+38,2+13,7+16,2+14,8+32,5 " v chodníku</t>
  </si>
  <si>
    <t>460150253</t>
  </si>
  <si>
    <t>Hloubení kabelových zapažených i nezapažených rýh ručně š 50 cm, hl 70 cm, v hornině tř 3</t>
  </si>
  <si>
    <t>1850301016</t>
  </si>
  <si>
    <t>1,5 " v zeleni</t>
  </si>
  <si>
    <t>18,8+6,25+11,4+6,4 " ve sjezdech</t>
  </si>
  <si>
    <t>460150273</t>
  </si>
  <si>
    <t>Hloubení kabelových zapažených i nezapažených rýh ručně š 50 cm, hl 90 cm, v hornině tř 3</t>
  </si>
  <si>
    <t>-1881321255</t>
  </si>
  <si>
    <t>9,2 " v komunikaci</t>
  </si>
  <si>
    <t>460421182</t>
  </si>
  <si>
    <t>Lože kabelů z písku nebo štěrkopísku tl 10 cm nad kabel, kryté plastovou folií, š lože do 50 cm</t>
  </si>
  <si>
    <t>-1703436745</t>
  </si>
  <si>
    <t>460421282</t>
  </si>
  <si>
    <t>Lože kabelů z prohozeného výkopku tl 5 cm nad kabel, kryté plastovou folií, š lože do 50 cm</t>
  </si>
  <si>
    <t>1816322195</t>
  </si>
  <si>
    <t>460510076</t>
  </si>
  <si>
    <t>Kabelové prostupy z trub plastových do rýhy s obetonováním, průměru do 20 cm</t>
  </si>
  <si>
    <t>-1598819252</t>
  </si>
  <si>
    <t>460520162</t>
  </si>
  <si>
    <t>Montáž trubek ochranných plastových tuhých D do 50 mm uložených do rýhy</t>
  </si>
  <si>
    <t>2120557313</t>
  </si>
  <si>
    <t>119,1+1,5+52,05+(5*2+1+1)*1,5</t>
  </si>
  <si>
    <t>34571351</t>
  </si>
  <si>
    <t>trubka elektroinstalační ohebná dvouplášťová korugovaná (chránička) D 41/50mm, HDPE+LDPE</t>
  </si>
  <si>
    <t>-1429318388</t>
  </si>
  <si>
    <t>190,65*1,1 'Přepočtené koeficientem množství</t>
  </si>
  <si>
    <t>460520166</t>
  </si>
  <si>
    <t>Montáž trubek ochranných plastových tuhých D do 172 mm uložených do rýhy</t>
  </si>
  <si>
    <t>-1769144256</t>
  </si>
  <si>
    <t>34571369</t>
  </si>
  <si>
    <t>trubka elektroinstalační HDPE tuhá dvouplášťová korugovaná D 136/160mm</t>
  </si>
  <si>
    <t>1002826000</t>
  </si>
  <si>
    <t>52,05*1,1 'Přepočtené koeficientem množství</t>
  </si>
  <si>
    <t>460560113</t>
  </si>
  <si>
    <t>Zásyp rýh ručně šířky 35 cm, hloubky 30 cm, z horniny třídy 3</t>
  </si>
  <si>
    <t>289644603</t>
  </si>
  <si>
    <t>58344171</t>
  </si>
  <si>
    <t>štěrkodrť frakce 0/32</t>
  </si>
  <si>
    <t>1450038642</t>
  </si>
  <si>
    <t>119,1*0,35*0,3</t>
  </si>
  <si>
    <t>12,506*2,3 'Přepočtené koeficientem množství</t>
  </si>
  <si>
    <t>460560233</t>
  </si>
  <si>
    <t>Zásyp rýh ručně šířky 50 cm, hloubky 50 cm, z horniny třídy 3</t>
  </si>
  <si>
    <t>-1395736283</t>
  </si>
  <si>
    <t>1004552354</t>
  </si>
  <si>
    <t>(18,8+6,25+11,4+6,4)*0,5*0,5 " ve sjezdech</t>
  </si>
  <si>
    <t>10,713*2,3 'Přepočtené koeficientem množství</t>
  </si>
  <si>
    <t>460560253</t>
  </si>
  <si>
    <t>Zásyp rýh ručně šířky 50 cm, hloubky 70 cm, z horniny třídy 3</t>
  </si>
  <si>
    <t>1111879067</t>
  </si>
  <si>
    <t>1848451834</t>
  </si>
  <si>
    <t>9,2*0,5*0,7</t>
  </si>
  <si>
    <t>3,22*2,3 'Přepočtené koeficientem množství</t>
  </si>
  <si>
    <t>460600021</t>
  </si>
  <si>
    <t>Vodorovné přemístění horniny jakékoliv třídy do 50 m</t>
  </si>
  <si>
    <t>912607335</t>
  </si>
  <si>
    <t>460620002</t>
  </si>
  <si>
    <t>Položení drnu včetně zalití vodou na rovině</t>
  </si>
  <si>
    <t>1569500834</t>
  </si>
  <si>
    <t>PSV - Práce a dodávk</t>
  </si>
  <si>
    <t>741 - Elektroinstala</t>
  </si>
  <si>
    <t>741 - Elektroinstalace - silnoproud</t>
  </si>
  <si>
    <t>741122133</t>
  </si>
  <si>
    <t>Montáž kabelů měděných bez ukončení uložených v trubkách zatažených plných kulatých nebo bezhalogenových (např. CYKY) počtu a průřezu žil 4x10 mm2</t>
  </si>
  <si>
    <t>227398001</t>
  </si>
  <si>
    <t>https://podminky.urs.cz/item/CS_URS_2024_01/741122133</t>
  </si>
  <si>
    <t>34111076</t>
  </si>
  <si>
    <t>kabel instalační jádro Cu plné izolace PVC plášť PVC 450/750V (CYKY) 4x10mm2</t>
  </si>
  <si>
    <t>574176544</t>
  </si>
  <si>
    <t>741122211</t>
  </si>
  <si>
    <t>Montáž kabelů měděných bez ukončení uložených volně nebo v liště plných kulatých (např. CYKY) počtu a průřezu žil 3x1,5 až 6 mm2</t>
  </si>
  <si>
    <t>1025699202</t>
  </si>
  <si>
    <t>(7+1+1,5)*7</t>
  </si>
  <si>
    <t>341110300</t>
  </si>
  <si>
    <t>kabel silový s Cu jádrem CYKY 3x1,5 mm2</t>
  </si>
  <si>
    <t>1502807992</t>
  </si>
  <si>
    <t>66,5*1,1 'Přepočtené koeficientem množství</t>
  </si>
  <si>
    <t>74137215.R</t>
  </si>
  <si>
    <t>Montáž svítidel s integrovaným zdrojem LED se zapojením vodičů závěsných na výložník</t>
  </si>
  <si>
    <t>-619061873</t>
  </si>
  <si>
    <t>741375823</t>
  </si>
  <si>
    <t>Demontáž svítidel se zachováním funkčnosti průmyslových výbojkových venkovních na výložníku přes 3 m</t>
  </si>
  <si>
    <t>638429950</t>
  </si>
  <si>
    <t>741410041</t>
  </si>
  <si>
    <t>Montáž uzemňovacího vedení s upevněním, propojením a připojením pomocí svorek v zemi s izolací spojů drátu nebo lana Ø do 10 mm v městské zástavbě</t>
  </si>
  <si>
    <t>1859068017</t>
  </si>
  <si>
    <t>190,65+6</t>
  </si>
  <si>
    <t>10.343.767</t>
  </si>
  <si>
    <t>Drát uzem. FeZn pozink. pr. 8 s izolací</t>
  </si>
  <si>
    <t>48111845</t>
  </si>
  <si>
    <t>35441073</t>
  </si>
  <si>
    <t>drát D 10mm FeZn</t>
  </si>
  <si>
    <t>-1626325046</t>
  </si>
  <si>
    <t>190,65*0,625 'Přepočtené koeficientem množství</t>
  </si>
  <si>
    <t>741440031</t>
  </si>
  <si>
    <t>Montáž zemnicích desek a tyčí s připojením na svodové nebo uzemňovací vedení bez příslušenství tyčí, délky do 2 m</t>
  </si>
  <si>
    <t>-287770420</t>
  </si>
  <si>
    <t>35442130</t>
  </si>
  <si>
    <t>tyč zemnící T profilu 1,5 m FeZn se svorkou</t>
  </si>
  <si>
    <t>-630871357</t>
  </si>
  <si>
    <t>354419960</t>
  </si>
  <si>
    <t xml:space="preserve">svorka odbočovací a spojovací SR 3a pro spojování kruhových a páskových vodičů    FeZn</t>
  </si>
  <si>
    <t>1303161185</t>
  </si>
  <si>
    <t>VRN - Vedlejší rozpo</t>
  </si>
  <si>
    <t>VRN4 - Inženýrská či</t>
  </si>
  <si>
    <t>VRN4 - Inženýrská činnost</t>
  </si>
  <si>
    <t>042903000</t>
  </si>
  <si>
    <t>Ostatní posudky - měření osvětlení v komunikaci</t>
  </si>
  <si>
    <t>262144</t>
  </si>
  <si>
    <t>-1876135544</t>
  </si>
  <si>
    <t>043002000</t>
  </si>
  <si>
    <t>Zkoušky a ostatní měření</t>
  </si>
  <si>
    <t>60382426</t>
  </si>
  <si>
    <t>B 801 - Vegetační úpravy</t>
  </si>
  <si>
    <t>VI. ETAPA - Vegetační úpravy</t>
  </si>
  <si>
    <t xml:space="preserve">    Demoliční práce - Demoliční práce</t>
  </si>
  <si>
    <t xml:space="preserve">      Plošná příprava stan - Plošná příprava stanoviště</t>
  </si>
  <si>
    <t xml:space="preserve">        Výsadba keřů a strom - Výsadba keřů a stromů</t>
  </si>
  <si>
    <t xml:space="preserve">    Mulčování soliterníc - Mulčování soliterních dřevin a plošných výsadeb podrostových rostlin</t>
  </si>
  <si>
    <t xml:space="preserve">    Výsev trávníku parko - Výsev trávníku parkového</t>
  </si>
  <si>
    <t xml:space="preserve">      Ostatní práce - Ostatní práce</t>
  </si>
  <si>
    <t>VI. ETAPA</t>
  </si>
  <si>
    <t>Demoliční práce</t>
  </si>
  <si>
    <t>111251102</t>
  </si>
  <si>
    <t>Odstranění křovin a stromů s odstraněním kořenů strojně průměru kmene do 100 mm v rovině nebo ve svahu sklonu terénu do 1:5, při celkové ploše přes 100 do 500 m2</t>
  </si>
  <si>
    <t>-588366199</t>
  </si>
  <si>
    <t>https://podminky.urs.cz/item/CS_URS_2025_02/111251102</t>
  </si>
  <si>
    <t>4*5</t>
  </si>
  <si>
    <t>162301501</t>
  </si>
  <si>
    <t>Vodorovné přemístění smýcených křovin do průměru kmene 100 mm na vzdálenost do 5 000 m</t>
  </si>
  <si>
    <t>598573809</t>
  </si>
  <si>
    <t>https://podminky.urs.cz/item/CS_URS_2025_02/162301501</t>
  </si>
  <si>
    <t>184803113</t>
  </si>
  <si>
    <t>Řez a tvarování živých plotů a stěn přímých, výšky přes 1,5 do 3,0 m, pro jakoukoliv šířku</t>
  </si>
  <si>
    <t>-2139476300</t>
  </si>
  <si>
    <t>https://podminky.urs.cz/item/CS_URS_2025_02/184803113</t>
  </si>
  <si>
    <t>18+3+40+15+30+10</t>
  </si>
  <si>
    <t>R</t>
  </si>
  <si>
    <t>Odstranění vzniklého biologického odpadu a uložení na skládku včetně poplatku</t>
  </si>
  <si>
    <t>-394098910</t>
  </si>
  <si>
    <t>Plošná příprava stan</t>
  </si>
  <si>
    <t>Plošná příprava stanoviště</t>
  </si>
  <si>
    <t>-1502424865</t>
  </si>
  <si>
    <t>183205111</t>
  </si>
  <si>
    <t>Založení záhonu pro výsadbu rostlin v rovině nebo na svahu do 1:5 v zemině skupiny 1 až 2</t>
  </si>
  <si>
    <t>-1445636937</t>
  </si>
  <si>
    <t>https://podminky.urs.cz/item/CS_URS_2025_02/183205111</t>
  </si>
  <si>
    <t>183403141</t>
  </si>
  <si>
    <t>Obdělání půdy rytím starého trávníku v rovině nebo na svahu do 1:5</t>
  </si>
  <si>
    <t>736844184</t>
  </si>
  <si>
    <t>https://podminky.urs.cz/item/CS_URS_2025_02/183403141</t>
  </si>
  <si>
    <t>183403153</t>
  </si>
  <si>
    <t>Obdělání půdy hrabáním v rovině nebo na svahu do 1:5</t>
  </si>
  <si>
    <t>1384063956</t>
  </si>
  <si>
    <t>https://podminky.urs.cz/item/CS_URS_2025_02/183403153</t>
  </si>
  <si>
    <t>183403114</t>
  </si>
  <si>
    <t>Obdělání půdy kultivátorováním v rovině nebo na svahu do 1:5</t>
  </si>
  <si>
    <t>190354284</t>
  </si>
  <si>
    <t>https://podminky.urs.cz/item/CS_URS_2025_02/183403114</t>
  </si>
  <si>
    <t>Výsadba keřů a strom</t>
  </si>
  <si>
    <t>Výsadba keřů a stromů</t>
  </si>
  <si>
    <t>183111113</t>
  </si>
  <si>
    <t>Hloubení jamek pro vysazování rostlin v zemině skupiny 1 až 4 bez výměny půdy v rovině nebo na svahu do 1:5, objemu přes 0,005 do 0,01 m3</t>
  </si>
  <si>
    <t>1483234857</t>
  </si>
  <si>
    <t>https://podminky.urs.cz/item/CS_URS_2025_02/183111113</t>
  </si>
  <si>
    <t>40+60+60+50</t>
  </si>
  <si>
    <t>183101215</t>
  </si>
  <si>
    <t>Hloubení jamek pro vysazování rostlin v zemině skupiny 1 až 4 s výměnou půdy z 50% v rovině nebo na svahu do 1:5, objemu přes 0,125 do 0,40 m3</t>
  </si>
  <si>
    <t>-29500499</t>
  </si>
  <si>
    <t>https://podminky.urs.cz/item/CS_URS_2025_02/183101215</t>
  </si>
  <si>
    <t>mat..26</t>
  </si>
  <si>
    <t>zahradnický substrát</t>
  </si>
  <si>
    <t>210904673</t>
  </si>
  <si>
    <t>Poznámka k položce:_x000d_
Dodávka a doprava.</t>
  </si>
  <si>
    <t>2*0,2 'Přepočtené koeficientem množství</t>
  </si>
  <si>
    <t>184102110</t>
  </si>
  <si>
    <t>Výsadba dřeviny s balem do předem vyhloubené jamky se zalitím v rovině nebo na svahu do 1:5, při průměru balu do 100 mm</t>
  </si>
  <si>
    <t>-1781292466</t>
  </si>
  <si>
    <t>https://podminky.urs.cz/item/CS_URS_2025_02/184102110</t>
  </si>
  <si>
    <t>184102114</t>
  </si>
  <si>
    <t>Výsadba dřeviny s balem do předem vyhloubené jamky se zalitím v rovině nebo na svahu do 1:5, při průměru balu přes 400 do 500 mm</t>
  </si>
  <si>
    <t>-748816525</t>
  </si>
  <si>
    <t>https://podminky.urs.cz/item/CS_URS_2025_02/184102114</t>
  </si>
  <si>
    <t>18420211-R</t>
  </si>
  <si>
    <t>Ukotvení dřeviny třemi kůly, včetně materiálu</t>
  </si>
  <si>
    <t>ks</t>
  </si>
  <si>
    <t>732454942</t>
  </si>
  <si>
    <t>Poznámka k položce:_x000d_
Dodávka, montáž a doprava.</t>
  </si>
  <si>
    <t>184801121</t>
  </si>
  <si>
    <t>Ošetření vysazených dřevin solitérních v rovině nebo na svahu do 1:5</t>
  </si>
  <si>
    <t>-671595048</t>
  </si>
  <si>
    <t>https://podminky.urs.cz/item/CS_URS_2025_02/184801121</t>
  </si>
  <si>
    <t>184801131</t>
  </si>
  <si>
    <t>Ošetření vysazených dřevin ve skupinách v rovině nebo na svahu do 1:5</t>
  </si>
  <si>
    <t>828879142</t>
  </si>
  <si>
    <t>https://podminky.urs.cz/item/CS_URS_2025_02/184801131</t>
  </si>
  <si>
    <t>185802114</t>
  </si>
  <si>
    <t>Hnojení půdy nebo trávníku v rovině nebo na svahu do 1:5 umělým hnojivem s rozdělením k jednotlivým rostlinám</t>
  </si>
  <si>
    <t>1838296040</t>
  </si>
  <si>
    <t>https://podminky.urs.cz/item/CS_URS_2025_02/185802114</t>
  </si>
  <si>
    <t>mat..27</t>
  </si>
  <si>
    <t>Hnojivo dlouhodobým účinkem</t>
  </si>
  <si>
    <t>-1462001682</t>
  </si>
  <si>
    <t>185851121</t>
  </si>
  <si>
    <t>Dovoz vody pro zálivku rostlin na vzdálenost do 1000 m</t>
  </si>
  <si>
    <t>-1217129773</t>
  </si>
  <si>
    <t>https://podminky.urs.cz/item/CS_URS_2025_02/185851121</t>
  </si>
  <si>
    <t>65*0,2+0,1*2</t>
  </si>
  <si>
    <t>185851129</t>
  </si>
  <si>
    <t>Dovoz vody pro zálivku rostlin Příplatek k ceně za každých dalších i započatých 1000 m</t>
  </si>
  <si>
    <t>-1168589721</t>
  </si>
  <si>
    <t>https://podminky.urs.cz/item/CS_URS_2025_02/185851129</t>
  </si>
  <si>
    <t>mat..28</t>
  </si>
  <si>
    <t>Zálivková voda</t>
  </si>
  <si>
    <t>1539743598</t>
  </si>
  <si>
    <t>R.1</t>
  </si>
  <si>
    <t>Vytyčení stanovišť dřevin podle osazovacích plánů</t>
  </si>
  <si>
    <t>-984235306</t>
  </si>
  <si>
    <t>Poznámka k položce:_x000d_
Montáž a doprava.</t>
  </si>
  <si>
    <t>mat..11</t>
  </si>
  <si>
    <t>Stephananadra incisa ´Crispa´, korunatka klanná ´Crispa´, vel. 20/30</t>
  </si>
  <si>
    <t>-324962024</t>
  </si>
  <si>
    <t>mat..12</t>
  </si>
  <si>
    <t>Spiraea bumalda ´Dart´s Red´, tavolní nízký ´Dart´s Red´, vel. 20/30</t>
  </si>
  <si>
    <t>-1966945801</t>
  </si>
  <si>
    <t>mat..22</t>
  </si>
  <si>
    <t>Juniperus horizontalis ´Wiltonii´, jalovec vodorovný ´Wiltonii´, vel. 20/30</t>
  </si>
  <si>
    <t>402549305</t>
  </si>
  <si>
    <t>mat..24</t>
  </si>
  <si>
    <t>Symphoricarpos orbiculatus ´Variegatus´, pámelník červenoplodý ´Variegatus´, vel. 20/30</t>
  </si>
  <si>
    <t>-1085292578</t>
  </si>
  <si>
    <t>mat..3</t>
  </si>
  <si>
    <t>Acer rubrum, javor červený, vel. 12-14, spec. Vys 3xP db</t>
  </si>
  <si>
    <t>-764754909</t>
  </si>
  <si>
    <t>mat..2</t>
  </si>
  <si>
    <t>Robinia pseudoaccacia ´Frisia´, trnovník bílý ´Frisia´, vel. 12-14, spec. Vys 3xP db</t>
  </si>
  <si>
    <t>1457201914</t>
  </si>
  <si>
    <t>R.2</t>
  </si>
  <si>
    <t>Osazení zavlažovací sondy s víčkem, včetně materiálu</t>
  </si>
  <si>
    <t>303424819</t>
  </si>
  <si>
    <t>R.3</t>
  </si>
  <si>
    <t>Nátěr kmenů proti korní spále, včetně materiálu</t>
  </si>
  <si>
    <t>-105713948</t>
  </si>
  <si>
    <t>Mulčování soliterníc</t>
  </si>
  <si>
    <t>Mulčování soliterních dřevin a plošných výsadeb podrostových rostlin</t>
  </si>
  <si>
    <t>184215411</t>
  </si>
  <si>
    <t>Zhotovení závlahové mísy u solitérních dřevin v rovině nebo na svahu do 1:5, o průměru mísy do 0,5 m</t>
  </si>
  <si>
    <t>371394935</t>
  </si>
  <si>
    <t>https://podminky.urs.cz/item/CS_URS_2025_02/184215411</t>
  </si>
  <si>
    <t>184911421</t>
  </si>
  <si>
    <t>Mulčování vysazených rostlin mulčovací kůrou, tl. do 100 mm v rovině nebo na svahu do 1:5</t>
  </si>
  <si>
    <t>-237950033</t>
  </si>
  <si>
    <t>https://podminky.urs.cz/item/CS_URS_2025_02/184911421</t>
  </si>
  <si>
    <t>mat..29</t>
  </si>
  <si>
    <t>Mulčovací kůra</t>
  </si>
  <si>
    <t>-1165901647</t>
  </si>
  <si>
    <t>65*0,1</t>
  </si>
  <si>
    <t>(1,8*0,1)*2</t>
  </si>
  <si>
    <t>Výsev trávníku parko</t>
  </si>
  <si>
    <t>Výsev trávníku parkového</t>
  </si>
  <si>
    <t>18040-2111</t>
  </si>
  <si>
    <t>Založení trávníku výsevem + hnojení, včetně materiálu a první seče</t>
  </si>
  <si>
    <t>-1062098833</t>
  </si>
  <si>
    <t>(85+56)*5 " úprava za obrubou (v šíří 5 m)</t>
  </si>
  <si>
    <t>-606553559</t>
  </si>
  <si>
    <t>1994805231</t>
  </si>
  <si>
    <t>-1078250435</t>
  </si>
  <si>
    <t>Ostatní práce</t>
  </si>
  <si>
    <t>998231311</t>
  </si>
  <si>
    <t>Přesun hmot pro sadovnické a krajinářské úpravy strojně dopravní vzdálenost do 5000 m</t>
  </si>
  <si>
    <t>845470153</t>
  </si>
  <si>
    <t>https://podminky.urs.cz/item/CS_URS_2025_02/998231311</t>
  </si>
  <si>
    <t>B 000 - Vedlejší a ostatní náklady</t>
  </si>
  <si>
    <t>-61140557</t>
  </si>
  <si>
    <t>2001461754</t>
  </si>
  <si>
    <t>-533119756</t>
  </si>
  <si>
    <t>-2102037084</t>
  </si>
  <si>
    <t>187446998</t>
  </si>
  <si>
    <t>-78784907</t>
  </si>
  <si>
    <t>1164961963</t>
  </si>
  <si>
    <t>1819588301</t>
  </si>
  <si>
    <t>1743276003</t>
  </si>
  <si>
    <t>1573716907</t>
  </si>
  <si>
    <t>728748185</t>
  </si>
  <si>
    <t>-341086545</t>
  </si>
  <si>
    <t>1734267643</t>
  </si>
  <si>
    <t>C - Úprava plocha v severovýchodní části ul. Palackého od ul. Jiráskova</t>
  </si>
  <si>
    <t>C 103 - Dopravní řešení</t>
  </si>
  <si>
    <t>C 103-1 - Zpevněné plochy</t>
  </si>
  <si>
    <t>-245483555</t>
  </si>
  <si>
    <t>27,5+0,8+5,5+8,1+3,8 " skladba S1 - BP</t>
  </si>
  <si>
    <t>Mezisoučet - Skladba S1 - BP</t>
  </si>
  <si>
    <t>18,15+19,15+19,6+15,6+16,25+8,6+10,15 " přespádování</t>
  </si>
  <si>
    <t>1721389163</t>
  </si>
  <si>
    <t>55,4+144,9 " skladba S2 - BP</t>
  </si>
  <si>
    <t>1890589053</t>
  </si>
  <si>
    <t>1120410461</t>
  </si>
  <si>
    <t>1297164057</t>
  </si>
  <si>
    <t>113107322</t>
  </si>
  <si>
    <t>Odstranění podkladů nebo krytů strojně plochy jednotlivě do 50 m2 s přemístěním hmot na skládku na vzdálenost do 3 m nebo s naložením na dopravní prostředek z kameniva hrubého drceného, o tl. vrstvy přes 100 do 200 mm</t>
  </si>
  <si>
    <t>-52805889</t>
  </si>
  <si>
    <t>https://podminky.urs.cz/item/CS_URS_2025_02/113107322</t>
  </si>
  <si>
    <t>6,9+3,3+22,4 " skladba S3 - BP</t>
  </si>
  <si>
    <t>919180120</t>
  </si>
  <si>
    <t>(4,25/2)+6,5+27,9+5+21+2,05+2,3+34,75 " skladba S4 - BP</t>
  </si>
  <si>
    <t>-1976708127</t>
  </si>
  <si>
    <t>-1884957521</t>
  </si>
  <si>
    <t>113107332</t>
  </si>
  <si>
    <t>Odstranění podkladů nebo krytů strojně plochy jednotlivě do 50 m2 s přemístěním hmot na skládku na vzdálenost do 3 m nebo s naložením na dopravní prostředek z betonu prostého, o tl. vrstvy přes 150 do 300 mm</t>
  </si>
  <si>
    <t>1469623884</t>
  </si>
  <si>
    <t>https://podminky.urs.cz/item/CS_URS_2025_02/113107332</t>
  </si>
  <si>
    <t>113107342</t>
  </si>
  <si>
    <t>Odstranění podkladů nebo krytů strojně plochy jednotlivě do 50 m2 s přemístěním hmot na skládku na vzdálenost do 3 m nebo s naložením na dopravní prostředek živičných, o tl. vrstvy přes 50 do 100 mm</t>
  </si>
  <si>
    <t>-1430669617</t>
  </si>
  <si>
    <t>https://podminky.urs.cz/item/CS_URS_2025_02/113107342</t>
  </si>
  <si>
    <t>1183720354</t>
  </si>
  <si>
    <t>245,3+528,6 " skladba S5 - BP</t>
  </si>
  <si>
    <t>1004711544</t>
  </si>
  <si>
    <t>25,6+18,3+11,5+14,7+12,1+115,5+5,6+22,6+23,3+27,1+25,8+17,7+4,5</t>
  </si>
  <si>
    <t>2086018821</t>
  </si>
  <si>
    <t>28,6+5,5+19,8+5,9+3</t>
  </si>
  <si>
    <t>357671605</t>
  </si>
  <si>
    <t xml:space="preserve">119,5+1,3+4 " plocha </t>
  </si>
  <si>
    <t>(39,3+17,9+18,6+22+20,6+14,2+3,9+18,5+10,1+17,2)*0,5 " dopočet pro osazení obrábníků</t>
  </si>
  <si>
    <t>-548206431</t>
  </si>
  <si>
    <t>130*(0,3-0,1) " odkopávka pro chodník (v zeleném)</t>
  </si>
  <si>
    <t>(5+2)*(0,6-0,2) " odkpávka pro komunikaci (v zeleném)</t>
  </si>
  <si>
    <t>(7,05+7,85)*0,2 " odkopávka pro snžená místa chodníku</t>
  </si>
  <si>
    <t>-2145472641</t>
  </si>
  <si>
    <t>31,78*0,5 'Přepočtené koeficientem množství</t>
  </si>
  <si>
    <t>131212531</t>
  </si>
  <si>
    <t>Hloubení jamek ručně objemu do 0,5 m3 s odhozením výkopku do 3 m nebo naložením na dopravní prostředek v hornině třídy těžitelnosti I skupiny 3 soudržných</t>
  </si>
  <si>
    <t>190924577</t>
  </si>
  <si>
    <t>https://podminky.urs.cz/item/CS_URS_2025_02/131212531</t>
  </si>
  <si>
    <t>((0,4*0,6*0,8)*2)*5 " základ pro lavičku</t>
  </si>
  <si>
    <t>(0,4*0,4*0,8)*5 " základ pro odpadkový koš</t>
  </si>
  <si>
    <t>1246542431</t>
  </si>
  <si>
    <t>(190,45*0,15)*0,1 " plocha pod obrubníky š. 50 mm</t>
  </si>
  <si>
    <t>(87,9*0,3)*0,1 " plocha pod obrubníky š. 100 mm</t>
  </si>
  <si>
    <t>(227,4*0,35)*0,1 " plocha pod obrubníky š. 150 mm</t>
  </si>
  <si>
    <t>-1321786678</t>
  </si>
  <si>
    <t>2,56+13,453</t>
  </si>
  <si>
    <t>399654693</t>
  </si>
  <si>
    <t>215,95*0,2 " sejmutí ornice - uložení na mezideponii</t>
  </si>
  <si>
    <t>215,95*0,2 " sejmutí ornice - k rozprostření</t>
  </si>
  <si>
    <t>31,78+2,56+13,453 " vykopaná zemina - na mezideponii</t>
  </si>
  <si>
    <t>(3+3+28+10,5)*0,2 " vykopaná zemina - k zásypu</t>
  </si>
  <si>
    <t>2113914303</t>
  </si>
  <si>
    <t>(47,793)-8,9 " přebytečná zemina k odvozu na skládku</t>
  </si>
  <si>
    <t>-815615740</t>
  </si>
  <si>
    <t>38,893*19 'Přepočtené koeficientem množství</t>
  </si>
  <si>
    <t>2059857196</t>
  </si>
  <si>
    <t>-2145908185</t>
  </si>
  <si>
    <t>257*0,15 " průměrný násyp pod chodník (bez snížených míst) pro zvýšení nivelety chodníku</t>
  </si>
  <si>
    <t>-303218668</t>
  </si>
  <si>
    <t>38,55*2,3 'Přepočtené koeficientem množství</t>
  </si>
  <si>
    <t>-1420356770</t>
  </si>
  <si>
    <t>38,893*2 'Přepočtené koeficientem množství</t>
  </si>
  <si>
    <t>160518077</t>
  </si>
  <si>
    <t>-627504778</t>
  </si>
  <si>
    <t>537920877</t>
  </si>
  <si>
    <t>190,5*0,75 " úprava terénu za obrubou - napojení na stávající terén</t>
  </si>
  <si>
    <t>-426808874</t>
  </si>
  <si>
    <t>264,7 " skladba S1</t>
  </si>
  <si>
    <t>2,45+4,7 " reliéfní</t>
  </si>
  <si>
    <t>3,1+5 " hladká</t>
  </si>
  <si>
    <t>5,75+3,4 " klasická</t>
  </si>
  <si>
    <t>1,2+0,95+2,1+2,8 " reliéf</t>
  </si>
  <si>
    <t>1,25+1,15+2,75+2,7 " hladká</t>
  </si>
  <si>
    <t>54,95+10,15+112,75+3,25+6,4+9,05+13,6 " klasik - chodník</t>
  </si>
  <si>
    <t>12,2+34,65 " klasik - kontejner</t>
  </si>
  <si>
    <t>(4,35/2)+6,5+5+4,35+6,1+4+9,3 " skladba S4</t>
  </si>
  <si>
    <t>35,1 " klasická</t>
  </si>
  <si>
    <t>190,45*0,05 " plocha pod obrubníky š. 50 mm</t>
  </si>
  <si>
    <t>87,9*0,1 " plocha pod obrubníky š. 100 mm</t>
  </si>
  <si>
    <t>227,4*0,15 " plocha pod obrubníky š. 150 mm</t>
  </si>
  <si>
    <t>(39,3+17,9+18,6+22+20,6+14,2+3,9+18,5+10,1+17,2)*0,15 " dopočet pod boční opěru</t>
  </si>
  <si>
    <t>-1222764394</t>
  </si>
  <si>
    <t>275313611</t>
  </si>
  <si>
    <t>Základy z betonu prostého patky a bloky z betonu kamenem neprokládaného tř. C 16/20</t>
  </si>
  <si>
    <t>1933260335</t>
  </si>
  <si>
    <t>https://podminky.urs.cz/item/CS_URS_2025_02/275313611</t>
  </si>
  <si>
    <t>-171677556</t>
  </si>
  <si>
    <t>1170557452</t>
  </si>
  <si>
    <t>304446867</t>
  </si>
  <si>
    <t>-1483040883</t>
  </si>
  <si>
    <t>590004251</t>
  </si>
  <si>
    <t>1034731234</t>
  </si>
  <si>
    <t>245,3+528,6 " skladba S5</t>
  </si>
  <si>
    <t>318823636</t>
  </si>
  <si>
    <t>-297031350</t>
  </si>
  <si>
    <t>1687553211</t>
  </si>
  <si>
    <t>1501348261</t>
  </si>
  <si>
    <t>232742243</t>
  </si>
  <si>
    <t>-870944700</t>
  </si>
  <si>
    <t>1201920638</t>
  </si>
  <si>
    <t>257*1,01 'Přepočtené koeficientem množství</t>
  </si>
  <si>
    <t>1053931430</t>
  </si>
  <si>
    <t>7,05*1,03 'Přepočtené koeficientem množství</t>
  </si>
  <si>
    <t>23043162</t>
  </si>
  <si>
    <t>7,85*1,03 'Přepočtené koeficientem množství</t>
  </si>
  <si>
    <t>-2072453591</t>
  </si>
  <si>
    <t>1759337117</t>
  </si>
  <si>
    <t>-302022263</t>
  </si>
  <si>
    <t>44,25*1,03 'Přepočtené koeficientem množství</t>
  </si>
  <si>
    <t>-934091518</t>
  </si>
  <si>
    <t>7,15*1,03 'Přepočtené koeficientem množství</t>
  </si>
  <si>
    <t>dlažba skladebná betonová 200x200mm tl 80mm barevná - rovná hrana bez zkosených hran</t>
  </si>
  <si>
    <t>-56639388</t>
  </si>
  <si>
    <t>8,1*1,03 'Přepočtené koeficientem množství</t>
  </si>
  <si>
    <t>-2009990599</t>
  </si>
  <si>
    <t>2075613771</t>
  </si>
  <si>
    <t>1583768234</t>
  </si>
  <si>
    <t>-(5,85*0,2)*17 " vyznačení stání</t>
  </si>
  <si>
    <t>244,81*1,02 'Přepočtené koeficientem množství</t>
  </si>
  <si>
    <t>146000933</t>
  </si>
  <si>
    <t>(5,85*0,2)*17 " vyznačení stání</t>
  </si>
  <si>
    <t>19,89*1,03 'Přepočtené koeficientem množství</t>
  </si>
  <si>
    <t>720508508</t>
  </si>
  <si>
    <t>(264,7*0,3)*0,08</t>
  </si>
  <si>
    <t>6,353*2 'Přepočtené koeficientem množství</t>
  </si>
  <si>
    <t>1353997267</t>
  </si>
  <si>
    <t>5 " poklopů</t>
  </si>
  <si>
    <t>-1584002051</t>
  </si>
  <si>
    <t>5 " vodovodních poklopů</t>
  </si>
  <si>
    <t>-328348470</t>
  </si>
  <si>
    <t>3+1 " mříží</t>
  </si>
  <si>
    <t>-2050043857</t>
  </si>
  <si>
    <t>-2068766224</t>
  </si>
  <si>
    <t>-1423693918</t>
  </si>
  <si>
    <t>54093816</t>
  </si>
  <si>
    <t>40445647</t>
  </si>
  <si>
    <t>dodatkové tabulky E1, E2a,b , E6, E9, E10 E12c, E17 500x500mm</t>
  </si>
  <si>
    <t>927192490</t>
  </si>
  <si>
    <t>-694058428</t>
  </si>
  <si>
    <t>4 " nové značky</t>
  </si>
  <si>
    <t>3 " přemístění značky</t>
  </si>
  <si>
    <t>11575066</t>
  </si>
  <si>
    <t>-1684472721</t>
  </si>
  <si>
    <t>4,5*8+17,25*2 " plná 125</t>
  </si>
  <si>
    <t>889034115</t>
  </si>
  <si>
    <t>(1,5*1,5)*2 " symbol imobil</t>
  </si>
  <si>
    <t>-1376504112</t>
  </si>
  <si>
    <t>-1058251832</t>
  </si>
  <si>
    <t>-1771751149</t>
  </si>
  <si>
    <t>26,9+129,6+7,1+14,4+10,5+21,5+6,3 " ohraničení ploch</t>
  </si>
  <si>
    <t>11,1 " sjezdy</t>
  </si>
  <si>
    <t>71,8+5,8+4,9+5,4 " předel ploch</t>
  </si>
  <si>
    <t>1110520838</t>
  </si>
  <si>
    <t>87,9*1,02 " ztratné</t>
  </si>
  <si>
    <t>90 " zaokrouhlení</t>
  </si>
  <si>
    <t>-741573660</t>
  </si>
  <si>
    <t>78+104+163+6,3 " ohraničení ploch</t>
  </si>
  <si>
    <t>379,3*1,02 " ztratné</t>
  </si>
  <si>
    <t>387 " zaokrouhlení</t>
  </si>
  <si>
    <t>885008604</t>
  </si>
  <si>
    <t>2,5+34,3+9,4+18,2+18,95+22,5+21+20,7+6+17,8+7,7+6,2+5,2</t>
  </si>
  <si>
    <t>-2065900186</t>
  </si>
  <si>
    <t>190,45*1,02 " ztratné</t>
  </si>
  <si>
    <t>195 " zaokrouhlení</t>
  </si>
  <si>
    <t>1892169988</t>
  </si>
  <si>
    <t>-2046929395</t>
  </si>
  <si>
    <t>8,5+14+11 " zápich</t>
  </si>
  <si>
    <t>953487622</t>
  </si>
  <si>
    <t>18,6+36,6+39,3+19,6+1,9 " napojení asfaltů</t>
  </si>
  <si>
    <t>12+8,5 " propoj etap</t>
  </si>
  <si>
    <t>876286906</t>
  </si>
  <si>
    <t>2,5*2+7,85*2+7,3+8,5+3,85+6,9 " řezání ve vyfrézovaném</t>
  </si>
  <si>
    <t>1293290418</t>
  </si>
  <si>
    <t>9,3+19,6+20,3+3,7+4,1+5,5 " oddělení asfaltu bez úprav a bouraného</t>
  </si>
  <si>
    <t>1709753489</t>
  </si>
  <si>
    <t>936104211</t>
  </si>
  <si>
    <t>Montáž odpadkového koše do betonové patky</t>
  </si>
  <si>
    <t>-1190584512</t>
  </si>
  <si>
    <t>https://podminky.urs.cz/item/CS_URS_2025_02/936104211</t>
  </si>
  <si>
    <t>7491012.K</t>
  </si>
  <si>
    <t>koš odpadkový (ocel/dřevo), výška 107 cm, šířka 57 cm, nosná zinkovaná kostra opatřeáná práškovým vypalovacím lakem, opláštění akátovým dřevem, nerez zhásič cigaret, vložená pozinkovaná nádoba, uzamykatelná dvířka otev. do boku</t>
  </si>
  <si>
    <t>-1101836844</t>
  </si>
  <si>
    <t>936124112</t>
  </si>
  <si>
    <t>Montáž lavičky parkové stabilní se zabetonováním noh</t>
  </si>
  <si>
    <t>-250994391</t>
  </si>
  <si>
    <t>https://podminky.urs.cz/item/CS_URS_2025_02/936124112</t>
  </si>
  <si>
    <t>7491010.L</t>
  </si>
  <si>
    <t>lavička s opěradlem výšky 80,5 cm, délky 180,5 cm, ocelová pozinkovaná konstrukce opatřená práškovým vypalovacím lakem, sedák i opěradlo v jediném celku s akátového dřeva</t>
  </si>
  <si>
    <t>287263604</t>
  </si>
  <si>
    <t>-90087413</t>
  </si>
  <si>
    <t>2144709899</t>
  </si>
  <si>
    <t>2 " rušení dopravní značky</t>
  </si>
  <si>
    <t>-1717091429</t>
  </si>
  <si>
    <t>3 " rušení dopravní značky</t>
  </si>
  <si>
    <t>1405076125</t>
  </si>
  <si>
    <t>1143208970</t>
  </si>
  <si>
    <t>15,478+34,051+7,769+9,454+44,715 " ŠD</t>
  </si>
  <si>
    <t>-811832551</t>
  </si>
  <si>
    <t>111,467*19 'Přepočtené koeficientem množství</t>
  </si>
  <si>
    <t>405024510</t>
  </si>
  <si>
    <t>0,012+0,164+5 " směs</t>
  </si>
  <si>
    <t>45,194+65,098+24,39+14,853+20,375+66,482+2,512 " beton</t>
  </si>
  <si>
    <t>19,629+22,358+88,999 " živice</t>
  </si>
  <si>
    <t>-1593104482</t>
  </si>
  <si>
    <t>375,066*19 'Přepočtené koeficientem množství</t>
  </si>
  <si>
    <t>-2041480938</t>
  </si>
  <si>
    <t>-1839954144</t>
  </si>
  <si>
    <t>-445700562</t>
  </si>
  <si>
    <t>1154822512</t>
  </si>
  <si>
    <t>-1735955951</t>
  </si>
  <si>
    <t>-37775455</t>
  </si>
  <si>
    <t>1110668981</t>
  </si>
  <si>
    <t xml:space="preserve">10,5*0,5 " nopová fólie </t>
  </si>
  <si>
    <t>-661165342</t>
  </si>
  <si>
    <t xml:space="preserve">10,5 " nopová fólie </t>
  </si>
  <si>
    <t>-2137359350</t>
  </si>
  <si>
    <t>-1367735832</t>
  </si>
  <si>
    <t>347307241</t>
  </si>
  <si>
    <t>C 103-2 - Výměna aktivní zóny pod zpevněnými plochami</t>
  </si>
  <si>
    <t>-1562639443</t>
  </si>
  <si>
    <t>(264,7)*0,5 " skladba S1</t>
  </si>
  <si>
    <t>(2,45+4,7)*0,5 " reliéfní</t>
  </si>
  <si>
    <t>(3,1+5)*0,5 " hladká</t>
  </si>
  <si>
    <t>(5,75+3,4)*0,5 " klasická</t>
  </si>
  <si>
    <t>(1,2+0,95+2,1+2,8)*0,25 " reliéf</t>
  </si>
  <si>
    <t>(1,25+1,15+2,75+2,7)*0,25 " hladká</t>
  </si>
  <si>
    <t>(54,95+10,15+112,75+3,25+6,4+9,05+13,6)*0,25 " klasik - chodník</t>
  </si>
  <si>
    <t>(12,2+34,65)*0,25 " klasik - kontejner</t>
  </si>
  <si>
    <t>((4,35/2)+6,5+5+4,35+6,1+4+9,3)*0,5 " skladba S4</t>
  </si>
  <si>
    <t>(35,1)*0,5 " klasická</t>
  </si>
  <si>
    <t>(190,45*0,05)*0,25 " plocha pod obrubníky š. 50 mm</t>
  </si>
  <si>
    <t>(87,9*0,1)*0,5 " plocha pod obrubníky š. 100 mm</t>
  </si>
  <si>
    <t>(227,4*0,15)*0,5 " plocha pod obrubníky š. 150 mm</t>
  </si>
  <si>
    <t>((39,3+17,9+18,6+22+20,6+14,2+3,9+18,5+10,1+17,2)*0,15)*0,5 " dopočet pod boční opěru</t>
  </si>
  <si>
    <t>151712989</t>
  </si>
  <si>
    <t>286,294*0,5 'Přepočtené koeficientem množství</t>
  </si>
  <si>
    <t>1070676796</t>
  </si>
  <si>
    <t>-613140024</t>
  </si>
  <si>
    <t>286,294*19 'Přepočtené koeficientem množství</t>
  </si>
  <si>
    <t>-1553605540</t>
  </si>
  <si>
    <t>-1101701511</t>
  </si>
  <si>
    <t>286,294*2 'Přepočtené koeficientem množství</t>
  </si>
  <si>
    <t>2118116476</t>
  </si>
  <si>
    <t>(264,7)*2 " skladba S1</t>
  </si>
  <si>
    <t>(2,45+4,7)*5 " reliéfní</t>
  </si>
  <si>
    <t>(3,1+5)*2 " hladká</t>
  </si>
  <si>
    <t>(5,75+3,4)*2 " klasická</t>
  </si>
  <si>
    <t>(1,2+0,95+2,1+2,8)*1 " reliéf</t>
  </si>
  <si>
    <t>(1,25+1,15+2,75+2,7)*1 " hladká</t>
  </si>
  <si>
    <t>(54,95+10,15+112,75+3,25+6,4+9,05+13,6)*1 " klasik - chodník</t>
  </si>
  <si>
    <t>(12,2+34,65)*1 " klasik - kontejner</t>
  </si>
  <si>
    <t>((4,35/2)+6,5+5+4,35+6,1+4+9,3)*2 " skladba S4</t>
  </si>
  <si>
    <t>(35,1)*2 " klasická</t>
  </si>
  <si>
    <t>(190,45*0,05)*1 " plocha pod obrubníky š. 50 mm</t>
  </si>
  <si>
    <t>(87,9*0,1)*2 " plocha pod obrubníky š. 100 mm</t>
  </si>
  <si>
    <t>(227,4*0,15)*2 " plocha pod obrubníky š. 150 mm</t>
  </si>
  <si>
    <t>((39,3+17,9+18,6+22+20,6+14,2+3,9+18,5+10,1+17,2)*0,15)*2 " dopočet pod boční opěru</t>
  </si>
  <si>
    <t>1899923803</t>
  </si>
  <si>
    <t>675204599</t>
  </si>
  <si>
    <t>1846016217</t>
  </si>
  <si>
    <t>1209184359</t>
  </si>
  <si>
    <t>C 103-3 - Odvodnění</t>
  </si>
  <si>
    <t>1699164772</t>
  </si>
  <si>
    <t>(5,5+1*2)*0,8*1,5 " rýha pro kanalizaci</t>
  </si>
  <si>
    <t>561064280</t>
  </si>
  <si>
    <t>(2+2)*0,8*1,5 " rýha pro kanalizaci</t>
  </si>
  <si>
    <t>-1710838475</t>
  </si>
  <si>
    <t>((5,5+1*2)*2+0,8*2)*1,5</t>
  </si>
  <si>
    <t>2058329979</t>
  </si>
  <si>
    <t>-158667866</t>
  </si>
  <si>
    <t>9 " přesun obsypového a zásypového materiálu</t>
  </si>
  <si>
    <t>-1686359387</t>
  </si>
  <si>
    <t>9 " zemina na skládku</t>
  </si>
  <si>
    <t>1109286093</t>
  </si>
  <si>
    <t>9*19 'Přepočtené koeficientem množství</t>
  </si>
  <si>
    <t>-789035464</t>
  </si>
  <si>
    <t>1546810612</t>
  </si>
  <si>
    <t>9*2 'Přepočtené koeficientem množství</t>
  </si>
  <si>
    <t>-1077044019</t>
  </si>
  <si>
    <t>(5,5+1*2)*0,8*(1,5-(0,15+0,15+0,3))</t>
  </si>
  <si>
    <t>-1953849672</t>
  </si>
  <si>
    <t>5,4*2,3 'Přepočtené koeficientem množství</t>
  </si>
  <si>
    <t>325561723</t>
  </si>
  <si>
    <t>(5,5+1*2)*0,8*(0,15+0,3)</t>
  </si>
  <si>
    <t>1457731191</t>
  </si>
  <si>
    <t>2,7*2 'Přepočtené koeficientem množství</t>
  </si>
  <si>
    <t>1377548812</t>
  </si>
  <si>
    <t>(5,5+1*2)*0,8*0,15</t>
  </si>
  <si>
    <t>452141111</t>
  </si>
  <si>
    <t>Osazení plastových podkladních a vyrovnávacích prvků pro šachty a vpusti prstenců nebo adaptérů včetně zalití cementovou maltou s kamenivem průměru do DN 500, výšky do 50 mm</t>
  </si>
  <si>
    <t>1333993551</t>
  </si>
  <si>
    <t>https://podminky.urs.cz/item/CS_URS_2025_02/452141111</t>
  </si>
  <si>
    <t>28659017</t>
  </si>
  <si>
    <t>prstenec vyrovnávací plastový plochý pro šachty a vpusti DN 435 v 50mm</t>
  </si>
  <si>
    <t>1250968574</t>
  </si>
  <si>
    <t>871313120</t>
  </si>
  <si>
    <t>Montáž kanalizačního potrubí z tvrdého PVC-U hladkého plnostěnného tuhost SN 4 DN 160</t>
  </si>
  <si>
    <t>-2043562244</t>
  </si>
  <si>
    <t>https://podminky.urs.cz/item/CS_URS_2025_02/871313120</t>
  </si>
  <si>
    <t>28611130</t>
  </si>
  <si>
    <t>trubka kanalizační PVC DN 160x500mm SN4</t>
  </si>
  <si>
    <t>1108825424</t>
  </si>
  <si>
    <t>6*1,03 'Přepočtené koeficientem množství</t>
  </si>
  <si>
    <t>877310310</t>
  </si>
  <si>
    <t>Montáž tvarovek na kanalizačním plastovém potrubí z PP nebo PVC-U hladkého plnostěnného kolen, víček nebo hrdlových uzávěrů DN 150</t>
  </si>
  <si>
    <t>-811772532</t>
  </si>
  <si>
    <t>https://podminky.urs.cz/item/CS_URS_2025_02/877310310</t>
  </si>
  <si>
    <t>28611359</t>
  </si>
  <si>
    <t>koleno kanalizační PVC KG 160x15°</t>
  </si>
  <si>
    <t>1266140494</t>
  </si>
  <si>
    <t>28611360</t>
  </si>
  <si>
    <t>koleno kanalizační PVC KG 160x30°</t>
  </si>
  <si>
    <t>-1022336251</t>
  </si>
  <si>
    <t>-1533811319</t>
  </si>
  <si>
    <t>890411851</t>
  </si>
  <si>
    <t>Bourání šachet a jímek strojně velikosti obestavěného prostoru do 1,5 m3 z prefabrikovaných skruží</t>
  </si>
  <si>
    <t>-1644418320</t>
  </si>
  <si>
    <t>https://podminky.urs.cz/item/CS_URS_2025_02/890411851</t>
  </si>
  <si>
    <t>0,8*0,8*1,5 " zrušení stávající vpusti</t>
  </si>
  <si>
    <t>-138121356</t>
  </si>
  <si>
    <t>-2101512304</t>
  </si>
  <si>
    <t>895941301</t>
  </si>
  <si>
    <t>Osazení vpusti uliční z betonových dílců DN 450 dno s výtokem</t>
  </si>
  <si>
    <t>1728958897</t>
  </si>
  <si>
    <t>https://podminky.urs.cz/item/CS_URS_2025_02/895941301</t>
  </si>
  <si>
    <t>59224496</t>
  </si>
  <si>
    <t>vpusť uliční DN 450 kaliště s odtokem 150mm 450/250x50mm</t>
  </si>
  <si>
    <t>762491718</t>
  </si>
  <si>
    <t>895941312</t>
  </si>
  <si>
    <t>Osazení vpusti uliční z betonových dílců DN 450 skruž horní 195 mm</t>
  </si>
  <si>
    <t>-641496780</t>
  </si>
  <si>
    <t>https://podminky.urs.cz/item/CS_URS_2025_02/895941312</t>
  </si>
  <si>
    <t>59223856</t>
  </si>
  <si>
    <t>skruž betonová horní pro uliční vpusť 450x195x50mm</t>
  </si>
  <si>
    <t>1532270416</t>
  </si>
  <si>
    <t>895941323</t>
  </si>
  <si>
    <t>Osazení vpusti uliční z betonových dílců DN 450 skruž středová 570 mm</t>
  </si>
  <si>
    <t>603346140</t>
  </si>
  <si>
    <t>https://podminky.urs.cz/item/CS_URS_2025_02/895941323</t>
  </si>
  <si>
    <t>59224488</t>
  </si>
  <si>
    <t>skruž betonová středová pro uliční vpusť 450x570x50mm</t>
  </si>
  <si>
    <t>1292250449</t>
  </si>
  <si>
    <t>899201211</t>
  </si>
  <si>
    <t>Demontáž mříží litinových včetně rámů, hmotnosti jednotlivě do 50 kg</t>
  </si>
  <si>
    <t>-83607636</t>
  </si>
  <si>
    <t>https://podminky.urs.cz/item/CS_URS_2025_02/899201211</t>
  </si>
  <si>
    <t>1 " zrušení stávající vpusti</t>
  </si>
  <si>
    <t>899204112</t>
  </si>
  <si>
    <t>Osazení mříží litinových včetně rámů a košů na bahno pro třídu zatížení D400, E600</t>
  </si>
  <si>
    <t>463556040</t>
  </si>
  <si>
    <t>https://podminky.urs.cz/item/CS_URS_2025_02/899204112</t>
  </si>
  <si>
    <t>55242330</t>
  </si>
  <si>
    <t>mříž D 400 - konkávní 600x600 4-stranný rám</t>
  </si>
  <si>
    <t>1189255641</t>
  </si>
  <si>
    <t>55241001</t>
  </si>
  <si>
    <t>koš kalový pod kruhovou mříž - těžký</t>
  </si>
  <si>
    <t>883811754</t>
  </si>
  <si>
    <t>-1517819945</t>
  </si>
  <si>
    <t>-1487519219</t>
  </si>
  <si>
    <t>-1023664405</t>
  </si>
  <si>
    <t>-717851443</t>
  </si>
  <si>
    <t>1,893*19 'Přepočtené koeficientem množství</t>
  </si>
  <si>
    <t>-727661900</t>
  </si>
  <si>
    <t>-1473911267</t>
  </si>
  <si>
    <t>C 103-4 - Ochrana stávajících IS</t>
  </si>
  <si>
    <t xml:space="preserve">    8 - Trubní vedení</t>
  </si>
  <si>
    <t xml:space="preserve">    742 - Elektroinstalace - slaboproud</t>
  </si>
  <si>
    <t>132212221</t>
  </si>
  <si>
    <t>Hloubení zapažených rýh šířky přes 800 do 2 000 mm ručně s urovnáním dna do předepsaného profilu a spádu v hornině třídy těžitelnosti I skupiny 3 soudržných</t>
  </si>
  <si>
    <t>1429107064</t>
  </si>
  <si>
    <t>https://podminky.urs.cz/item/CS_URS_2025_02/132212221</t>
  </si>
  <si>
    <t>38*0,8*(1-0,2)"Sdělovací kabel - výkop pro uložení do chráničky</t>
  </si>
  <si>
    <t>-2051316412</t>
  </si>
  <si>
    <t>682458282</t>
  </si>
  <si>
    <t>(35*(1-0,2))*2+(0,8*0,8)*2"Sdělovací kabel - výkop pro uložení do chráničky</t>
  </si>
  <si>
    <t>-1438510776</t>
  </si>
  <si>
    <t>1325198535</t>
  </si>
  <si>
    <t>24,32 " vykopaná zemina</t>
  </si>
  <si>
    <t>7 " zásypový materiál</t>
  </si>
  <si>
    <t>9,8+5,6 " lože a obsyp</t>
  </si>
  <si>
    <t>-2107167658</t>
  </si>
  <si>
    <t>24,32 " zemina k odvozu na skládku</t>
  </si>
  <si>
    <t>-449471599</t>
  </si>
  <si>
    <t>24,32*19 'Přepočtené koeficientem množství</t>
  </si>
  <si>
    <t>1351889257</t>
  </si>
  <si>
    <t>Mezisoučet - zemina</t>
  </si>
  <si>
    <t>Mezisoučet - přesun kameniva</t>
  </si>
  <si>
    <t>603031042</t>
  </si>
  <si>
    <t>24,32*2 'Přepočtené koeficientem množství</t>
  </si>
  <si>
    <t>-1436423115</t>
  </si>
  <si>
    <t>-18014457</t>
  </si>
  <si>
    <t>35*0,8*((1-0,2)-(0,2+0,15+0,2))"Sdělovací kabel - výkop pro uložení do chráničky</t>
  </si>
  <si>
    <t>299830343</t>
  </si>
  <si>
    <t>7*2,3 'Přepočtené koeficientem množství</t>
  </si>
  <si>
    <t>175151101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</si>
  <si>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</si>
  <si>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-2141742906</t>
  </si>
  <si>
    <t>https://podminky.urs.cz/item/CS_URS_2025_02/175151101</t>
  </si>
  <si>
    <t>35*0,8*(0,15+0,2)"Sdělovací kabel - výkop pro uložení do chráničky</t>
  </si>
  <si>
    <t>-1109769993</t>
  </si>
  <si>
    <t>9,8*2 'Přepočtené koeficientem množství</t>
  </si>
  <si>
    <t>1886057120</t>
  </si>
  <si>
    <t>35*0,8*0,2"Sdělovací kabel - výkop pro uložení do chráničky</t>
  </si>
  <si>
    <t>Trubní vedení</t>
  </si>
  <si>
    <t>-1359568748</t>
  </si>
  <si>
    <t xml:space="preserve">Poznámka k položce:_x000d_
Dodávka a montáž vč. dopravy a přesunů. </t>
  </si>
  <si>
    <t>35 " Sdělovací kabel - výkop pro uložení do chráničky</t>
  </si>
  <si>
    <t>742</t>
  </si>
  <si>
    <t>Elektroinstalace - slaboproud</t>
  </si>
  <si>
    <t>742000-R</t>
  </si>
  <si>
    <t xml:space="preserve">Dodávka a montáž: Uložení stávajících sdělovacích kabelů do HDPE dělené chráničky DN 110 </t>
  </si>
  <si>
    <t>977435318</t>
  </si>
  <si>
    <t>35 " Sdělovací kabel</t>
  </si>
  <si>
    <t>742001-R</t>
  </si>
  <si>
    <t xml:space="preserve">Dodávka a montáž: Uložení rezervní chráničky DN 110 s protahovacím lanem včetně tvarovek </t>
  </si>
  <si>
    <t>-228505410</t>
  </si>
  <si>
    <t>C 401 - Veřejné osvětlení</t>
  </si>
  <si>
    <t>-1961856927</t>
  </si>
  <si>
    <t>80,5*0,35*0,4 " přebytečné zeminy</t>
  </si>
  <si>
    <t>14,9*0,5*0,9 " přebytečné zeminy</t>
  </si>
  <si>
    <t>17,975*2 'Přepočtené koeficientem množství</t>
  </si>
  <si>
    <t>1616021686</t>
  </si>
  <si>
    <t>2 " bourání betonu</t>
  </si>
  <si>
    <t>2*2,5 'Přepočtené koeficientem množství</t>
  </si>
  <si>
    <t>2052587006</t>
  </si>
  <si>
    <t>35,95 " přebytečné zeminy (t)</t>
  </si>
  <si>
    <t>35,95*19 'Přepočtené koeficientem množství</t>
  </si>
  <si>
    <t>-202142016</t>
  </si>
  <si>
    <t>5 " suti (t)</t>
  </si>
  <si>
    <t>5*19 'Přepočtené koeficientem množství</t>
  </si>
  <si>
    <t>1003504504</t>
  </si>
  <si>
    <t>1467558275</t>
  </si>
  <si>
    <t>-1148874309</t>
  </si>
  <si>
    <t>-866945047</t>
  </si>
  <si>
    <t>(6*3)*2</t>
  </si>
  <si>
    <t>-962404768</t>
  </si>
  <si>
    <t>(4*5)*2</t>
  </si>
  <si>
    <t>-883592499</t>
  </si>
  <si>
    <t>1 " PA01+JI 04</t>
  </si>
  <si>
    <t>1 " JI 05</t>
  </si>
  <si>
    <t>2 " PA03</t>
  </si>
  <si>
    <t>1704962937</t>
  </si>
  <si>
    <t>2096406068</t>
  </si>
  <si>
    <t>806531789</t>
  </si>
  <si>
    <t>262900389</t>
  </si>
  <si>
    <t>1044211063</t>
  </si>
  <si>
    <t>-1404140441</t>
  </si>
  <si>
    <t>-569274334</t>
  </si>
  <si>
    <t>113597401</t>
  </si>
  <si>
    <t>1127011695</t>
  </si>
  <si>
    <t>-1711585614</t>
  </si>
  <si>
    <t>-1898900013</t>
  </si>
  <si>
    <t>-370448378</t>
  </si>
  <si>
    <t>97704976</t>
  </si>
  <si>
    <t>-1503611936</t>
  </si>
  <si>
    <t>-8077334</t>
  </si>
  <si>
    <t>-668288016</t>
  </si>
  <si>
    <t>(4+21,2+11+15,5)*0,5 " v zeleni</t>
  </si>
  <si>
    <t>696147079</t>
  </si>
  <si>
    <t>1331450831</t>
  </si>
  <si>
    <t>-535528798</t>
  </si>
  <si>
    <t>4*0,5 " základ stožáru</t>
  </si>
  <si>
    <t>-2081676883</t>
  </si>
  <si>
    <t>4*0,5 " odstranění základů sloupů</t>
  </si>
  <si>
    <t>-1146707039</t>
  </si>
  <si>
    <t>75,5+5 " v chodníku</t>
  </si>
  <si>
    <t>-2060857088</t>
  </si>
  <si>
    <t>4+21,2+11+15,5 " v zeleni</t>
  </si>
  <si>
    <t>1119031154</t>
  </si>
  <si>
    <t>5,6+9,3" v komunikaci</t>
  </si>
  <si>
    <t>507763203</t>
  </si>
  <si>
    <t>1022730639</t>
  </si>
  <si>
    <t>100105188</t>
  </si>
  <si>
    <t>994264841</t>
  </si>
  <si>
    <t>80,5+51,7+14,9+(5*2)*1,5</t>
  </si>
  <si>
    <t>1889984116</t>
  </si>
  <si>
    <t>162,1*1,1 'Přepočtené koeficientem množství</t>
  </si>
  <si>
    <t>-533269242</t>
  </si>
  <si>
    <t>1692075801</t>
  </si>
  <si>
    <t>14,9*1,1 'Přepočtené koeficientem množství</t>
  </si>
  <si>
    <t>969750774</t>
  </si>
  <si>
    <t>67983826</t>
  </si>
  <si>
    <t>80,5*0,35*0,3</t>
  </si>
  <si>
    <t>8,453*2,3 'Přepočtené koeficientem množství</t>
  </si>
  <si>
    <t>1448254653</t>
  </si>
  <si>
    <t>985975516</t>
  </si>
  <si>
    <t>-634050341</t>
  </si>
  <si>
    <t>14,9*0,5*0,7</t>
  </si>
  <si>
    <t>5,215*2,3 'Přepočtené koeficientem množství</t>
  </si>
  <si>
    <t>-2010021089</t>
  </si>
  <si>
    <t>581074122</t>
  </si>
  <si>
    <t>-1439489413</t>
  </si>
  <si>
    <t>1552422367</t>
  </si>
  <si>
    <t>-1120411672</t>
  </si>
  <si>
    <t>(7+1+1,5)*6</t>
  </si>
  <si>
    <t>-1355047309</t>
  </si>
  <si>
    <t>57*1,1 'Přepočtené koeficientem množství</t>
  </si>
  <si>
    <t>2056706553</t>
  </si>
  <si>
    <t>2 " PA01+JI 04</t>
  </si>
  <si>
    <t>1 " zpetná montáž PA04</t>
  </si>
  <si>
    <t>-247701268</t>
  </si>
  <si>
    <t>-2095186757</t>
  </si>
  <si>
    <t>162,1+5</t>
  </si>
  <si>
    <t>455166151</t>
  </si>
  <si>
    <t>-374198898</t>
  </si>
  <si>
    <t>162,1*0,625 'Přepočtené koeficientem množství</t>
  </si>
  <si>
    <t>1101336970</t>
  </si>
  <si>
    <t>-132420373</t>
  </si>
  <si>
    <t>-471053049</t>
  </si>
  <si>
    <t>-1455058238</t>
  </si>
  <si>
    <t>-1408001040</t>
  </si>
  <si>
    <t>C 801 - Vegetační úpravy</t>
  </si>
  <si>
    <t>III. ETAPA - III. ETAPA</t>
  </si>
  <si>
    <t xml:space="preserve">    Plošná příprava stan - Plošná příprava stanoviště</t>
  </si>
  <si>
    <t xml:space="preserve">    Výsadba keřů a strom - Výsadba keřů a stromů</t>
  </si>
  <si>
    <t xml:space="preserve">    Ostatní práce - Ostatní práce</t>
  </si>
  <si>
    <t>III. ETAPA</t>
  </si>
  <si>
    <t>111251101</t>
  </si>
  <si>
    <t>Odstranění křovin a stromů s odstraněním kořenů strojně průměru kmene do 100 mm v rovině nebo ve svahu sklonu terénu do 1:5, při celkové ploše do 100 m2</t>
  </si>
  <si>
    <t>1148418747</t>
  </si>
  <si>
    <t>https://podminky.urs.cz/item/CS_URS_2025_02/111251101</t>
  </si>
  <si>
    <t xml:space="preserve">5+12+10+40+10+5+12+15+24+31 " odstranění křoví </t>
  </si>
  <si>
    <t>111151101</t>
  </si>
  <si>
    <t>Odstranění travin a rákosu strojně travin, při celkové ploše do 100 m2</t>
  </si>
  <si>
    <t>-1036732791</t>
  </si>
  <si>
    <t>https://podminky.urs.cz/item/CS_URS_2025_02/111151101</t>
  </si>
  <si>
    <t>20+10+15+22+20 " odstranění trvalek</t>
  </si>
  <si>
    <t>184852233</t>
  </si>
  <si>
    <t>Řez stromů prováděný lezeckou technikou zdravotní (S-RZ), plocha koruny stromu do 30 m2</t>
  </si>
  <si>
    <t>1389133108</t>
  </si>
  <si>
    <t>https://podminky.urs.cz/item/CS_URS_2025_02/184852233</t>
  </si>
  <si>
    <t>184852433</t>
  </si>
  <si>
    <t>Řez stromů prováděný lezeckou technikou redukční obvodový (S-RO), plocha koruny stromu do 30 m2</t>
  </si>
  <si>
    <t>-583187601</t>
  </si>
  <si>
    <t>https://podminky.urs.cz/item/CS_URS_2025_02/184852433</t>
  </si>
  <si>
    <t>-1163027370</t>
  </si>
  <si>
    <t>-409771682</t>
  </si>
  <si>
    <t>-729236386</t>
  </si>
  <si>
    <t>2+5+6*4+2+9+7+11+10+12+49</t>
  </si>
  <si>
    <t>1155877008</t>
  </si>
  <si>
    <t>713617107</t>
  </si>
  <si>
    <t>1631378906</t>
  </si>
  <si>
    <t>612086694</t>
  </si>
  <si>
    <t>1569862694</t>
  </si>
  <si>
    <t>Prunus serrulata ´Amonogawa´, třešeň pilovitá ´Amanogawa´, vel. 200/250, spec. Sol 3xP db (AMA)</t>
  </si>
  <si>
    <t>-2036049446</t>
  </si>
  <si>
    <t>mat..5</t>
  </si>
  <si>
    <t>Hydrangea arborescens, hortenzie keříkovitá, vel. 20/30 (ARB)</t>
  </si>
  <si>
    <t>-1957817418</t>
  </si>
  <si>
    <t>mat..8</t>
  </si>
  <si>
    <t>Spiraea bumalda ´Dart´s Red´, tavolní nízký ´Dart´s Red´, vel. 20/30 (DAR)</t>
  </si>
  <si>
    <t>983668853</t>
  </si>
  <si>
    <t>mat..9</t>
  </si>
  <si>
    <t>Deutzia gracilis, trojpuk něžný, vel. 20/30 (DEU)</t>
  </si>
  <si>
    <t>-1979729693</t>
  </si>
  <si>
    <t>mat..10</t>
  </si>
  <si>
    <t>Spiraea bumalda ´Goldflame´, tavolník nízky ´Goldflame´, vel. 20/30 (GFL)</t>
  </si>
  <si>
    <t>406876745</t>
  </si>
  <si>
    <t>Berberis thunbergii ´Atropurpurea Nana´, dřišťál Thunbergův ´Atropurpurea Nana´, vel. 15/20 (BAN)</t>
  </si>
  <si>
    <t>-1269122734</t>
  </si>
  <si>
    <t>Spiraea arguta, tavolník význačný, vel. 20/30 (ARG)</t>
  </si>
  <si>
    <t>1564265964</t>
  </si>
  <si>
    <t>mat..13</t>
  </si>
  <si>
    <t>Forsythia intermedia ´Arnold Dwarf´, zlatice prostřední ´Arnold Dwarf´, vel. 30/40 (FOR)</t>
  </si>
  <si>
    <t>-1574453106</t>
  </si>
  <si>
    <t>mat..15</t>
  </si>
  <si>
    <t>Hypericum inodorum, třezelka nevonná, vel. 20/30 (HYP)</t>
  </si>
  <si>
    <t>586334679</t>
  </si>
  <si>
    <t>mat..16</t>
  </si>
  <si>
    <t>Spiraea vanhouttei ´Gold Fountain´, tavolník Vanouttův ´Gold Fountain´, vel. 15/20 (VAN)</t>
  </si>
  <si>
    <t>-372076055</t>
  </si>
  <si>
    <t>mat..20</t>
  </si>
  <si>
    <t>Cheanomeles speciosa, kdoulovec nádherný, vel. 20/30 (CHE)</t>
  </si>
  <si>
    <t>-1181539431</t>
  </si>
  <si>
    <t>Rosa sp. půdopokryvná, růže půdopokryvná, vel. 20/30 (ROS)</t>
  </si>
  <si>
    <t>-339967223</t>
  </si>
  <si>
    <t>183101112</t>
  </si>
  <si>
    <t>Hloubení jamek bez výměny půdy objemu do 0,2 m3</t>
  </si>
  <si>
    <t>606258448</t>
  </si>
  <si>
    <t>265-70-4</t>
  </si>
  <si>
    <t>184102112</t>
  </si>
  <si>
    <t>Výsadba dřeviny s balem do předem vyhloubené jamky se zalitím v rovině nebo na svahu do 1:5, při průměru balu přes 200 do 300 mm</t>
  </si>
  <si>
    <t>-1301660743</t>
  </si>
  <si>
    <t>https://podminky.urs.cz/item/CS_URS_2025_02/184102112</t>
  </si>
  <si>
    <t>183101111</t>
  </si>
  <si>
    <t>Hloubení jamek bez výměny půdy objemu do 0,1 m3</t>
  </si>
  <si>
    <t>-1968968746</t>
  </si>
  <si>
    <t>30+40</t>
  </si>
  <si>
    <t>184102112.1</t>
  </si>
  <si>
    <t>Výsadba dřeviny s balem při průměru do 100 mm</t>
  </si>
  <si>
    <t>-1555772602</t>
  </si>
  <si>
    <t>184101215</t>
  </si>
  <si>
    <t>Hloubení jamek s výměnou půdy na 50% objemu do 0,4 m3</t>
  </si>
  <si>
    <t>-1570908145</t>
  </si>
  <si>
    <t>1822641164</t>
  </si>
  <si>
    <t>0,2*4 'Přepočtené koeficientem množství</t>
  </si>
  <si>
    <t>187102114</t>
  </si>
  <si>
    <t>Výsadba dřeviny s balem při průměru do 500 mm</t>
  </si>
  <si>
    <t>-1743005694</t>
  </si>
  <si>
    <t>1971849342</t>
  </si>
  <si>
    <t>148837823</t>
  </si>
  <si>
    <t>184202111</t>
  </si>
  <si>
    <t>Ukotvení dřeviny jedním kůlem, včetně materiálu</t>
  </si>
  <si>
    <t>103985159</t>
  </si>
  <si>
    <t>452358772</t>
  </si>
  <si>
    <t>940084375</t>
  </si>
  <si>
    <t>-242335949</t>
  </si>
  <si>
    <t>870360728</t>
  </si>
  <si>
    <t>-1302950859</t>
  </si>
  <si>
    <t>2111222137</t>
  </si>
  <si>
    <t>-323534720</t>
  </si>
  <si>
    <t>mat..30</t>
  </si>
  <si>
    <t>732816329</t>
  </si>
  <si>
    <t>131*0,1+2*4*0,1</t>
  </si>
  <si>
    <t>1032728209</t>
  </si>
  <si>
    <t>-1767080187</t>
  </si>
  <si>
    <t>-955079809</t>
  </si>
  <si>
    <t>942065680</t>
  </si>
  <si>
    <t>-695181005</t>
  </si>
  <si>
    <t>C 000 - Vedlejší a ostatní náklady</t>
  </si>
  <si>
    <t>983085796</t>
  </si>
  <si>
    <t>-1564148476</t>
  </si>
  <si>
    <t>-1848143798</t>
  </si>
  <si>
    <t>802555053</t>
  </si>
  <si>
    <t>-1908972810</t>
  </si>
  <si>
    <t>-1993610515</t>
  </si>
  <si>
    <t>-1512198566</t>
  </si>
  <si>
    <t>-1182760864</t>
  </si>
  <si>
    <t>-839686419</t>
  </si>
  <si>
    <t>-486623182</t>
  </si>
  <si>
    <t>797725202</t>
  </si>
  <si>
    <t>839835830</t>
  </si>
  <si>
    <t>449413415</t>
  </si>
  <si>
    <t>D - Úpravy ploch v ul. Jiráskova a Riegrova</t>
  </si>
  <si>
    <t>D 103 - Dopravní řešení</t>
  </si>
  <si>
    <t>D 103-1 - Zpevněné pochy</t>
  </si>
  <si>
    <t>-791804558</t>
  </si>
  <si>
    <t>26,5+32,9+101+22+2,1+3,3 " skladba S2 - BP</t>
  </si>
  <si>
    <t>113107163</t>
  </si>
  <si>
    <t>Odstranění podkladů nebo krytů strojně plochy jednotlivě přes 50 m2 do 200 m2 s přemístěním hmot na skládku na vzdálenost do 20 m nebo s naložením na dopravní prostředek z kameniva hrubého drceného, o tl. vrstvy přes 200 do 300 mm</t>
  </si>
  <si>
    <t>264390477</t>
  </si>
  <si>
    <t>https://podminky.urs.cz/item/CS_URS_2025_02/113107163</t>
  </si>
  <si>
    <t>27,7+20+40,2+4,8+8,5 " skladba S4 - BP</t>
  </si>
  <si>
    <t>113107170</t>
  </si>
  <si>
    <t>Odstranění podkladů nebo krytů strojně plochy jednotlivě přes 50 m2 do 200 m2 s přemístěním hmot na skládku na vzdálenost do 20 m nebo s naložením na dopravní prostředek z betonu prostého, o tl. vrstvy do 100 mm</t>
  </si>
  <si>
    <t>1569612367</t>
  </si>
  <si>
    <t>https://podminky.urs.cz/item/CS_URS_2025_02/113107170</t>
  </si>
  <si>
    <t>-693459806</t>
  </si>
  <si>
    <t>-1268324385</t>
  </si>
  <si>
    <t>113107182</t>
  </si>
  <si>
    <t>Odstranění podkladů nebo krytů strojně plochy jednotlivě přes 50 m2 do 200 m2 s přemístěním hmot na skládku na vzdálenost do 20 m nebo s naložením na dopravní prostředek živičných, o tl. vrstvy přes 50 do 100 mm</t>
  </si>
  <si>
    <t>333889674</t>
  </si>
  <si>
    <t>https://podminky.urs.cz/item/CS_URS_2025_02/113107182</t>
  </si>
  <si>
    <t>305802405</t>
  </si>
  <si>
    <t>10 " skladba S3 - BP</t>
  </si>
  <si>
    <t>-1759494353</t>
  </si>
  <si>
    <t>326377490</t>
  </si>
  <si>
    <t>535+17,9+34,1+36,6+29,7+56,3 " skladba S5 - BP</t>
  </si>
  <si>
    <t>1178252431</t>
  </si>
  <si>
    <t>12,1+29,5+12,4+36,1+2,8+6,4+3,6+15,6+78,3+5+13,6+19,2+42,6</t>
  </si>
  <si>
    <t>-284961117</t>
  </si>
  <si>
    <t>17,5+21,5+15,2+13,7+17,5+38,7+1,4+1,4+1+1</t>
  </si>
  <si>
    <t>-1324912554</t>
  </si>
  <si>
    <t>27,8+4,2+6,6 " plocha zeleně</t>
  </si>
  <si>
    <t>(18,5+23,8+20,1+14,7+4,7+41,8+17,4+13,8+15,8+3,4+2,6)*0,5 " dopočet pro osazení obrubníků</t>
  </si>
  <si>
    <t>444613041</t>
  </si>
  <si>
    <t>(17+5+7)*(0,3-0,2) " odkopávka pro chodník (v zeleném)</t>
  </si>
  <si>
    <t>29,8*0,2 " odkopávka pro snížená místa chodníku</t>
  </si>
  <si>
    <t>-1210433559</t>
  </si>
  <si>
    <t>8,86*0,5 'Přepočtené koeficientem množství</t>
  </si>
  <si>
    <t>-1529665882</t>
  </si>
  <si>
    <t>10*0,4*0,6 " pro palisády</t>
  </si>
  <si>
    <t>(154,1*0,25)*0,1 " plocha pod obrubníky š. 50 mm</t>
  </si>
  <si>
    <t>(21,1*0,3)*0,1 " plocha pod obrubníky š. 100 mm</t>
  </si>
  <si>
    <t>(293,3*0,35)*0,1 " plocha pod obrubníky š. 150 mm</t>
  </si>
  <si>
    <t>-714766292</t>
  </si>
  <si>
    <t>17,152*0,5 'Přepočtené koeficientem množství</t>
  </si>
  <si>
    <t>1455349704</t>
  </si>
  <si>
    <t>126,8*0,2 " ornice - na dočasnou deponii</t>
  </si>
  <si>
    <t>126,8*0,2 " ornice - k rozprostření</t>
  </si>
  <si>
    <t>8,86+17,152 " vykopaná zemina - na dočasnou deponii</t>
  </si>
  <si>
    <t>8,6+6 " zemina do zásyp a násypů</t>
  </si>
  <si>
    <t>742095152</t>
  </si>
  <si>
    <t xml:space="preserve">(8,86+17,152)-(8,6+6) " vykopaná zemina - zemina do zásyp a násypů  = odvoz na skládku</t>
  </si>
  <si>
    <t>-90179464</t>
  </si>
  <si>
    <t>11,412*19 'Přepočtené koeficientem množství</t>
  </si>
  <si>
    <t>-2005038226</t>
  </si>
  <si>
    <t xml:space="preserve">8,6+6 " zemina do zásyp a násypů </t>
  </si>
  <si>
    <t>171151101</t>
  </si>
  <si>
    <t>Hutnění boků násypů z hornin soudržných a sypkých pro jakýkoliv sklon, délku a míru zhutnění svahu</t>
  </si>
  <si>
    <t>-88762588</t>
  </si>
  <si>
    <t>https://podminky.urs.cz/item/CS_URS_2025_02/171151101</t>
  </si>
  <si>
    <t>12*2,5 " hutnění přisypání palisád</t>
  </si>
  <si>
    <t>171151103</t>
  </si>
  <si>
    <t>Uložení sypanin do násypů strojně s rozprostřením sypaniny ve vrstvách a s hrubým urovnáním zhutněných z hornin soudržných jakékoliv třídy těžitelnosti</t>
  </si>
  <si>
    <t>-1735427885</t>
  </si>
  <si>
    <t>https://podminky.urs.cz/item/CS_URS_2025_02/171151103</t>
  </si>
  <si>
    <t>12*0,5 " přísyp palisád</t>
  </si>
  <si>
    <t>-1523600941</t>
  </si>
  <si>
    <t>(194,15+24)*0,15 " doplnění skladby pod chodník a kontejner stání (bez snížených míst) pro výškové navýšení chodníku</t>
  </si>
  <si>
    <t>-1905893159</t>
  </si>
  <si>
    <t>32,723*2,3 'Přepočtené koeficientem množství</t>
  </si>
  <si>
    <t>-1949299061</t>
  </si>
  <si>
    <t>11,412*2 'Přepočtené koeficientem množství</t>
  </si>
  <si>
    <t>-226350241</t>
  </si>
  <si>
    <t>174111101</t>
  </si>
  <si>
    <t>Zásyp sypaninou z jakékoliv horniny ručně s uložením výkopku ve vrstvách se zhutněním jam, šachet, rýh nebo kolem objektů v těchto vykopávkách</t>
  </si>
  <si>
    <t>-798979552</t>
  </si>
  <si>
    <t>https://podminky.urs.cz/item/CS_URS_2025_02/174111101</t>
  </si>
  <si>
    <t>(20+3+12+5+2+1)*0,2 " zásyp po odstraněných plochách</t>
  </si>
  <si>
    <t>1112369633</t>
  </si>
  <si>
    <t>-153237781</t>
  </si>
  <si>
    <t>3,25 " klasická</t>
  </si>
  <si>
    <t>0,9+0,9+1,15+1,3+0,85+0,85+1,6+1,05+1,95+1,85+1,5+1,45" reliéf</t>
  </si>
  <si>
    <t>1+1+1,2+0,95+0,95+0,95+1,6++1,1+1,45+2,15+2,1 " hladká</t>
  </si>
  <si>
    <t>5,05+21,55+7,35+29,95+130,25 " klasik - chodník</t>
  </si>
  <si>
    <t>16,6+7,4 " klasik - kontejnry</t>
  </si>
  <si>
    <t>(4,35/2)+3,95+3,9+2,75+4,6+43,8+2,8+1,95 " sladba S4</t>
  </si>
  <si>
    <t>154,1*0,05 " plocha pod obrubníky š. 50 mm</t>
  </si>
  <si>
    <t>21,1*0,1 " plocha pod obrubníky š. 100 mm</t>
  </si>
  <si>
    <t>293,3*0,15 " plocha pod obrubníky š. 150 mm</t>
  </si>
  <si>
    <t>(18,5+23,8+20,1+14,7+4,7+41,8+17,4+13,8+15,8+3,4+2,6)*0,15 " dopočet pod boční opěru</t>
  </si>
  <si>
    <t>1212286964</t>
  </si>
  <si>
    <t>(10+155)*0,75 " úprava terénu za obrubou - napojení na stávající terén</t>
  </si>
  <si>
    <t>182251101</t>
  </si>
  <si>
    <t>Svahování trvalých svahů do projektovaných profilů strojně s potřebným přemístěním výkopku při svahování násypů v jakékoliv hornině</t>
  </si>
  <si>
    <t>-885530635</t>
  </si>
  <si>
    <t>https://podminky.urs.cz/item/CS_URS_2025_02/182251101</t>
  </si>
  <si>
    <t>15*2,5 " u palisády</t>
  </si>
  <si>
    <t xml:space="preserve">(24+62)*1 " za obrou u chodníku ul Riegrova </t>
  </si>
  <si>
    <t xml:space="preserve">9*1 " U popelnic </t>
  </si>
  <si>
    <t>7*1 " u prušeé plochy</t>
  </si>
  <si>
    <t>1827838227</t>
  </si>
  <si>
    <t>59228425</t>
  </si>
  <si>
    <t>palisáda tyčová kruhová betonová 175x200mm v 1000mm barevná</t>
  </si>
  <si>
    <t>1036697108</t>
  </si>
  <si>
    <t>10/0,175</t>
  </si>
  <si>
    <t>58 " zaokrouhlení</t>
  </si>
  <si>
    <t>-1780843135</t>
  </si>
  <si>
    <t>-1085267597</t>
  </si>
  <si>
    <t>1772831382</t>
  </si>
  <si>
    <t>-1950282339</t>
  </si>
  <si>
    <t>-1881652203</t>
  </si>
  <si>
    <t>-1872363151</t>
  </si>
  <si>
    <t>692,3 " skladba S5</t>
  </si>
  <si>
    <t>942736033</t>
  </si>
  <si>
    <t>579389296</t>
  </si>
  <si>
    <t>-1281522307</t>
  </si>
  <si>
    <t>-708277725</t>
  </si>
  <si>
    <t>473976758</t>
  </si>
  <si>
    <t>909755273</t>
  </si>
  <si>
    <t>-1621378597</t>
  </si>
  <si>
    <t>218,15*1,02 'Přepočtené koeficientem množství</t>
  </si>
  <si>
    <t>353729853</t>
  </si>
  <si>
    <t>15,35*1,03 'Přepočtené koeficientem množství</t>
  </si>
  <si>
    <t>1725719680</t>
  </si>
  <si>
    <t>14,45*1,03 'Přepočtené koeficientem množství</t>
  </si>
  <si>
    <t>1312788643</t>
  </si>
  <si>
    <t>596212210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</si>
  <si>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do 50 m2</t>
  </si>
  <si>
    <t>-501371769</t>
  </si>
  <si>
    <t>https://podminky.urs.cz/item/CS_URS_2025_02/596212210</t>
  </si>
  <si>
    <t>1877767964</t>
  </si>
  <si>
    <t>3,25*1,03 'Přepočtené koeficientem množství</t>
  </si>
  <si>
    <t>-789006222</t>
  </si>
  <si>
    <t>3 " výšková úprava poklopů bez jejich výměny</t>
  </si>
  <si>
    <t>-125109670</t>
  </si>
  <si>
    <t>6 " výšková úprava poklopů bez jejich výměny</t>
  </si>
  <si>
    <t>498142638</t>
  </si>
  <si>
    <t>5 " výšková úprava poklopů bez jejich výměny</t>
  </si>
  <si>
    <t>-372551517</t>
  </si>
  <si>
    <t>-1220702443</t>
  </si>
  <si>
    <t>373612481</t>
  </si>
  <si>
    <t>1981513210</t>
  </si>
  <si>
    <t>9 " nové značky</t>
  </si>
  <si>
    <t>229776022</t>
  </si>
  <si>
    <t>-1933876009</t>
  </si>
  <si>
    <t>(2,25*4+17,5)+(2*2+3*2)*2 " plná 125</t>
  </si>
  <si>
    <t>853411207</t>
  </si>
  <si>
    <t xml:space="preserve">84,5 " přerušovaná 250 </t>
  </si>
  <si>
    <t>2117592422</t>
  </si>
  <si>
    <t>-1655776245</t>
  </si>
  <si>
    <t>18,4+29,5+18,3+34,6+42,6+34,8+5+101,4+5,2+3,5 " ohraničení ploch</t>
  </si>
  <si>
    <t>7,5+8,3 " ohraničení</t>
  </si>
  <si>
    <t>5,3 " sjezd</t>
  </si>
  <si>
    <t>-1095779974</t>
  </si>
  <si>
    <t>21,1*1,02 " ztratné</t>
  </si>
  <si>
    <t>-827612444</t>
  </si>
  <si>
    <t>293,3*1,02 " ztratné</t>
  </si>
  <si>
    <t>300 " zaokrouhlení</t>
  </si>
  <si>
    <t>983027499</t>
  </si>
  <si>
    <t>17,5+9,1+22,5+1,2+1,2+8,9+(96,3-10)+5,2+1,7+0,5</t>
  </si>
  <si>
    <t>932640950</t>
  </si>
  <si>
    <t>154,1*1,02 " ztratné</t>
  </si>
  <si>
    <t>158 " zaokrouhlení</t>
  </si>
  <si>
    <t>-1643814826</t>
  </si>
  <si>
    <t>5,6+5+6,5+6+2,6+3,3+3,6+14 " zápich</t>
  </si>
  <si>
    <t>-1991698880</t>
  </si>
  <si>
    <t>12,5 " napojení etap</t>
  </si>
  <si>
    <t>1,9+3,6+3,35+3 " napojení asf. do dvora k panelákům</t>
  </si>
  <si>
    <t>6 " napojení ul. tkalcovská</t>
  </si>
  <si>
    <t>5,6+4 " napojení ul. Riegrova</t>
  </si>
  <si>
    <t>5,6 " napojení ul. Jiráskova</t>
  </si>
  <si>
    <t>87,7+6,5+4,8 " napojení asfaltů u nové skladby</t>
  </si>
  <si>
    <t>1586940194</t>
  </si>
  <si>
    <t>11,15+12,6+21,2+3,55+2,85+4,25*2+2*2 " řezání ve vyfrézovaném</t>
  </si>
  <si>
    <t>-17598365</t>
  </si>
  <si>
    <t xml:space="preserve">4,8+6,5+84,8  " skladba S4 - BP</t>
  </si>
  <si>
    <t>3,3 " ve sjezdu</t>
  </si>
  <si>
    <t>1,7+1,7 " odbočky chodníku</t>
  </si>
  <si>
    <t>919735126</t>
  </si>
  <si>
    <t>Řezání stávajícího betonového krytu nebo podkladu hloubky přes 250 do 300 mm</t>
  </si>
  <si>
    <t>-228475164</t>
  </si>
  <si>
    <t>https://podminky.urs.cz/item/CS_URS_2025_02/919735126</t>
  </si>
  <si>
    <t>6,1 "skladba S3 - BP</t>
  </si>
  <si>
    <t>-596905355</t>
  </si>
  <si>
    <t>-936287416</t>
  </si>
  <si>
    <t>-422963623</t>
  </si>
  <si>
    <t>6 " rušení dopravní značky</t>
  </si>
  <si>
    <t>-1616106933</t>
  </si>
  <si>
    <t>-1299871595</t>
  </si>
  <si>
    <t>13,846+31,926+44,528+2,9 " kamenivo</t>
  </si>
  <si>
    <t>197794452</t>
  </si>
  <si>
    <t>93,2*19 'Přepočtené koeficientem množství</t>
  </si>
  <si>
    <t>1640108366</t>
  </si>
  <si>
    <t>24,288+61,035+6,25+56,826+5,156 " beton</t>
  </si>
  <si>
    <t xml:space="preserve">18,404+22,264+81,604 " asfalt </t>
  </si>
  <si>
    <t>0,024+0,738+4,08 " vše</t>
  </si>
  <si>
    <t>1141422883</t>
  </si>
  <si>
    <t>280,669*19 'Přepočtené koeficientem množství</t>
  </si>
  <si>
    <t>-981463785</t>
  </si>
  <si>
    <t>-1626614251</t>
  </si>
  <si>
    <t>624823213</t>
  </si>
  <si>
    <t>835236219</t>
  </si>
  <si>
    <t>-1163068351</t>
  </si>
  <si>
    <t>-210840385</t>
  </si>
  <si>
    <t>367304708</t>
  </si>
  <si>
    <t>D 103-2 - Výměna aktivní zóny pod zpevněnými plochami</t>
  </si>
  <si>
    <t>-648267901</t>
  </si>
  <si>
    <t>(3,25)*0,5 " klasická</t>
  </si>
  <si>
    <t>(0,9+0,9+1,15+1,3+0,85+0,85+1,6+1,05+1,95+1,85+1,5+1,45)*0,25 " reliéf</t>
  </si>
  <si>
    <t>(1+1+1,2+0,95+0,95+0,95+1,6++1,1+1,45+2,15+2,1)*0,25 " hladká</t>
  </si>
  <si>
    <t>(5,05+21,55+7,35+29,95+130,25)*0,25 " klasik - chodník</t>
  </si>
  <si>
    <t>(16,6+7,4)*0,25 " klasik - kontejnry</t>
  </si>
  <si>
    <t>((4,35/2)+3,95+3,9+2,75+4,6+43,8+2,8+1,95)*0,5 " sladba S4</t>
  </si>
  <si>
    <t>(154,1*0,05)*0,25 " plocha pod obrubníky š. 50 mm</t>
  </si>
  <si>
    <t>(21,1*0,1)*0,5 " plocha pod obrubníky š. 100 mm</t>
  </si>
  <si>
    <t>(293,3*0,15)*0,5 " plocha pod obrubníky š. 150 mm</t>
  </si>
  <si>
    <t>((18,5+23,8+20,1+14,7+4,7+41,8+17,4+13,8+15,8+3,4+2,6)*0,15)*0,5 " dopočet pod boční opěru</t>
  </si>
  <si>
    <t>-2085234662</t>
  </si>
  <si>
    <t>134,801*0,5 'Přepočtené koeficientem množství</t>
  </si>
  <si>
    <t>-1467702630</t>
  </si>
  <si>
    <t>178072925</t>
  </si>
  <si>
    <t>134,801*19 'Přepočtené koeficientem množství</t>
  </si>
  <si>
    <t>-1808450564</t>
  </si>
  <si>
    <t>-83274090</t>
  </si>
  <si>
    <t>134,801*2 'Přepočtené koeficientem množství</t>
  </si>
  <si>
    <t>223914428</t>
  </si>
  <si>
    <t>(3,25)*2 " klasická</t>
  </si>
  <si>
    <t>(0,9+0,9+1,15+1,3+0,85+0,85+1,6+1,05+1,95+1,85+1,5+1,45)*1 " reliéf</t>
  </si>
  <si>
    <t>(1+1+1,2+0,95+0,95+0,95+1,6++1,1+1,45+2,15+2,1)*1 " hladká</t>
  </si>
  <si>
    <t>(5,05+21,55+7,35+29,95+130,25)*1 " klasik - chodník</t>
  </si>
  <si>
    <t>(16,6+7,4)*1 " klasik - kontejnry</t>
  </si>
  <si>
    <t>(43,8+2,8+2)*2 " skladba S4</t>
  </si>
  <si>
    <t>(154,1*0,05)*1 " plocha pod obrubníky š. 50 mm</t>
  </si>
  <si>
    <t>(21,1*0,1)*2 " plocha pod obrubníky š. 100 mm</t>
  </si>
  <si>
    <t>(293,3*0,15)*2 " plocha pod obrubníky š. 150 mm</t>
  </si>
  <si>
    <t>((18,5+23,8+20,1+14,7+4,7+41,8+17,4+13,8+15,8+3,4+2,6)*0,15)*2 " dopočet pod boční opěru</t>
  </si>
  <si>
    <t>1983362268</t>
  </si>
  <si>
    <t>-1924542300</t>
  </si>
  <si>
    <t>-840717673</t>
  </si>
  <si>
    <t>-1773492661</t>
  </si>
  <si>
    <t>D 401 - Veřejné osvětlení</t>
  </si>
  <si>
    <t>-1184646274</t>
  </si>
  <si>
    <t>66*0,35*0,4 " přebytečné zeminy</t>
  </si>
  <si>
    <t>25,6*0,5*0,9 " přebytečné zeminy</t>
  </si>
  <si>
    <t>20,76*2 'Přepočtené koeficientem množství</t>
  </si>
  <si>
    <t>1292691009</t>
  </si>
  <si>
    <t>-1241959612</t>
  </si>
  <si>
    <t>41,52 " přebytečné zeminy (t)</t>
  </si>
  <si>
    <t>41,52*19 'Přepočtené koeficientem množství</t>
  </si>
  <si>
    <t>704591411</t>
  </si>
  <si>
    <t>1240009250</t>
  </si>
  <si>
    <t>266421186</t>
  </si>
  <si>
    <t>-1707942615</t>
  </si>
  <si>
    <t>-65858083</t>
  </si>
  <si>
    <t>(8*3)*2</t>
  </si>
  <si>
    <t>-1413103895</t>
  </si>
  <si>
    <t>-1001946309</t>
  </si>
  <si>
    <t>1 " SI 01, JI03</t>
  </si>
  <si>
    <t>1 " TK01</t>
  </si>
  <si>
    <t>1 " RI01, JI01</t>
  </si>
  <si>
    <t>Mezisoučet - nové stožáry</t>
  </si>
  <si>
    <t>1 " RI02</t>
  </si>
  <si>
    <t>1 " RI03</t>
  </si>
  <si>
    <t>Mezisoučet - přemístění stávajících</t>
  </si>
  <si>
    <t>-1349083162</t>
  </si>
  <si>
    <t>-924125272</t>
  </si>
  <si>
    <t>210204011-D2</t>
  </si>
  <si>
    <t>Demontáž stožárů osvětlení ocelových samostatně stojících délky do 12 m se zachováním funkčnosti pro opětovnou montáž</t>
  </si>
  <si>
    <t>-1409861824</t>
  </si>
  <si>
    <t>218204103</t>
  </si>
  <si>
    <t>Demontáž výložníků osvětlení jednoramenných sloupových, hmotnosti do 35 kg</t>
  </si>
  <si>
    <t>-145996913</t>
  </si>
  <si>
    <t>https://podminky.urs.cz/item/CS_URS_2025_02/218204103</t>
  </si>
  <si>
    <t>-2117682966</t>
  </si>
  <si>
    <t>35717459</t>
  </si>
  <si>
    <t>2 " RI02-RI03</t>
  </si>
  <si>
    <t>309895946</t>
  </si>
  <si>
    <t>856810296</t>
  </si>
  <si>
    <t>1415138625</t>
  </si>
  <si>
    <t>-675892138</t>
  </si>
  <si>
    <t>-1153974709</t>
  </si>
  <si>
    <t>1 " RI01</t>
  </si>
  <si>
    <t>-1464029890</t>
  </si>
  <si>
    <t>-776062334</t>
  </si>
  <si>
    <t>-1387864865</t>
  </si>
  <si>
    <t>1534846472</t>
  </si>
  <si>
    <t>-717751849</t>
  </si>
  <si>
    <t>(7,1+19,6+7,8+23,9+8,5+8,7)*0,5 " v zeleni</t>
  </si>
  <si>
    <t>-166402040</t>
  </si>
  <si>
    <t>-324937728</t>
  </si>
  <si>
    <t>-8232774</t>
  </si>
  <si>
    <t>5*0,5 " základ stožáru</t>
  </si>
  <si>
    <t>136724081</t>
  </si>
  <si>
    <t>5*0,5 " odstranění základů sloupů</t>
  </si>
  <si>
    <t>-388301679</t>
  </si>
  <si>
    <t>1,3+65,3 " v chodníku</t>
  </si>
  <si>
    <t>1929585073</t>
  </si>
  <si>
    <t>7,1+19,6+7,8+23,9+8,5+8,7 " v zeleni</t>
  </si>
  <si>
    <t>-932000430</t>
  </si>
  <si>
    <t>2,6+5,6+5+4,9+7,5 " v komunikaci</t>
  </si>
  <si>
    <t>1237219936</t>
  </si>
  <si>
    <t>1896718555</t>
  </si>
  <si>
    <t>-1471121586</t>
  </si>
  <si>
    <t>817493329</t>
  </si>
  <si>
    <t>75,6+66,6+25,6+(6*2)*1,5</t>
  </si>
  <si>
    <t>-1816453576</t>
  </si>
  <si>
    <t>185,8*1,1 'Přepočtené koeficientem množství</t>
  </si>
  <si>
    <t>-1149278269</t>
  </si>
  <si>
    <t>1023727847</t>
  </si>
  <si>
    <t>25,6*1,1 'Přepočtené koeficientem množství</t>
  </si>
  <si>
    <t>138047384</t>
  </si>
  <si>
    <t>1466456990</t>
  </si>
  <si>
    <t>66,6*0,35*0,3</t>
  </si>
  <si>
    <t>6,993*2,3 'Přepočtené koeficientem množství</t>
  </si>
  <si>
    <t>-1276217234</t>
  </si>
  <si>
    <t>1456653456</t>
  </si>
  <si>
    <t>-434158450</t>
  </si>
  <si>
    <t>25,6*0,5*0,7</t>
  </si>
  <si>
    <t>8,96*2,3 'Přepočtené koeficientem množství</t>
  </si>
  <si>
    <t>533710007</t>
  </si>
  <si>
    <t>1472495006</t>
  </si>
  <si>
    <t>-989938150</t>
  </si>
  <si>
    <t>2002893386</t>
  </si>
  <si>
    <t>-677743754</t>
  </si>
  <si>
    <t>(7+1+1,5)*8</t>
  </si>
  <si>
    <t>-1970988987</t>
  </si>
  <si>
    <t>76*1,1 'Přepočtené koeficientem množství</t>
  </si>
  <si>
    <t>-940851679</t>
  </si>
  <si>
    <t>1481212204</t>
  </si>
  <si>
    <t>-1699944115</t>
  </si>
  <si>
    <t>185,8+5</t>
  </si>
  <si>
    <t>-1396486855</t>
  </si>
  <si>
    <t>-1553024393</t>
  </si>
  <si>
    <t>185,8*0,625 'Přepočtené koeficientem množství</t>
  </si>
  <si>
    <t>603251639</t>
  </si>
  <si>
    <t>913916478</t>
  </si>
  <si>
    <t>2010837545</t>
  </si>
  <si>
    <t>571365775</t>
  </si>
  <si>
    <t>-2032990880</t>
  </si>
  <si>
    <t>D 801 - Vegetační úpravy</t>
  </si>
  <si>
    <t>91868825</t>
  </si>
  <si>
    <t>20+25+15+7+8+7+7+8+10+5+5+12+10+25+18+15+14+7+6+17+19+9+7+15+5+7 " keře</t>
  </si>
  <si>
    <t>2049182533</t>
  </si>
  <si>
    <t>9 " trvalky</t>
  </si>
  <si>
    <t>1848249645</t>
  </si>
  <si>
    <t>-726564524</t>
  </si>
  <si>
    <t>-1082133138</t>
  </si>
  <si>
    <t>124533423</t>
  </si>
  <si>
    <t>43741583</t>
  </si>
  <si>
    <t>17+16+12+20+5+10</t>
  </si>
  <si>
    <t>-1927210101</t>
  </si>
  <si>
    <t>-88903321</t>
  </si>
  <si>
    <t>1794370985</t>
  </si>
  <si>
    <t>-148977821</t>
  </si>
  <si>
    <t>1712876494</t>
  </si>
  <si>
    <t>Crataegus laevigata ´Paul´s Scarlet´, hloh obecný ´Paul´s Scarlet´, vel. 12-14, spec. Vys 3xP db (CRA)</t>
  </si>
  <si>
    <t>2089368886</t>
  </si>
  <si>
    <t>mat..6</t>
  </si>
  <si>
    <t>Potentila fruticosa ´Jolina´, mochna křovitá ´Jolina´, vel. 20/30</t>
  </si>
  <si>
    <t>-573265641</t>
  </si>
  <si>
    <t>Spiraea arguta, tavolník význačný, vel. 20/30 (AGR)</t>
  </si>
  <si>
    <t>2051273091</t>
  </si>
  <si>
    <t>mat..18</t>
  </si>
  <si>
    <t>Rosa rugosa, růže svrasklá, vel. 30/40</t>
  </si>
  <si>
    <t>2060800311</t>
  </si>
  <si>
    <t>mat..25</t>
  </si>
  <si>
    <t>Spiraea japonica ´Genpei´, tavolník japonský ´Genpei´, vel. 20/30 (GEN)</t>
  </si>
  <si>
    <t>-1438383345</t>
  </si>
  <si>
    <t>733454908</t>
  </si>
  <si>
    <t>1704267840</t>
  </si>
  <si>
    <t>12+30+32+64+40</t>
  </si>
  <si>
    <t>-1477170328</t>
  </si>
  <si>
    <t>1692248338</t>
  </si>
  <si>
    <t>-276186861</t>
  </si>
  <si>
    <t>-925309115</t>
  </si>
  <si>
    <t>1113208332</t>
  </si>
  <si>
    <t>Ošetření vysázených dřevin soliterních</t>
  </si>
  <si>
    <t>940213915</t>
  </si>
  <si>
    <t>184202112</t>
  </si>
  <si>
    <t>-1550495261</t>
  </si>
  <si>
    <t>-629361152</t>
  </si>
  <si>
    <t>-1946790030</t>
  </si>
  <si>
    <t>-444186044</t>
  </si>
  <si>
    <t>1187106516</t>
  </si>
  <si>
    <t>-1586139147</t>
  </si>
  <si>
    <t>920933198</t>
  </si>
  <si>
    <t>389671310</t>
  </si>
  <si>
    <t>454648556</t>
  </si>
  <si>
    <t>312</t>
  </si>
  <si>
    <t>-1650214472</t>
  </si>
  <si>
    <t>320*0,1</t>
  </si>
  <si>
    <t>1608413141</t>
  </si>
  <si>
    <t>17+135+9*4+82+65+77+33+11+(62+10+25)*2+(42+35)*1</t>
  </si>
  <si>
    <t>206536063</t>
  </si>
  <si>
    <t>1845021502</t>
  </si>
  <si>
    <t>-1719309606</t>
  </si>
  <si>
    <t>-716662217</t>
  </si>
  <si>
    <t>D 000 - Vedlejší a ostatní náklady</t>
  </si>
  <si>
    <t>-394474986</t>
  </si>
  <si>
    <t>1789165967</t>
  </si>
  <si>
    <t>-1065546850</t>
  </si>
  <si>
    <t>-1892351810</t>
  </si>
  <si>
    <t>-210873224</t>
  </si>
  <si>
    <t>1774547439</t>
  </si>
  <si>
    <t>-1970756302</t>
  </si>
  <si>
    <t>1568642821</t>
  </si>
  <si>
    <t>197184436</t>
  </si>
  <si>
    <t>-507542576</t>
  </si>
  <si>
    <t>-1901063671</t>
  </si>
  <si>
    <t>931321217</t>
  </si>
  <si>
    <t>289912568</t>
  </si>
  <si>
    <t>SEZNAM FIGUR</t>
  </si>
  <si>
    <t>Výměra</t>
  </si>
  <si>
    <t>A/ A 103/ A 103-1</t>
  </si>
  <si>
    <t>VV0001</t>
  </si>
  <si>
    <t>1 - Skladba S3 - komplet</t>
  </si>
  <si>
    <t>202,207</t>
  </si>
  <si>
    <t>VV0002</t>
  </si>
  <si>
    <t xml:space="preserve">1 - Klasická dlažba tl. 60 mm  - přírodní</t>
  </si>
  <si>
    <t>185,335</t>
  </si>
  <si>
    <t>VV0003</t>
  </si>
  <si>
    <t>1 - Dlažba reliéfní tl. 60 mm - barevná</t>
  </si>
  <si>
    <t>7,285</t>
  </si>
  <si>
    <t>VV0004</t>
  </si>
  <si>
    <t>1 - Dlažba hladká tl. 60 mm - přírodní</t>
  </si>
  <si>
    <t>9,587</t>
  </si>
  <si>
    <t>VV0005</t>
  </si>
  <si>
    <t>1 - Příplatek ke kladení dlažby</t>
  </si>
  <si>
    <t>16,872</t>
  </si>
  <si>
    <t>VV0006</t>
  </si>
  <si>
    <t>1 - Vegetační dlažba tl. 80 mm - barevná</t>
  </si>
  <si>
    <t>3,056</t>
  </si>
  <si>
    <t>VV0007</t>
  </si>
  <si>
    <t>1 - Vegetační dlažba tl. 80 mm - přírodní</t>
  </si>
  <si>
    <t>69,742</t>
  </si>
  <si>
    <t>VV0008</t>
  </si>
  <si>
    <t>1 - Skladba S1 - kompletní</t>
  </si>
  <si>
    <t>72,798</t>
  </si>
  <si>
    <t>VV0046</t>
  </si>
  <si>
    <t>Postřik proti prašnosti</t>
  </si>
  <si>
    <t>1571,906</t>
  </si>
  <si>
    <t>VV0054</t>
  </si>
  <si>
    <t>Řezání asfaltu - tl. 50 mm</t>
  </si>
  <si>
    <t>7,217</t>
  </si>
  <si>
    <t>B/ B 103/ B 103-1</t>
  </si>
  <si>
    <t>VV0053</t>
  </si>
  <si>
    <t>Objem - násypů</t>
  </si>
  <si>
    <t>25,209</t>
  </si>
  <si>
    <t>B/ B 103/ B 103-2</t>
  </si>
  <si>
    <t>Objem aktivní zóny</t>
  </si>
  <si>
    <t>397,630</t>
  </si>
  <si>
    <t>Plocha - aktivní zóny</t>
  </si>
  <si>
    <t>1005,430</t>
  </si>
  <si>
    <t>Plocha - aktivní zóna - betonu</t>
  </si>
  <si>
    <t>1590,518</t>
  </si>
  <si>
    <t>B/ B 801</t>
  </si>
  <si>
    <t>Trávník</t>
  </si>
  <si>
    <t>1630,144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</si>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</sst>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i/>
      <sz val="8"/>
      <color rgb="FF003366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8"/>
      <color theme="10"/>
      <name val="Wingdings 2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4" fillId="0" borderId="0" applyNumberFormat="0" applyFill="0" applyBorder="0" applyAlignment="0" applyProtection="0"/>
  </cellStyleXfs>
  <cellXfs count="40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/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horizontal="right" vertical="center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4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166" fontId="1" fillId="0" borderId="21" xfId="0" applyNumberFormat="1" applyFont="1" applyBorder="1" applyAlignment="1" applyProtection="1">
      <alignment vertical="center"/>
    </xf>
    <xf numFmtId="4" fontId="1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0" borderId="0" xfId="0" applyFont="1" applyAlignment="1" applyProtection="1">
      <alignment horizontal="left" vertical="center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166" fontId="34" fillId="0" borderId="14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41" fillId="0" borderId="0" xfId="0" applyFont="1" applyAlignment="1" applyProtection="1">
      <alignment vertical="center" wrapText="1"/>
    </xf>
    <xf numFmtId="0" fontId="24" fillId="2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166" fontId="24" fillId="0" borderId="22" xfId="0" applyNumberFormat="1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2" fillId="0" borderId="4" xfId="0" applyFont="1" applyBorder="1" applyAlignment="1" applyProtection="1"/>
    <xf numFmtId="0" fontId="12" fillId="0" borderId="0" xfId="0" applyFont="1" applyAlignment="1" applyProtection="1"/>
    <xf numFmtId="0" fontId="12" fillId="0" borderId="0" xfId="0" applyFont="1" applyAlignment="1" applyProtection="1">
      <alignment horizontal="left"/>
    </xf>
    <xf numFmtId="0" fontId="12" fillId="0" borderId="0" xfId="0" applyFont="1" applyAlignment="1" applyProtection="1">
      <protection locked="0"/>
    </xf>
    <xf numFmtId="4" fontId="12" fillId="0" borderId="0" xfId="0" applyNumberFormat="1" applyFont="1" applyAlignment="1" applyProtection="1"/>
    <xf numFmtId="0" fontId="12" fillId="0" borderId="4" xfId="0" applyFont="1" applyBorder="1" applyAlignment="1"/>
    <xf numFmtId="0" fontId="12" fillId="0" borderId="15" xfId="0" applyFont="1" applyBorder="1" applyAlignment="1" applyProtection="1"/>
    <xf numFmtId="0" fontId="12" fillId="0" borderId="0" xfId="0" applyFont="1" applyBorder="1" applyAlignment="1" applyProtection="1"/>
    <xf numFmtId="166" fontId="12" fillId="0" borderId="0" xfId="0" applyNumberFormat="1" applyFont="1" applyBorder="1" applyAlignment="1" applyProtection="1"/>
    <xf numFmtId="166" fontId="12" fillId="0" borderId="16" xfId="0" applyNumberFormat="1" applyFont="1" applyBorder="1" applyAlignment="1" applyProtection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4" fontId="12" fillId="0" borderId="0" xfId="0" applyNumberFormat="1" applyFont="1" applyAlignment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4" xfId="0" applyFont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23" fillId="4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2" fillId="0" borderId="17" xfId="0" applyFont="1" applyBorder="1" applyAlignment="1">
      <alignment horizontal="left" vertical="center" wrapText="1"/>
    </xf>
    <xf numFmtId="0" fontId="42" fillId="0" borderId="23" xfId="0" applyFont="1" applyBorder="1" applyAlignment="1">
      <alignment horizontal="left" vertical="center" wrapText="1"/>
    </xf>
    <xf numFmtId="0" fontId="42" fillId="0" borderId="23" xfId="0" applyFont="1" applyBorder="1" applyAlignment="1">
      <alignment horizontal="left" vertical="center"/>
    </xf>
    <xf numFmtId="167" fontId="42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0" fillId="0" borderId="0" xfId="0" applyAlignment="1">
      <alignment vertical="top"/>
    </xf>
    <xf numFmtId="0" fontId="43" fillId="0" borderId="24" xfId="0" applyFont="1" applyBorder="1" applyAlignment="1">
      <alignment vertical="center" wrapText="1"/>
    </xf>
    <xf numFmtId="0" fontId="43" fillId="0" borderId="25" xfId="0" applyFont="1" applyBorder="1" applyAlignment="1">
      <alignment vertical="center" wrapText="1"/>
    </xf>
    <xf numFmtId="0" fontId="43" fillId="0" borderId="26" xfId="0" applyFont="1" applyBorder="1" applyAlignment="1">
      <alignment vertical="center" wrapText="1"/>
    </xf>
    <xf numFmtId="0" fontId="43" fillId="0" borderId="27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0" borderId="27" xfId="0" applyFont="1" applyBorder="1" applyAlignment="1">
      <alignment vertical="center" wrapText="1"/>
    </xf>
    <xf numFmtId="0" fontId="45" fillId="0" borderId="29" xfId="0" applyFont="1" applyBorder="1" applyAlignment="1">
      <alignment horizontal="left" wrapText="1"/>
    </xf>
    <xf numFmtId="0" fontId="43" fillId="0" borderId="28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27" xfId="0" applyFont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vertical="center"/>
    </xf>
    <xf numFmtId="49" fontId="46" fillId="0" borderId="1" xfId="0" applyNumberFormat="1" applyFont="1" applyBorder="1" applyAlignment="1">
      <alignment horizontal="left" vertical="center" wrapText="1"/>
    </xf>
    <xf numFmtId="49" fontId="46" fillId="0" borderId="1" xfId="0" applyNumberFormat="1" applyFont="1" applyBorder="1" applyAlignment="1">
      <alignment vertical="center" wrapText="1"/>
    </xf>
    <xf numFmtId="0" fontId="43" fillId="0" borderId="30" xfId="0" applyFont="1" applyBorder="1" applyAlignment="1">
      <alignment vertical="center" wrapText="1"/>
    </xf>
    <xf numFmtId="0" fontId="48" fillId="0" borderId="29" xfId="0" applyFont="1" applyBorder="1" applyAlignment="1">
      <alignment vertical="center" wrapText="1"/>
    </xf>
    <xf numFmtId="0" fontId="43" fillId="0" borderId="31" xfId="0" applyFont="1" applyBorder="1" applyAlignment="1">
      <alignment vertical="center" wrapText="1"/>
    </xf>
    <xf numFmtId="0" fontId="43" fillId="0" borderId="1" xfId="0" applyFont="1" applyBorder="1" applyAlignment="1">
      <alignment vertical="top"/>
    </xf>
    <xf numFmtId="0" fontId="43" fillId="0" borderId="0" xfId="0" applyFont="1" applyAlignment="1">
      <alignment vertical="top"/>
    </xf>
    <xf numFmtId="0" fontId="43" fillId="0" borderId="24" xfId="0" applyFont="1" applyBorder="1" applyAlignment="1">
      <alignment horizontal="left" vertical="center"/>
    </xf>
    <xf numFmtId="0" fontId="43" fillId="0" borderId="25" xfId="0" applyFont="1" applyBorder="1" applyAlignment="1">
      <alignment horizontal="left" vertical="center"/>
    </xf>
    <xf numFmtId="0" fontId="43" fillId="0" borderId="26" xfId="0" applyFont="1" applyBorder="1" applyAlignment="1">
      <alignment horizontal="left" vertical="center"/>
    </xf>
    <xf numFmtId="0" fontId="43" fillId="0" borderId="27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3" fillId="0" borderId="28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5" fillId="0" borderId="29" xfId="0" applyFont="1" applyBorder="1" applyAlignment="1">
      <alignment horizontal="center" vertical="center"/>
    </xf>
    <xf numFmtId="0" fontId="49" fillId="0" borderId="29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6" fillId="0" borderId="1" xfId="0" applyFont="1" applyFill="1" applyBorder="1" applyAlignment="1">
      <alignment horizontal="left" vertical="center"/>
    </xf>
    <xf numFmtId="0" fontId="46" fillId="0" borderId="1" xfId="0" applyFont="1" applyFill="1" applyBorder="1" applyAlignment="1">
      <alignment horizontal="center" vertical="center"/>
    </xf>
    <xf numFmtId="0" fontId="43" fillId="0" borderId="30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3" fillId="0" borderId="3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left" vertical="center" wrapText="1"/>
    </xf>
    <xf numFmtId="0" fontId="43" fillId="0" borderId="25" xfId="0" applyFont="1" applyBorder="1" applyAlignment="1">
      <alignment horizontal="left" vertical="center" wrapText="1"/>
    </xf>
    <xf numFmtId="0" fontId="43" fillId="0" borderId="26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0" fontId="49" fillId="0" borderId="27" xfId="0" applyFont="1" applyBorder="1" applyAlignment="1">
      <alignment horizontal="left" vertical="center" wrapText="1"/>
    </xf>
    <xf numFmtId="0" fontId="49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/>
    </xf>
    <xf numFmtId="0" fontId="47" fillId="0" borderId="28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/>
    </xf>
    <xf numFmtId="0" fontId="47" fillId="0" borderId="30" xfId="0" applyFont="1" applyBorder="1" applyAlignment="1">
      <alignment horizontal="left" vertical="center" wrapText="1"/>
    </xf>
    <xf numFmtId="0" fontId="47" fillId="0" borderId="29" xfId="0" applyFont="1" applyBorder="1" applyAlignment="1">
      <alignment horizontal="left" vertical="center" wrapText="1"/>
    </xf>
    <xf numFmtId="0" fontId="47" fillId="0" borderId="3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top"/>
    </xf>
    <xf numFmtId="0" fontId="46" fillId="0" borderId="1" xfId="0" applyFont="1" applyBorder="1" applyAlignment="1">
      <alignment horizontal="center" vertical="top"/>
    </xf>
    <xf numFmtId="0" fontId="47" fillId="0" borderId="30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5" fillId="0" borderId="1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45" fillId="0" borderId="29" xfId="0" applyFont="1" applyBorder="1" applyAlignment="1">
      <alignment vertical="center"/>
    </xf>
    <xf numFmtId="0" fontId="46" fillId="0" borderId="1" xfId="0" applyFont="1" applyBorder="1" applyAlignment="1">
      <alignment vertical="top"/>
    </xf>
    <xf numFmtId="49" fontId="46" fillId="0" borderId="1" xfId="0" applyNumberFormat="1" applyFont="1" applyBorder="1" applyAlignment="1">
      <alignment horizontal="left" vertical="center"/>
    </xf>
    <xf numFmtId="0" fontId="52" fillId="0" borderId="27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vertical="top"/>
    </xf>
    <xf numFmtId="0" fontId="53" fillId="0" borderId="1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horizontal="center" vertical="center"/>
    </xf>
    <xf numFmtId="49" fontId="53" fillId="0" borderId="1" xfId="0" applyNumberFormat="1" applyFont="1" applyBorder="1" applyAlignment="1" applyProtection="1">
      <alignment horizontal="left" vertical="center"/>
    </xf>
    <xf numFmtId="0" fontId="52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5" fillId="0" borderId="29" xfId="0" applyFont="1" applyBorder="1" applyAlignment="1">
      <alignment horizontal="left"/>
    </xf>
    <xf numFmtId="0" fontId="49" fillId="0" borderId="29" xfId="0" applyFont="1" applyBorder="1" applyAlignment="1"/>
    <xf numFmtId="0" fontId="43" fillId="0" borderId="27" xfId="0" applyFont="1" applyBorder="1" applyAlignment="1">
      <alignment vertical="top"/>
    </xf>
    <xf numFmtId="0" fontId="43" fillId="0" borderId="28" xfId="0" applyFont="1" applyBorder="1" applyAlignment="1">
      <alignment vertical="top"/>
    </xf>
    <xf numFmtId="0" fontId="43" fillId="0" borderId="30" xfId="0" applyFont="1" applyBorder="1" applyAlignment="1">
      <alignment vertical="top"/>
    </xf>
    <xf numFmtId="0" fontId="43" fillId="0" borderId="29" xfId="0" applyFont="1" applyBorder="1" applyAlignment="1">
      <alignment vertical="top"/>
    </xf>
    <xf numFmtId="0" fontId="43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styles" Target="styles.xml" /><Relationship Id="rId26" Type="http://schemas.openxmlformats.org/officeDocument/2006/relationships/theme" Target="theme/theme1.xml" /><Relationship Id="rId27" Type="http://schemas.openxmlformats.org/officeDocument/2006/relationships/calcChain" Target="calcChain.xml" /><Relationship Id="rId28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12103000" TargetMode="External" /><Relationship Id="rId2" Type="http://schemas.openxmlformats.org/officeDocument/2006/relationships/hyperlink" Target="https://podminky.urs.cz/item/CS_URS_2025_02/012203000" TargetMode="External" /><Relationship Id="rId3" Type="http://schemas.openxmlformats.org/officeDocument/2006/relationships/hyperlink" Target="https://podminky.urs.cz/item/CS_URS_2025_02/012303000" TargetMode="External" /><Relationship Id="rId4" Type="http://schemas.openxmlformats.org/officeDocument/2006/relationships/hyperlink" Target="https://podminky.urs.cz/item/CS_URS_2025_02/012414000" TargetMode="External" /><Relationship Id="rId5" Type="http://schemas.openxmlformats.org/officeDocument/2006/relationships/hyperlink" Target="https://podminky.urs.cz/item/CS_URS_2025_02/012444000" TargetMode="External" /><Relationship Id="rId6" Type="http://schemas.openxmlformats.org/officeDocument/2006/relationships/hyperlink" Target="https://podminky.urs.cz/item/CS_URS_2025_02/013254000" TargetMode="External" /><Relationship Id="rId7" Type="http://schemas.openxmlformats.org/officeDocument/2006/relationships/hyperlink" Target="https://podminky.urs.cz/item/CS_URS_2025_02/021103000" TargetMode="External" /><Relationship Id="rId8" Type="http://schemas.openxmlformats.org/officeDocument/2006/relationships/hyperlink" Target="https://podminky.urs.cz/item/CS_URS_2025_02/030001000" TargetMode="External" /><Relationship Id="rId9" Type="http://schemas.openxmlformats.org/officeDocument/2006/relationships/hyperlink" Target="https://podminky.urs.cz/item/CS_URS_2025_02/043234000" TargetMode="External" /><Relationship Id="rId10" Type="http://schemas.openxmlformats.org/officeDocument/2006/relationships/hyperlink" Target="https://podminky.urs.cz/item/CS_URS_2025_02/045002000" TargetMode="External" /><Relationship Id="rId11" Type="http://schemas.openxmlformats.org/officeDocument/2006/relationships/hyperlink" Target="https://podminky.urs.cz/item/CS_URS_2025_02/053002000" TargetMode="External" /><Relationship Id="rId12" Type="http://schemas.openxmlformats.org/officeDocument/2006/relationships/hyperlink" Target="https://podminky.urs.cz/item/CS_URS_2025_02/060001000" TargetMode="External" /><Relationship Id="rId13" Type="http://schemas.openxmlformats.org/officeDocument/2006/relationships/hyperlink" Target="https://podminky.urs.cz/item/CS_URS_2025_02/070001000" TargetMode="External" /><Relationship Id="rId14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6187" TargetMode="External" /><Relationship Id="rId2" Type="http://schemas.openxmlformats.org/officeDocument/2006/relationships/hyperlink" Target="https://podminky.urs.cz/item/CS_URS_2025_02/113107161" TargetMode="External" /><Relationship Id="rId3" Type="http://schemas.openxmlformats.org/officeDocument/2006/relationships/hyperlink" Target="https://podminky.urs.cz/item/CS_URS_2025_02/113107171" TargetMode="External" /><Relationship Id="rId4" Type="http://schemas.openxmlformats.org/officeDocument/2006/relationships/hyperlink" Target="https://podminky.urs.cz/item/CS_URS_2025_02/113107181" TargetMode="External" /><Relationship Id="rId5" Type="http://schemas.openxmlformats.org/officeDocument/2006/relationships/hyperlink" Target="https://podminky.urs.cz/item/CS_URS_2025_02/113107321" TargetMode="External" /><Relationship Id="rId6" Type="http://schemas.openxmlformats.org/officeDocument/2006/relationships/hyperlink" Target="https://podminky.urs.cz/item/CS_URS_2025_02/113107322" TargetMode="External" /><Relationship Id="rId7" Type="http://schemas.openxmlformats.org/officeDocument/2006/relationships/hyperlink" Target="https://podminky.urs.cz/item/CS_URS_2025_02/113107323" TargetMode="External" /><Relationship Id="rId8" Type="http://schemas.openxmlformats.org/officeDocument/2006/relationships/hyperlink" Target="https://podminky.urs.cz/item/CS_URS_2025_02/113107330" TargetMode="External" /><Relationship Id="rId9" Type="http://schemas.openxmlformats.org/officeDocument/2006/relationships/hyperlink" Target="https://podminky.urs.cz/item/CS_URS_2025_02/113107331" TargetMode="External" /><Relationship Id="rId10" Type="http://schemas.openxmlformats.org/officeDocument/2006/relationships/hyperlink" Target="https://podminky.urs.cz/item/CS_URS_2025_02/113107332" TargetMode="External" /><Relationship Id="rId11" Type="http://schemas.openxmlformats.org/officeDocument/2006/relationships/hyperlink" Target="https://podminky.urs.cz/item/CS_URS_2025_02/113107342" TargetMode="External" /><Relationship Id="rId12" Type="http://schemas.openxmlformats.org/officeDocument/2006/relationships/hyperlink" Target="https://podminky.urs.cz/item/CS_URS_2025_02/113154543" TargetMode="External" /><Relationship Id="rId13" Type="http://schemas.openxmlformats.org/officeDocument/2006/relationships/hyperlink" Target="https://podminky.urs.cz/item/CS_URS_2025_02/113202111" TargetMode="External" /><Relationship Id="rId14" Type="http://schemas.openxmlformats.org/officeDocument/2006/relationships/hyperlink" Target="https://podminky.urs.cz/item/CS_URS_2025_02/113204111" TargetMode="External" /><Relationship Id="rId15" Type="http://schemas.openxmlformats.org/officeDocument/2006/relationships/hyperlink" Target="https://podminky.urs.cz/item/CS_URS_2025_02/121151103" TargetMode="External" /><Relationship Id="rId16" Type="http://schemas.openxmlformats.org/officeDocument/2006/relationships/hyperlink" Target="https://podminky.urs.cz/item/CS_URS_2025_02/122251302" TargetMode="External" /><Relationship Id="rId17" Type="http://schemas.openxmlformats.org/officeDocument/2006/relationships/hyperlink" Target="https://podminky.urs.cz/item/CS_URS_2025_02/129001101" TargetMode="External" /><Relationship Id="rId18" Type="http://schemas.openxmlformats.org/officeDocument/2006/relationships/hyperlink" Target="https://podminky.urs.cz/item/CS_URS_2025_02/131212531" TargetMode="External" /><Relationship Id="rId19" Type="http://schemas.openxmlformats.org/officeDocument/2006/relationships/hyperlink" Target="https://podminky.urs.cz/item/CS_URS_2025_02/132251101" TargetMode="External" /><Relationship Id="rId20" Type="http://schemas.openxmlformats.org/officeDocument/2006/relationships/hyperlink" Target="https://podminky.urs.cz/item/CS_URS_2025_02/139001101" TargetMode="External" /><Relationship Id="rId21" Type="http://schemas.openxmlformats.org/officeDocument/2006/relationships/hyperlink" Target="https://podminky.urs.cz/item/CS_URS_2025_02/162351103" TargetMode="External" /><Relationship Id="rId22" Type="http://schemas.openxmlformats.org/officeDocument/2006/relationships/hyperlink" Target="https://podminky.urs.cz/item/CS_URS_2025_02/162351104" TargetMode="External" /><Relationship Id="rId23" Type="http://schemas.openxmlformats.org/officeDocument/2006/relationships/hyperlink" Target="https://podminky.urs.cz/item/CS_URS_2025_02/162751119" TargetMode="External" /><Relationship Id="rId24" Type="http://schemas.openxmlformats.org/officeDocument/2006/relationships/hyperlink" Target="https://podminky.urs.cz/item/CS_URS_2025_02/167151101" TargetMode="External" /><Relationship Id="rId25" Type="http://schemas.openxmlformats.org/officeDocument/2006/relationships/hyperlink" Target="https://podminky.urs.cz/item/CS_URS_2025_02/171152111" TargetMode="External" /><Relationship Id="rId26" Type="http://schemas.openxmlformats.org/officeDocument/2006/relationships/hyperlink" Target="https://podminky.urs.cz/item/CS_URS_2025_02/171201231" TargetMode="External" /><Relationship Id="rId27" Type="http://schemas.openxmlformats.org/officeDocument/2006/relationships/hyperlink" Target="https://podminky.urs.cz/item/CS_URS_2025_02/171251201" TargetMode="External" /><Relationship Id="rId28" Type="http://schemas.openxmlformats.org/officeDocument/2006/relationships/hyperlink" Target="https://podminky.urs.cz/item/CS_URS_2025_02/174151101" TargetMode="External" /><Relationship Id="rId29" Type="http://schemas.openxmlformats.org/officeDocument/2006/relationships/hyperlink" Target="https://podminky.urs.cz/item/CS_URS_2025_02/181111111" TargetMode="External" /><Relationship Id="rId30" Type="http://schemas.openxmlformats.org/officeDocument/2006/relationships/hyperlink" Target="https://podminky.urs.cz/item/CS_URS_2025_02/181152302" TargetMode="External" /><Relationship Id="rId31" Type="http://schemas.openxmlformats.org/officeDocument/2006/relationships/hyperlink" Target="https://podminky.urs.cz/item/CS_URS_2025_02/181351003" TargetMode="External" /><Relationship Id="rId32" Type="http://schemas.openxmlformats.org/officeDocument/2006/relationships/hyperlink" Target="https://podminky.urs.cz/item/CS_URS_2025_02/275313611" TargetMode="External" /><Relationship Id="rId33" Type="http://schemas.openxmlformats.org/officeDocument/2006/relationships/hyperlink" Target="https://podminky.urs.cz/item/CS_URS_2025_02/564831111" TargetMode="External" /><Relationship Id="rId34" Type="http://schemas.openxmlformats.org/officeDocument/2006/relationships/hyperlink" Target="https://podminky.urs.cz/item/CS_URS_2025_02/564851111" TargetMode="External" /><Relationship Id="rId35" Type="http://schemas.openxmlformats.org/officeDocument/2006/relationships/hyperlink" Target="https://podminky.urs.cz/item/CS_URS_2025_02/564861111" TargetMode="External" /><Relationship Id="rId36" Type="http://schemas.openxmlformats.org/officeDocument/2006/relationships/hyperlink" Target="https://podminky.urs.cz/item/CS_URS_2025_02/565145001" TargetMode="External" /><Relationship Id="rId37" Type="http://schemas.openxmlformats.org/officeDocument/2006/relationships/hyperlink" Target="https://podminky.urs.cz/item/CS_URS_2025_02/567123811" TargetMode="External" /><Relationship Id="rId38" Type="http://schemas.openxmlformats.org/officeDocument/2006/relationships/hyperlink" Target="https://podminky.urs.cz/item/CS_URS_2025_02/572141111" TargetMode="External" /><Relationship Id="rId39" Type="http://schemas.openxmlformats.org/officeDocument/2006/relationships/hyperlink" Target="https://podminky.urs.cz/item/CS_URS_2025_02/573191111" TargetMode="External" /><Relationship Id="rId40" Type="http://schemas.openxmlformats.org/officeDocument/2006/relationships/hyperlink" Target="https://podminky.urs.cz/item/CS_URS_2025_02/573231106" TargetMode="External" /><Relationship Id="rId41" Type="http://schemas.openxmlformats.org/officeDocument/2006/relationships/hyperlink" Target="https://podminky.urs.cz/item/CS_URS_2025_02/573231111" TargetMode="External" /><Relationship Id="rId42" Type="http://schemas.openxmlformats.org/officeDocument/2006/relationships/hyperlink" Target="https://podminky.urs.cz/item/CS_URS_2025_02/577134011" TargetMode="External" /><Relationship Id="rId43" Type="http://schemas.openxmlformats.org/officeDocument/2006/relationships/hyperlink" Target="https://podminky.urs.cz/item/CS_URS_2025_02/577144121" TargetMode="External" /><Relationship Id="rId44" Type="http://schemas.openxmlformats.org/officeDocument/2006/relationships/hyperlink" Target="https://podminky.urs.cz/item/CS_URS_2025_02/596211113" TargetMode="External" /><Relationship Id="rId45" Type="http://schemas.openxmlformats.org/officeDocument/2006/relationships/hyperlink" Target="https://podminky.urs.cz/item/CS_URS_2025_02/596211114" TargetMode="External" /><Relationship Id="rId46" Type="http://schemas.openxmlformats.org/officeDocument/2006/relationships/hyperlink" Target="https://podminky.urs.cz/item/CS_URS_2025_02/596212213" TargetMode="External" /><Relationship Id="rId47" Type="http://schemas.openxmlformats.org/officeDocument/2006/relationships/hyperlink" Target="https://podminky.urs.cz/item/CS_URS_2025_02/596212214" TargetMode="External" /><Relationship Id="rId48" Type="http://schemas.openxmlformats.org/officeDocument/2006/relationships/hyperlink" Target="https://podminky.urs.cz/item/CS_URS_2025_02/596412115" TargetMode="External" /><Relationship Id="rId49" Type="http://schemas.openxmlformats.org/officeDocument/2006/relationships/hyperlink" Target="https://podminky.urs.cz/item/CS_URS_2025_02/899132121" TargetMode="External" /><Relationship Id="rId50" Type="http://schemas.openxmlformats.org/officeDocument/2006/relationships/hyperlink" Target="https://podminky.urs.cz/item/CS_URS_2025_02/899132212" TargetMode="External" /><Relationship Id="rId51" Type="http://schemas.openxmlformats.org/officeDocument/2006/relationships/hyperlink" Target="https://podminky.urs.cz/item/CS_URS_2025_02/899133211" TargetMode="External" /><Relationship Id="rId52" Type="http://schemas.openxmlformats.org/officeDocument/2006/relationships/hyperlink" Target="https://podminky.urs.cz/item/CS_URS_2025_02/914111111" TargetMode="External" /><Relationship Id="rId53" Type="http://schemas.openxmlformats.org/officeDocument/2006/relationships/hyperlink" Target="https://podminky.urs.cz/item/CS_URS_2025_02/914511111" TargetMode="External" /><Relationship Id="rId54" Type="http://schemas.openxmlformats.org/officeDocument/2006/relationships/hyperlink" Target="https://podminky.urs.cz/item/CS_URS_2025_02/915211112" TargetMode="External" /><Relationship Id="rId55" Type="http://schemas.openxmlformats.org/officeDocument/2006/relationships/hyperlink" Target="https://podminky.urs.cz/item/CS_URS_2025_02/915231112" TargetMode="External" /><Relationship Id="rId56" Type="http://schemas.openxmlformats.org/officeDocument/2006/relationships/hyperlink" Target="https://podminky.urs.cz/item/CS_URS_2025_02/915611111" TargetMode="External" /><Relationship Id="rId57" Type="http://schemas.openxmlformats.org/officeDocument/2006/relationships/hyperlink" Target="https://podminky.urs.cz/item/CS_URS_2025_02/915621111" TargetMode="External" /><Relationship Id="rId58" Type="http://schemas.openxmlformats.org/officeDocument/2006/relationships/hyperlink" Target="https://podminky.urs.cz/item/CS_URS_2025_02/916131213" TargetMode="External" /><Relationship Id="rId59" Type="http://schemas.openxmlformats.org/officeDocument/2006/relationships/hyperlink" Target="https://podminky.urs.cz/item/CS_URS_2025_02/916231213" TargetMode="External" /><Relationship Id="rId60" Type="http://schemas.openxmlformats.org/officeDocument/2006/relationships/hyperlink" Target="https://podminky.urs.cz/item/CS_URS_2025_02/919731121" TargetMode="External" /><Relationship Id="rId61" Type="http://schemas.openxmlformats.org/officeDocument/2006/relationships/hyperlink" Target="https://podminky.urs.cz/item/CS_URS_2025_02/919732211" TargetMode="External" /><Relationship Id="rId62" Type="http://schemas.openxmlformats.org/officeDocument/2006/relationships/hyperlink" Target="https://podminky.urs.cz/item/CS_URS_2025_02/919735112" TargetMode="External" /><Relationship Id="rId63" Type="http://schemas.openxmlformats.org/officeDocument/2006/relationships/hyperlink" Target="https://podminky.urs.cz/item/CS_URS_2025_02/919735113" TargetMode="External" /><Relationship Id="rId64" Type="http://schemas.openxmlformats.org/officeDocument/2006/relationships/hyperlink" Target="https://podminky.urs.cz/item/CS_URS_2025_02/919858111" TargetMode="External" /><Relationship Id="rId65" Type="http://schemas.openxmlformats.org/officeDocument/2006/relationships/hyperlink" Target="https://podminky.urs.cz/item/CS_URS_2025_02/936104211" TargetMode="External" /><Relationship Id="rId66" Type="http://schemas.openxmlformats.org/officeDocument/2006/relationships/hyperlink" Target="https://podminky.urs.cz/item/CS_URS_2025_02/936124112" TargetMode="External" /><Relationship Id="rId67" Type="http://schemas.openxmlformats.org/officeDocument/2006/relationships/hyperlink" Target="https://podminky.urs.cz/item/CS_URS_2025_02/938909311" TargetMode="External" /><Relationship Id="rId68" Type="http://schemas.openxmlformats.org/officeDocument/2006/relationships/hyperlink" Target="https://podminky.urs.cz/item/CS_URS_2025_02/966006132" TargetMode="External" /><Relationship Id="rId69" Type="http://schemas.openxmlformats.org/officeDocument/2006/relationships/hyperlink" Target="https://podminky.urs.cz/item/CS_URS_2025_02/966006211" TargetMode="External" /><Relationship Id="rId70" Type="http://schemas.openxmlformats.org/officeDocument/2006/relationships/hyperlink" Target="https://podminky.urs.cz/item/CS_URS_2025_02/979054451" TargetMode="External" /><Relationship Id="rId71" Type="http://schemas.openxmlformats.org/officeDocument/2006/relationships/hyperlink" Target="https://podminky.urs.cz/item/CS_URS_2025_02/997221551" TargetMode="External" /><Relationship Id="rId72" Type="http://schemas.openxmlformats.org/officeDocument/2006/relationships/hyperlink" Target="https://podminky.urs.cz/item/CS_URS_2025_02/997221559" TargetMode="External" /><Relationship Id="rId73" Type="http://schemas.openxmlformats.org/officeDocument/2006/relationships/hyperlink" Target="https://podminky.urs.cz/item/CS_URS_2025_02/997221561" TargetMode="External" /><Relationship Id="rId74" Type="http://schemas.openxmlformats.org/officeDocument/2006/relationships/hyperlink" Target="https://podminky.urs.cz/item/CS_URS_2025_02/997221569" TargetMode="External" /><Relationship Id="rId75" Type="http://schemas.openxmlformats.org/officeDocument/2006/relationships/hyperlink" Target="https://podminky.urs.cz/item/CS_URS_2025_02/997221611" TargetMode="External" /><Relationship Id="rId76" Type="http://schemas.openxmlformats.org/officeDocument/2006/relationships/hyperlink" Target="https://podminky.urs.cz/item/CS_URS_2025_02/997221861" TargetMode="External" /><Relationship Id="rId77" Type="http://schemas.openxmlformats.org/officeDocument/2006/relationships/hyperlink" Target="https://podminky.urs.cz/item/CS_URS_2025_02/997221873" TargetMode="External" /><Relationship Id="rId78" Type="http://schemas.openxmlformats.org/officeDocument/2006/relationships/hyperlink" Target="https://podminky.urs.cz/item/CS_URS_2025_02/997221875" TargetMode="External" /><Relationship Id="rId79" Type="http://schemas.openxmlformats.org/officeDocument/2006/relationships/hyperlink" Target="https://podminky.urs.cz/item/CS_URS_2025_02/997013871" TargetMode="External" /><Relationship Id="rId80" Type="http://schemas.openxmlformats.org/officeDocument/2006/relationships/hyperlink" Target="https://podminky.urs.cz/item/CS_URS_2025_02/998223011" TargetMode="External" /><Relationship Id="rId81" Type="http://schemas.openxmlformats.org/officeDocument/2006/relationships/hyperlink" Target="https://podminky.urs.cz/item/CS_URS_2025_02/711161215" TargetMode="External" /><Relationship Id="rId82" Type="http://schemas.openxmlformats.org/officeDocument/2006/relationships/hyperlink" Target="https://podminky.urs.cz/item/CS_URS_2025_02/711161383" TargetMode="External" /><Relationship Id="rId83" Type="http://schemas.openxmlformats.org/officeDocument/2006/relationships/hyperlink" Target="https://podminky.urs.cz/item/CS_URS_2025_02/711161386" TargetMode="External" /><Relationship Id="rId84" Type="http://schemas.openxmlformats.org/officeDocument/2006/relationships/hyperlink" Target="https://podminky.urs.cz/item/CS_URS_2025_02/998711101" TargetMode="External" /><Relationship Id="rId85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1251104" TargetMode="External" /><Relationship Id="rId2" Type="http://schemas.openxmlformats.org/officeDocument/2006/relationships/hyperlink" Target="https://podminky.urs.cz/item/CS_URS_2025_02/139001101" TargetMode="External" /><Relationship Id="rId3" Type="http://schemas.openxmlformats.org/officeDocument/2006/relationships/hyperlink" Target="https://podminky.urs.cz/item/CS_URS_2025_02/162351104" TargetMode="External" /><Relationship Id="rId4" Type="http://schemas.openxmlformats.org/officeDocument/2006/relationships/hyperlink" Target="https://podminky.urs.cz/item/CS_URS_2025_02/162751119" TargetMode="External" /><Relationship Id="rId5" Type="http://schemas.openxmlformats.org/officeDocument/2006/relationships/hyperlink" Target="https://podminky.urs.cz/item/CS_URS_2025_02/171152501" TargetMode="External" /><Relationship Id="rId6" Type="http://schemas.openxmlformats.org/officeDocument/2006/relationships/hyperlink" Target="https://podminky.urs.cz/item/CS_URS_2025_02/171201231" TargetMode="External" /><Relationship Id="rId7" Type="http://schemas.openxmlformats.org/officeDocument/2006/relationships/hyperlink" Target="https://podminky.urs.cz/item/CS_URS_2025_02/564971315" TargetMode="External" /><Relationship Id="rId8" Type="http://schemas.openxmlformats.org/officeDocument/2006/relationships/hyperlink" Target="https://podminky.urs.cz/item/CS_URS_2025_02/919726122" TargetMode="External" /><Relationship Id="rId9" Type="http://schemas.openxmlformats.org/officeDocument/2006/relationships/hyperlink" Target="https://podminky.urs.cz/item/CS_URS_2025_02/919858111" TargetMode="External" /><Relationship Id="rId10" Type="http://schemas.openxmlformats.org/officeDocument/2006/relationships/hyperlink" Target="https://podminky.urs.cz/item/CS_URS_2025_02/998225111" TargetMode="External" /><Relationship Id="rId1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2254101" TargetMode="External" /><Relationship Id="rId2" Type="http://schemas.openxmlformats.org/officeDocument/2006/relationships/hyperlink" Target="https://podminky.urs.cz/item/CS_URS_2025_02/139001101" TargetMode="External" /><Relationship Id="rId3" Type="http://schemas.openxmlformats.org/officeDocument/2006/relationships/hyperlink" Target="https://podminky.urs.cz/item/CS_URS_2025_02/151101101" TargetMode="External" /><Relationship Id="rId4" Type="http://schemas.openxmlformats.org/officeDocument/2006/relationships/hyperlink" Target="https://podminky.urs.cz/item/CS_URS_2025_02/151101111" TargetMode="External" /><Relationship Id="rId5" Type="http://schemas.openxmlformats.org/officeDocument/2006/relationships/hyperlink" Target="https://podminky.urs.cz/item/CS_URS_2025_02/162251101" TargetMode="External" /><Relationship Id="rId6" Type="http://schemas.openxmlformats.org/officeDocument/2006/relationships/hyperlink" Target="https://podminky.urs.cz/item/CS_URS_2025_02/162351104" TargetMode="External" /><Relationship Id="rId7" Type="http://schemas.openxmlformats.org/officeDocument/2006/relationships/hyperlink" Target="https://podminky.urs.cz/item/CS_URS_2025_02/162751119" TargetMode="External" /><Relationship Id="rId8" Type="http://schemas.openxmlformats.org/officeDocument/2006/relationships/hyperlink" Target="https://podminky.urs.cz/item/CS_URS_2025_02/167151101" TargetMode="External" /><Relationship Id="rId9" Type="http://schemas.openxmlformats.org/officeDocument/2006/relationships/hyperlink" Target="https://podminky.urs.cz/item/CS_URS_2025_02/171201231" TargetMode="External" /><Relationship Id="rId10" Type="http://schemas.openxmlformats.org/officeDocument/2006/relationships/hyperlink" Target="https://podminky.urs.cz/item/CS_URS_2025_02/174151101" TargetMode="External" /><Relationship Id="rId11" Type="http://schemas.openxmlformats.org/officeDocument/2006/relationships/hyperlink" Target="https://podminky.urs.cz/item/CS_URS_2025_02/175111101" TargetMode="External" /><Relationship Id="rId12" Type="http://schemas.openxmlformats.org/officeDocument/2006/relationships/hyperlink" Target="https://podminky.urs.cz/item/CS_URS_2025_02/451572111" TargetMode="External" /><Relationship Id="rId13" Type="http://schemas.openxmlformats.org/officeDocument/2006/relationships/hyperlink" Target="https://podminky.urs.cz/item/CS_URS_2025_02/452141111" TargetMode="External" /><Relationship Id="rId14" Type="http://schemas.openxmlformats.org/officeDocument/2006/relationships/hyperlink" Target="https://podminky.urs.cz/item/CS_URS_2025_02/871313120" TargetMode="External" /><Relationship Id="rId15" Type="http://schemas.openxmlformats.org/officeDocument/2006/relationships/hyperlink" Target="https://podminky.urs.cz/item/CS_URS_2025_02/877310310" TargetMode="External" /><Relationship Id="rId16" Type="http://schemas.openxmlformats.org/officeDocument/2006/relationships/hyperlink" Target="https://podminky.urs.cz/item/CS_URS_2025_02/890411851" TargetMode="External" /><Relationship Id="rId17" Type="http://schemas.openxmlformats.org/officeDocument/2006/relationships/hyperlink" Target="https://podminky.urs.cz/item/CS_URS_2025_02/892351111" TargetMode="External" /><Relationship Id="rId18" Type="http://schemas.openxmlformats.org/officeDocument/2006/relationships/hyperlink" Target="https://podminky.urs.cz/item/CS_URS_2025_02/892372111" TargetMode="External" /><Relationship Id="rId19" Type="http://schemas.openxmlformats.org/officeDocument/2006/relationships/hyperlink" Target="https://podminky.urs.cz/item/CS_URS_2025_02/895941301" TargetMode="External" /><Relationship Id="rId20" Type="http://schemas.openxmlformats.org/officeDocument/2006/relationships/hyperlink" Target="https://podminky.urs.cz/item/CS_URS_2025_02/895941312" TargetMode="External" /><Relationship Id="rId21" Type="http://schemas.openxmlformats.org/officeDocument/2006/relationships/hyperlink" Target="https://podminky.urs.cz/item/CS_URS_2025_02/895941323" TargetMode="External" /><Relationship Id="rId22" Type="http://schemas.openxmlformats.org/officeDocument/2006/relationships/hyperlink" Target="https://podminky.urs.cz/item/CS_URS_2025_02/899201211" TargetMode="External" /><Relationship Id="rId23" Type="http://schemas.openxmlformats.org/officeDocument/2006/relationships/hyperlink" Target="https://podminky.urs.cz/item/CS_URS_2025_02/899204112" TargetMode="External" /><Relationship Id="rId24" Type="http://schemas.openxmlformats.org/officeDocument/2006/relationships/hyperlink" Target="https://podminky.urs.cz/item/CS_URS_2025_02/899721111" TargetMode="External" /><Relationship Id="rId25" Type="http://schemas.openxmlformats.org/officeDocument/2006/relationships/hyperlink" Target="https://podminky.urs.cz/item/CS_URS_2025_02/899722114" TargetMode="External" /><Relationship Id="rId26" Type="http://schemas.openxmlformats.org/officeDocument/2006/relationships/hyperlink" Target="https://podminky.urs.cz/item/CS_URS_2025_02/997221561" TargetMode="External" /><Relationship Id="rId27" Type="http://schemas.openxmlformats.org/officeDocument/2006/relationships/hyperlink" Target="https://podminky.urs.cz/item/CS_URS_2025_02/997221569" TargetMode="External" /><Relationship Id="rId28" Type="http://schemas.openxmlformats.org/officeDocument/2006/relationships/hyperlink" Target="https://podminky.urs.cz/item/CS_URS_2025_02/997221861" TargetMode="External" /><Relationship Id="rId29" Type="http://schemas.openxmlformats.org/officeDocument/2006/relationships/hyperlink" Target="https://podminky.urs.cz/item/CS_URS_2025_02/998276101" TargetMode="External" /><Relationship Id="rId30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2212221" TargetMode="External" /><Relationship Id="rId2" Type="http://schemas.openxmlformats.org/officeDocument/2006/relationships/hyperlink" Target="https://podminky.urs.cz/item/CS_URS_2025_02/139001101" TargetMode="External" /><Relationship Id="rId3" Type="http://schemas.openxmlformats.org/officeDocument/2006/relationships/hyperlink" Target="https://podminky.urs.cz/item/CS_URS_2025_02/151101101" TargetMode="External" /><Relationship Id="rId4" Type="http://schemas.openxmlformats.org/officeDocument/2006/relationships/hyperlink" Target="https://podminky.urs.cz/item/CS_URS_2025_02/151101111" TargetMode="External" /><Relationship Id="rId5" Type="http://schemas.openxmlformats.org/officeDocument/2006/relationships/hyperlink" Target="https://podminky.urs.cz/item/CS_URS_2025_02/162351103" TargetMode="External" /><Relationship Id="rId6" Type="http://schemas.openxmlformats.org/officeDocument/2006/relationships/hyperlink" Target="https://podminky.urs.cz/item/CS_URS_2025_02/162351104" TargetMode="External" /><Relationship Id="rId7" Type="http://schemas.openxmlformats.org/officeDocument/2006/relationships/hyperlink" Target="https://podminky.urs.cz/item/CS_URS_2025_02/162751119" TargetMode="External" /><Relationship Id="rId8" Type="http://schemas.openxmlformats.org/officeDocument/2006/relationships/hyperlink" Target="https://podminky.urs.cz/item/CS_URS_2025_02/167151101" TargetMode="External" /><Relationship Id="rId9" Type="http://schemas.openxmlformats.org/officeDocument/2006/relationships/hyperlink" Target="https://podminky.urs.cz/item/CS_URS_2025_02/171201231" TargetMode="External" /><Relationship Id="rId10" Type="http://schemas.openxmlformats.org/officeDocument/2006/relationships/hyperlink" Target="https://podminky.urs.cz/item/CS_URS_2025_02/171251201" TargetMode="External" /><Relationship Id="rId11" Type="http://schemas.openxmlformats.org/officeDocument/2006/relationships/hyperlink" Target="https://podminky.urs.cz/item/CS_URS_2025_02/174151101" TargetMode="External" /><Relationship Id="rId12" Type="http://schemas.openxmlformats.org/officeDocument/2006/relationships/hyperlink" Target="https://podminky.urs.cz/item/CS_URS_2025_02/175151101" TargetMode="External" /><Relationship Id="rId13" Type="http://schemas.openxmlformats.org/officeDocument/2006/relationships/hyperlink" Target="https://podminky.urs.cz/item/CS_URS_2025_02/451572111" TargetMode="External" /><Relationship Id="rId14" Type="http://schemas.openxmlformats.org/officeDocument/2006/relationships/hyperlink" Target="https://podminky.urs.cz/item/CS_URS_2025_02/899722114" TargetMode="External" /><Relationship Id="rId15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1/210100099" TargetMode="External" /><Relationship Id="rId2" Type="http://schemas.openxmlformats.org/officeDocument/2006/relationships/hyperlink" Target="https://podminky.urs.cz/item/CS_URS_2025_02/218204104" TargetMode="External" /><Relationship Id="rId3" Type="http://schemas.openxmlformats.org/officeDocument/2006/relationships/hyperlink" Target="https://podminky.urs.cz/item/CS_URS_2025_02/218204113" TargetMode="External" /><Relationship Id="rId4" Type="http://schemas.openxmlformats.org/officeDocument/2006/relationships/hyperlink" Target="https://podminky.urs.cz/item/CS_URS_2024_01/741122133" TargetMode="External" /><Relationship Id="rId5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1251101" TargetMode="External" /><Relationship Id="rId2" Type="http://schemas.openxmlformats.org/officeDocument/2006/relationships/hyperlink" Target="https://podminky.urs.cz/item/CS_URS_2025_02/111151101" TargetMode="External" /><Relationship Id="rId3" Type="http://schemas.openxmlformats.org/officeDocument/2006/relationships/hyperlink" Target="https://podminky.urs.cz/item/CS_URS_2025_02/184852233" TargetMode="External" /><Relationship Id="rId4" Type="http://schemas.openxmlformats.org/officeDocument/2006/relationships/hyperlink" Target="https://podminky.urs.cz/item/CS_URS_2025_02/184852433" TargetMode="External" /><Relationship Id="rId5" Type="http://schemas.openxmlformats.org/officeDocument/2006/relationships/hyperlink" Target="https://podminky.urs.cz/item/CS_URS_2025_02/162301501" TargetMode="External" /><Relationship Id="rId6" Type="http://schemas.openxmlformats.org/officeDocument/2006/relationships/hyperlink" Target="https://podminky.urs.cz/item/CS_URS_2025_02/181111111" TargetMode="External" /><Relationship Id="rId7" Type="http://schemas.openxmlformats.org/officeDocument/2006/relationships/hyperlink" Target="https://podminky.urs.cz/item/CS_URS_2025_02/183205111" TargetMode="External" /><Relationship Id="rId8" Type="http://schemas.openxmlformats.org/officeDocument/2006/relationships/hyperlink" Target="https://podminky.urs.cz/item/CS_URS_2025_02/183403141" TargetMode="External" /><Relationship Id="rId9" Type="http://schemas.openxmlformats.org/officeDocument/2006/relationships/hyperlink" Target="https://podminky.urs.cz/item/CS_URS_2025_02/183403114" TargetMode="External" /><Relationship Id="rId10" Type="http://schemas.openxmlformats.org/officeDocument/2006/relationships/hyperlink" Target="https://podminky.urs.cz/item/CS_URS_2025_02/183403153" TargetMode="External" /><Relationship Id="rId11" Type="http://schemas.openxmlformats.org/officeDocument/2006/relationships/hyperlink" Target="https://podminky.urs.cz/item/CS_URS_2025_02/184102112" TargetMode="External" /><Relationship Id="rId12" Type="http://schemas.openxmlformats.org/officeDocument/2006/relationships/hyperlink" Target="https://podminky.urs.cz/item/CS_URS_2025_02/184801121" TargetMode="External" /><Relationship Id="rId13" Type="http://schemas.openxmlformats.org/officeDocument/2006/relationships/hyperlink" Target="https://podminky.urs.cz/item/CS_URS_2025_02/185802114" TargetMode="External" /><Relationship Id="rId14" Type="http://schemas.openxmlformats.org/officeDocument/2006/relationships/hyperlink" Target="https://podminky.urs.cz/item/CS_URS_2025_02/185851121" TargetMode="External" /><Relationship Id="rId15" Type="http://schemas.openxmlformats.org/officeDocument/2006/relationships/hyperlink" Target="https://podminky.urs.cz/item/CS_URS_2025_02/185851129" TargetMode="External" /><Relationship Id="rId16" Type="http://schemas.openxmlformats.org/officeDocument/2006/relationships/hyperlink" Target="https://podminky.urs.cz/item/CS_URS_2025_02/184215411" TargetMode="External" /><Relationship Id="rId17" Type="http://schemas.openxmlformats.org/officeDocument/2006/relationships/hyperlink" Target="https://podminky.urs.cz/item/CS_URS_2025_02/184911421" TargetMode="External" /><Relationship Id="rId18" Type="http://schemas.openxmlformats.org/officeDocument/2006/relationships/hyperlink" Target="https://podminky.urs.cz/item/CS_URS_2025_02/181111111" TargetMode="External" /><Relationship Id="rId19" Type="http://schemas.openxmlformats.org/officeDocument/2006/relationships/hyperlink" Target="https://podminky.urs.cz/item/CS_URS_2025_02/183403114" TargetMode="External" /><Relationship Id="rId20" Type="http://schemas.openxmlformats.org/officeDocument/2006/relationships/hyperlink" Target="https://podminky.urs.cz/item/CS_URS_2025_02/183403153" TargetMode="External" /><Relationship Id="rId21" Type="http://schemas.openxmlformats.org/officeDocument/2006/relationships/hyperlink" Target="https://podminky.urs.cz/item/CS_URS_2025_02/998231311" TargetMode="External" /><Relationship Id="rId22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12103000" TargetMode="External" /><Relationship Id="rId2" Type="http://schemas.openxmlformats.org/officeDocument/2006/relationships/hyperlink" Target="https://podminky.urs.cz/item/CS_URS_2025_02/012203000" TargetMode="External" /><Relationship Id="rId3" Type="http://schemas.openxmlformats.org/officeDocument/2006/relationships/hyperlink" Target="https://podminky.urs.cz/item/CS_URS_2025_02/012303000" TargetMode="External" /><Relationship Id="rId4" Type="http://schemas.openxmlformats.org/officeDocument/2006/relationships/hyperlink" Target="https://podminky.urs.cz/item/CS_URS_2025_02/012414000" TargetMode="External" /><Relationship Id="rId5" Type="http://schemas.openxmlformats.org/officeDocument/2006/relationships/hyperlink" Target="https://podminky.urs.cz/item/CS_URS_2025_02/012444000" TargetMode="External" /><Relationship Id="rId6" Type="http://schemas.openxmlformats.org/officeDocument/2006/relationships/hyperlink" Target="https://podminky.urs.cz/item/CS_URS_2025_02/013254000" TargetMode="External" /><Relationship Id="rId7" Type="http://schemas.openxmlformats.org/officeDocument/2006/relationships/hyperlink" Target="https://podminky.urs.cz/item/CS_URS_2025_02/021103000" TargetMode="External" /><Relationship Id="rId8" Type="http://schemas.openxmlformats.org/officeDocument/2006/relationships/hyperlink" Target="https://podminky.urs.cz/item/CS_URS_2025_02/030001000" TargetMode="External" /><Relationship Id="rId9" Type="http://schemas.openxmlformats.org/officeDocument/2006/relationships/hyperlink" Target="https://podminky.urs.cz/item/CS_URS_2025_02/043234000" TargetMode="External" /><Relationship Id="rId10" Type="http://schemas.openxmlformats.org/officeDocument/2006/relationships/hyperlink" Target="https://podminky.urs.cz/item/CS_URS_2025_02/045002000" TargetMode="External" /><Relationship Id="rId11" Type="http://schemas.openxmlformats.org/officeDocument/2006/relationships/hyperlink" Target="https://podminky.urs.cz/item/CS_URS_2025_02/053002000" TargetMode="External" /><Relationship Id="rId12" Type="http://schemas.openxmlformats.org/officeDocument/2006/relationships/hyperlink" Target="https://podminky.urs.cz/item/CS_URS_2025_02/060001000" TargetMode="External" /><Relationship Id="rId13" Type="http://schemas.openxmlformats.org/officeDocument/2006/relationships/hyperlink" Target="https://podminky.urs.cz/item/CS_URS_2025_02/070001000" TargetMode="External" /><Relationship Id="rId14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7161" TargetMode="External" /><Relationship Id="rId2" Type="http://schemas.openxmlformats.org/officeDocument/2006/relationships/hyperlink" Target="https://podminky.urs.cz/item/CS_URS_2025_02/113107163" TargetMode="External" /><Relationship Id="rId3" Type="http://schemas.openxmlformats.org/officeDocument/2006/relationships/hyperlink" Target="https://podminky.urs.cz/item/CS_URS_2025_02/113107170" TargetMode="External" /><Relationship Id="rId4" Type="http://schemas.openxmlformats.org/officeDocument/2006/relationships/hyperlink" Target="https://podminky.urs.cz/item/CS_URS_2025_02/113107171" TargetMode="External" /><Relationship Id="rId5" Type="http://schemas.openxmlformats.org/officeDocument/2006/relationships/hyperlink" Target="https://podminky.urs.cz/item/CS_URS_2025_02/113107181" TargetMode="External" /><Relationship Id="rId6" Type="http://schemas.openxmlformats.org/officeDocument/2006/relationships/hyperlink" Target="https://podminky.urs.cz/item/CS_URS_2025_02/113107182" TargetMode="External" /><Relationship Id="rId7" Type="http://schemas.openxmlformats.org/officeDocument/2006/relationships/hyperlink" Target="https://podminky.urs.cz/item/CS_URS_2025_02/113107322" TargetMode="External" /><Relationship Id="rId8" Type="http://schemas.openxmlformats.org/officeDocument/2006/relationships/hyperlink" Target="https://podminky.urs.cz/item/CS_URS_2025_02/113107332" TargetMode="External" /><Relationship Id="rId9" Type="http://schemas.openxmlformats.org/officeDocument/2006/relationships/hyperlink" Target="https://podminky.urs.cz/item/CS_URS_2025_02/113154543" TargetMode="External" /><Relationship Id="rId10" Type="http://schemas.openxmlformats.org/officeDocument/2006/relationships/hyperlink" Target="https://podminky.urs.cz/item/CS_URS_2025_02/113202111" TargetMode="External" /><Relationship Id="rId11" Type="http://schemas.openxmlformats.org/officeDocument/2006/relationships/hyperlink" Target="https://podminky.urs.cz/item/CS_URS_2025_02/113204111" TargetMode="External" /><Relationship Id="rId12" Type="http://schemas.openxmlformats.org/officeDocument/2006/relationships/hyperlink" Target="https://podminky.urs.cz/item/CS_URS_2025_02/121151103" TargetMode="External" /><Relationship Id="rId13" Type="http://schemas.openxmlformats.org/officeDocument/2006/relationships/hyperlink" Target="https://podminky.urs.cz/item/CS_URS_2025_02/122251302" TargetMode="External" /><Relationship Id="rId14" Type="http://schemas.openxmlformats.org/officeDocument/2006/relationships/hyperlink" Target="https://podminky.urs.cz/item/CS_URS_2025_02/129001101" TargetMode="External" /><Relationship Id="rId15" Type="http://schemas.openxmlformats.org/officeDocument/2006/relationships/hyperlink" Target="https://podminky.urs.cz/item/CS_URS_2025_02/132251101" TargetMode="External" /><Relationship Id="rId16" Type="http://schemas.openxmlformats.org/officeDocument/2006/relationships/hyperlink" Target="https://podminky.urs.cz/item/CS_URS_2025_02/139001101" TargetMode="External" /><Relationship Id="rId17" Type="http://schemas.openxmlformats.org/officeDocument/2006/relationships/hyperlink" Target="https://podminky.urs.cz/item/CS_URS_2025_02/162351103" TargetMode="External" /><Relationship Id="rId18" Type="http://schemas.openxmlformats.org/officeDocument/2006/relationships/hyperlink" Target="https://podminky.urs.cz/item/CS_URS_2025_02/162351104" TargetMode="External" /><Relationship Id="rId19" Type="http://schemas.openxmlformats.org/officeDocument/2006/relationships/hyperlink" Target="https://podminky.urs.cz/item/CS_URS_2025_02/162751119" TargetMode="External" /><Relationship Id="rId20" Type="http://schemas.openxmlformats.org/officeDocument/2006/relationships/hyperlink" Target="https://podminky.urs.cz/item/CS_URS_2025_02/167151101" TargetMode="External" /><Relationship Id="rId21" Type="http://schemas.openxmlformats.org/officeDocument/2006/relationships/hyperlink" Target="https://podminky.urs.cz/item/CS_URS_2025_02/171151101" TargetMode="External" /><Relationship Id="rId22" Type="http://schemas.openxmlformats.org/officeDocument/2006/relationships/hyperlink" Target="https://podminky.urs.cz/item/CS_URS_2025_02/171151103" TargetMode="External" /><Relationship Id="rId23" Type="http://schemas.openxmlformats.org/officeDocument/2006/relationships/hyperlink" Target="https://podminky.urs.cz/item/CS_URS_2025_02/171152111" TargetMode="External" /><Relationship Id="rId24" Type="http://schemas.openxmlformats.org/officeDocument/2006/relationships/hyperlink" Target="https://podminky.urs.cz/item/CS_URS_2025_02/171201231" TargetMode="External" /><Relationship Id="rId25" Type="http://schemas.openxmlformats.org/officeDocument/2006/relationships/hyperlink" Target="https://podminky.urs.cz/item/CS_URS_2025_02/171251201" TargetMode="External" /><Relationship Id="rId26" Type="http://schemas.openxmlformats.org/officeDocument/2006/relationships/hyperlink" Target="https://podminky.urs.cz/item/CS_URS_2025_02/174111101" TargetMode="External" /><Relationship Id="rId27" Type="http://schemas.openxmlformats.org/officeDocument/2006/relationships/hyperlink" Target="https://podminky.urs.cz/item/CS_URS_2025_02/181111111" TargetMode="External" /><Relationship Id="rId28" Type="http://schemas.openxmlformats.org/officeDocument/2006/relationships/hyperlink" Target="https://podminky.urs.cz/item/CS_URS_2025_02/181152302" TargetMode="External" /><Relationship Id="rId29" Type="http://schemas.openxmlformats.org/officeDocument/2006/relationships/hyperlink" Target="https://podminky.urs.cz/item/CS_URS_2025_02/181351003" TargetMode="External" /><Relationship Id="rId30" Type="http://schemas.openxmlformats.org/officeDocument/2006/relationships/hyperlink" Target="https://podminky.urs.cz/item/CS_URS_2025_02/182251101" TargetMode="External" /><Relationship Id="rId31" Type="http://schemas.openxmlformats.org/officeDocument/2006/relationships/hyperlink" Target="https://podminky.urs.cz/item/CS_URS_2025_02/339921132" TargetMode="External" /><Relationship Id="rId32" Type="http://schemas.openxmlformats.org/officeDocument/2006/relationships/hyperlink" Target="https://podminky.urs.cz/item/CS_URS_2025_02/564831111" TargetMode="External" /><Relationship Id="rId33" Type="http://schemas.openxmlformats.org/officeDocument/2006/relationships/hyperlink" Target="https://podminky.urs.cz/item/CS_URS_2025_02/564851111" TargetMode="External" /><Relationship Id="rId34" Type="http://schemas.openxmlformats.org/officeDocument/2006/relationships/hyperlink" Target="https://podminky.urs.cz/item/CS_URS_2025_02/564861111" TargetMode="External" /><Relationship Id="rId35" Type="http://schemas.openxmlformats.org/officeDocument/2006/relationships/hyperlink" Target="https://podminky.urs.cz/item/CS_URS_2025_02/565145001" TargetMode="External" /><Relationship Id="rId36" Type="http://schemas.openxmlformats.org/officeDocument/2006/relationships/hyperlink" Target="https://podminky.urs.cz/item/CS_URS_2025_02/567123811" TargetMode="External" /><Relationship Id="rId37" Type="http://schemas.openxmlformats.org/officeDocument/2006/relationships/hyperlink" Target="https://podminky.urs.cz/item/CS_URS_2025_02/572141111" TargetMode="External" /><Relationship Id="rId38" Type="http://schemas.openxmlformats.org/officeDocument/2006/relationships/hyperlink" Target="https://podminky.urs.cz/item/CS_URS_2025_02/573191111" TargetMode="External" /><Relationship Id="rId39" Type="http://schemas.openxmlformats.org/officeDocument/2006/relationships/hyperlink" Target="https://podminky.urs.cz/item/CS_URS_2025_02/573231106" TargetMode="External" /><Relationship Id="rId40" Type="http://schemas.openxmlformats.org/officeDocument/2006/relationships/hyperlink" Target="https://podminky.urs.cz/item/CS_URS_2025_02/573231111" TargetMode="External" /><Relationship Id="rId41" Type="http://schemas.openxmlformats.org/officeDocument/2006/relationships/hyperlink" Target="https://podminky.urs.cz/item/CS_URS_2025_02/577134011" TargetMode="External" /><Relationship Id="rId42" Type="http://schemas.openxmlformats.org/officeDocument/2006/relationships/hyperlink" Target="https://podminky.urs.cz/item/CS_URS_2025_02/577144121" TargetMode="External" /><Relationship Id="rId43" Type="http://schemas.openxmlformats.org/officeDocument/2006/relationships/hyperlink" Target="https://podminky.urs.cz/item/CS_URS_2025_02/596211112" TargetMode="External" /><Relationship Id="rId44" Type="http://schemas.openxmlformats.org/officeDocument/2006/relationships/hyperlink" Target="https://podminky.urs.cz/item/CS_URS_2025_02/596211114" TargetMode="External" /><Relationship Id="rId45" Type="http://schemas.openxmlformats.org/officeDocument/2006/relationships/hyperlink" Target="https://podminky.urs.cz/item/CS_URS_2025_02/596212210" TargetMode="External" /><Relationship Id="rId46" Type="http://schemas.openxmlformats.org/officeDocument/2006/relationships/hyperlink" Target="https://podminky.urs.cz/item/CS_URS_2025_02/899132121" TargetMode="External" /><Relationship Id="rId47" Type="http://schemas.openxmlformats.org/officeDocument/2006/relationships/hyperlink" Target="https://podminky.urs.cz/item/CS_URS_2025_02/899132212" TargetMode="External" /><Relationship Id="rId48" Type="http://schemas.openxmlformats.org/officeDocument/2006/relationships/hyperlink" Target="https://podminky.urs.cz/item/CS_URS_2025_02/899133211" TargetMode="External" /><Relationship Id="rId49" Type="http://schemas.openxmlformats.org/officeDocument/2006/relationships/hyperlink" Target="https://podminky.urs.cz/item/CS_URS_2025_02/914111111" TargetMode="External" /><Relationship Id="rId50" Type="http://schemas.openxmlformats.org/officeDocument/2006/relationships/hyperlink" Target="https://podminky.urs.cz/item/CS_URS_2025_02/914511111" TargetMode="External" /><Relationship Id="rId51" Type="http://schemas.openxmlformats.org/officeDocument/2006/relationships/hyperlink" Target="https://podminky.urs.cz/item/CS_URS_2025_02/915211112" TargetMode="External" /><Relationship Id="rId52" Type="http://schemas.openxmlformats.org/officeDocument/2006/relationships/hyperlink" Target="https://podminky.urs.cz/item/CS_URS_2025_02/915221122" TargetMode="External" /><Relationship Id="rId53" Type="http://schemas.openxmlformats.org/officeDocument/2006/relationships/hyperlink" Target="https://podminky.urs.cz/item/CS_URS_2025_02/915611111" TargetMode="External" /><Relationship Id="rId54" Type="http://schemas.openxmlformats.org/officeDocument/2006/relationships/hyperlink" Target="https://podminky.urs.cz/item/CS_URS_2025_02/916131213" TargetMode="External" /><Relationship Id="rId55" Type="http://schemas.openxmlformats.org/officeDocument/2006/relationships/hyperlink" Target="https://podminky.urs.cz/item/CS_URS_2025_02/916231213" TargetMode="External" /><Relationship Id="rId56" Type="http://schemas.openxmlformats.org/officeDocument/2006/relationships/hyperlink" Target="https://podminky.urs.cz/item/CS_URS_2025_02/919731121" TargetMode="External" /><Relationship Id="rId57" Type="http://schemas.openxmlformats.org/officeDocument/2006/relationships/hyperlink" Target="https://podminky.urs.cz/item/CS_URS_2025_02/919732211" TargetMode="External" /><Relationship Id="rId58" Type="http://schemas.openxmlformats.org/officeDocument/2006/relationships/hyperlink" Target="https://podminky.urs.cz/item/CS_URS_2025_02/919735112" TargetMode="External" /><Relationship Id="rId59" Type="http://schemas.openxmlformats.org/officeDocument/2006/relationships/hyperlink" Target="https://podminky.urs.cz/item/CS_URS_2025_02/919735113" TargetMode="External" /><Relationship Id="rId60" Type="http://schemas.openxmlformats.org/officeDocument/2006/relationships/hyperlink" Target="https://podminky.urs.cz/item/CS_URS_2025_02/919735126" TargetMode="External" /><Relationship Id="rId61" Type="http://schemas.openxmlformats.org/officeDocument/2006/relationships/hyperlink" Target="https://podminky.urs.cz/item/CS_URS_2025_02/919858111" TargetMode="External" /><Relationship Id="rId62" Type="http://schemas.openxmlformats.org/officeDocument/2006/relationships/hyperlink" Target="https://podminky.urs.cz/item/CS_URS_2025_02/938909311" TargetMode="External" /><Relationship Id="rId63" Type="http://schemas.openxmlformats.org/officeDocument/2006/relationships/hyperlink" Target="https://podminky.urs.cz/item/CS_URS_2025_02/966006132" TargetMode="External" /><Relationship Id="rId64" Type="http://schemas.openxmlformats.org/officeDocument/2006/relationships/hyperlink" Target="https://podminky.urs.cz/item/CS_URS_2025_02/966006211" TargetMode="External" /><Relationship Id="rId65" Type="http://schemas.openxmlformats.org/officeDocument/2006/relationships/hyperlink" Target="https://podminky.urs.cz/item/CS_URS_2025_02/997221551" TargetMode="External" /><Relationship Id="rId66" Type="http://schemas.openxmlformats.org/officeDocument/2006/relationships/hyperlink" Target="https://podminky.urs.cz/item/CS_URS_2025_02/997221559" TargetMode="External" /><Relationship Id="rId67" Type="http://schemas.openxmlformats.org/officeDocument/2006/relationships/hyperlink" Target="https://podminky.urs.cz/item/CS_URS_2025_02/997221561" TargetMode="External" /><Relationship Id="rId68" Type="http://schemas.openxmlformats.org/officeDocument/2006/relationships/hyperlink" Target="https://podminky.urs.cz/item/CS_URS_2025_02/997221569" TargetMode="External" /><Relationship Id="rId69" Type="http://schemas.openxmlformats.org/officeDocument/2006/relationships/hyperlink" Target="https://podminky.urs.cz/item/CS_URS_2025_02/997221611" TargetMode="External" /><Relationship Id="rId70" Type="http://schemas.openxmlformats.org/officeDocument/2006/relationships/hyperlink" Target="https://podminky.urs.cz/item/CS_URS_2025_02/997221861" TargetMode="External" /><Relationship Id="rId71" Type="http://schemas.openxmlformats.org/officeDocument/2006/relationships/hyperlink" Target="https://podminky.urs.cz/item/CS_URS_2025_02/997221873" TargetMode="External" /><Relationship Id="rId72" Type="http://schemas.openxmlformats.org/officeDocument/2006/relationships/hyperlink" Target="https://podminky.urs.cz/item/CS_URS_2025_02/997221875" TargetMode="External" /><Relationship Id="rId73" Type="http://schemas.openxmlformats.org/officeDocument/2006/relationships/hyperlink" Target="https://podminky.urs.cz/item/CS_URS_2025_02/997013871" TargetMode="External" /><Relationship Id="rId74" Type="http://schemas.openxmlformats.org/officeDocument/2006/relationships/hyperlink" Target="https://podminky.urs.cz/item/CS_URS_2025_02/998223011" TargetMode="External" /><Relationship Id="rId75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1251104" TargetMode="External" /><Relationship Id="rId2" Type="http://schemas.openxmlformats.org/officeDocument/2006/relationships/hyperlink" Target="https://podminky.urs.cz/item/CS_URS_2025_02/139001101" TargetMode="External" /><Relationship Id="rId3" Type="http://schemas.openxmlformats.org/officeDocument/2006/relationships/hyperlink" Target="https://podminky.urs.cz/item/CS_URS_2025_02/162351104" TargetMode="External" /><Relationship Id="rId4" Type="http://schemas.openxmlformats.org/officeDocument/2006/relationships/hyperlink" Target="https://podminky.urs.cz/item/CS_URS_2025_02/162751119" TargetMode="External" /><Relationship Id="rId5" Type="http://schemas.openxmlformats.org/officeDocument/2006/relationships/hyperlink" Target="https://podminky.urs.cz/item/CS_URS_2025_02/171152501" TargetMode="External" /><Relationship Id="rId6" Type="http://schemas.openxmlformats.org/officeDocument/2006/relationships/hyperlink" Target="https://podminky.urs.cz/item/CS_URS_2025_02/171201231" TargetMode="External" /><Relationship Id="rId7" Type="http://schemas.openxmlformats.org/officeDocument/2006/relationships/hyperlink" Target="https://podminky.urs.cz/item/CS_URS_2025_02/564971315" TargetMode="External" /><Relationship Id="rId8" Type="http://schemas.openxmlformats.org/officeDocument/2006/relationships/hyperlink" Target="https://podminky.urs.cz/item/CS_URS_2025_02/919726122" TargetMode="External" /><Relationship Id="rId9" Type="http://schemas.openxmlformats.org/officeDocument/2006/relationships/hyperlink" Target="https://podminky.urs.cz/item/CS_URS_2025_02/919858111" TargetMode="External" /><Relationship Id="rId10" Type="http://schemas.openxmlformats.org/officeDocument/2006/relationships/hyperlink" Target="https://podminky.urs.cz/item/CS_URS_2025_02/998225111" TargetMode="External" /><Relationship Id="rId1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6187" TargetMode="External" /><Relationship Id="rId2" Type="http://schemas.openxmlformats.org/officeDocument/2006/relationships/hyperlink" Target="https://podminky.urs.cz/item/CS_URS_2025_02/113107181" TargetMode="External" /><Relationship Id="rId3" Type="http://schemas.openxmlformats.org/officeDocument/2006/relationships/hyperlink" Target="https://podminky.urs.cz/item/CS_URS_2025_02/113107321" TargetMode="External" /><Relationship Id="rId4" Type="http://schemas.openxmlformats.org/officeDocument/2006/relationships/hyperlink" Target="https://podminky.urs.cz/item/CS_URS_2025_02/113107323" TargetMode="External" /><Relationship Id="rId5" Type="http://schemas.openxmlformats.org/officeDocument/2006/relationships/hyperlink" Target="https://podminky.urs.cz/item/CS_URS_2025_02/113107330" TargetMode="External" /><Relationship Id="rId6" Type="http://schemas.openxmlformats.org/officeDocument/2006/relationships/hyperlink" Target="https://podminky.urs.cz/item/CS_URS_2025_02/113107331" TargetMode="External" /><Relationship Id="rId7" Type="http://schemas.openxmlformats.org/officeDocument/2006/relationships/hyperlink" Target="https://podminky.urs.cz/item/CS_URS_2025_02/113107343" TargetMode="External" /><Relationship Id="rId8" Type="http://schemas.openxmlformats.org/officeDocument/2006/relationships/hyperlink" Target="https://podminky.urs.cz/item/CS_URS_2025_02/113154543" TargetMode="External" /><Relationship Id="rId9" Type="http://schemas.openxmlformats.org/officeDocument/2006/relationships/hyperlink" Target="https://podminky.urs.cz/item/CS_URS_2025_02/113202111" TargetMode="External" /><Relationship Id="rId10" Type="http://schemas.openxmlformats.org/officeDocument/2006/relationships/hyperlink" Target="https://podminky.urs.cz/item/CS_URS_2025_02/113204111" TargetMode="External" /><Relationship Id="rId11" Type="http://schemas.openxmlformats.org/officeDocument/2006/relationships/hyperlink" Target="https://podminky.urs.cz/item/CS_URS_2025_02/121151103" TargetMode="External" /><Relationship Id="rId12" Type="http://schemas.openxmlformats.org/officeDocument/2006/relationships/hyperlink" Target="https://podminky.urs.cz/item/CS_URS_2025_02/122251302" TargetMode="External" /><Relationship Id="rId13" Type="http://schemas.openxmlformats.org/officeDocument/2006/relationships/hyperlink" Target="https://podminky.urs.cz/item/CS_URS_2025_02/129001101" TargetMode="External" /><Relationship Id="rId14" Type="http://schemas.openxmlformats.org/officeDocument/2006/relationships/hyperlink" Target="https://podminky.urs.cz/item/CS_URS_2025_02/131111333" TargetMode="External" /><Relationship Id="rId15" Type="http://schemas.openxmlformats.org/officeDocument/2006/relationships/hyperlink" Target="https://podminky.urs.cz/item/CS_URS_2025_02/131111359" TargetMode="External" /><Relationship Id="rId16" Type="http://schemas.openxmlformats.org/officeDocument/2006/relationships/hyperlink" Target="https://podminky.urs.cz/item/CS_URS_2025_02/132253101" TargetMode="External" /><Relationship Id="rId17" Type="http://schemas.openxmlformats.org/officeDocument/2006/relationships/hyperlink" Target="https://podminky.urs.cz/item/CS_URS_2025_02/139001101" TargetMode="External" /><Relationship Id="rId18" Type="http://schemas.openxmlformats.org/officeDocument/2006/relationships/hyperlink" Target="https://podminky.urs.cz/item/CS_URS_2025_02/162351103" TargetMode="External" /><Relationship Id="rId19" Type="http://schemas.openxmlformats.org/officeDocument/2006/relationships/hyperlink" Target="https://podminky.urs.cz/item/CS_URS_2025_02/162351104" TargetMode="External" /><Relationship Id="rId20" Type="http://schemas.openxmlformats.org/officeDocument/2006/relationships/hyperlink" Target="https://podminky.urs.cz/item/CS_URS_2025_02/162751119" TargetMode="External" /><Relationship Id="rId21" Type="http://schemas.openxmlformats.org/officeDocument/2006/relationships/hyperlink" Target="https://podminky.urs.cz/item/CS_URS_2025_02/167151111" TargetMode="External" /><Relationship Id="rId22" Type="http://schemas.openxmlformats.org/officeDocument/2006/relationships/hyperlink" Target="https://podminky.urs.cz/item/CS_URS_2025_02/171152111" TargetMode="External" /><Relationship Id="rId23" Type="http://schemas.openxmlformats.org/officeDocument/2006/relationships/hyperlink" Target="https://podminky.urs.cz/item/CS_URS_2025_02/171201231" TargetMode="External" /><Relationship Id="rId24" Type="http://schemas.openxmlformats.org/officeDocument/2006/relationships/hyperlink" Target="https://podminky.urs.cz/item/CS_URS_2025_02/171251201" TargetMode="External" /><Relationship Id="rId25" Type="http://schemas.openxmlformats.org/officeDocument/2006/relationships/hyperlink" Target="https://podminky.urs.cz/item/CS_URS_2025_02/174151101" TargetMode="External" /><Relationship Id="rId26" Type="http://schemas.openxmlformats.org/officeDocument/2006/relationships/hyperlink" Target="https://podminky.urs.cz/item/CS_URS_2025_02/181111112" TargetMode="External" /><Relationship Id="rId27" Type="http://schemas.openxmlformats.org/officeDocument/2006/relationships/hyperlink" Target="https://podminky.urs.cz/item/CS_URS_2025_02/181152302" TargetMode="External" /><Relationship Id="rId28" Type="http://schemas.openxmlformats.org/officeDocument/2006/relationships/hyperlink" Target="https://podminky.urs.cz/item/CS_URS_2025_02/182351023" TargetMode="External" /><Relationship Id="rId29" Type="http://schemas.openxmlformats.org/officeDocument/2006/relationships/hyperlink" Target="https://podminky.urs.cz/item/CS_URS_2025_02/182151111" TargetMode="External" /><Relationship Id="rId30" Type="http://schemas.openxmlformats.org/officeDocument/2006/relationships/hyperlink" Target="https://podminky.urs.cz/item/CS_URS_2025_02/275313711" TargetMode="External" /><Relationship Id="rId31" Type="http://schemas.openxmlformats.org/officeDocument/2006/relationships/hyperlink" Target="https://podminky.urs.cz/item/CS_URS_2025_02/339921132" TargetMode="External" /><Relationship Id="rId32" Type="http://schemas.openxmlformats.org/officeDocument/2006/relationships/hyperlink" Target="https://podminky.urs.cz/item/CS_URS_2025_02/564831111" TargetMode="External" /><Relationship Id="rId33" Type="http://schemas.openxmlformats.org/officeDocument/2006/relationships/hyperlink" Target="https://podminky.urs.cz/item/CS_URS_2025_02/564851111" TargetMode="External" /><Relationship Id="rId34" Type="http://schemas.openxmlformats.org/officeDocument/2006/relationships/hyperlink" Target="https://podminky.urs.cz/item/CS_URS_2025_02/564861111" TargetMode="External" /><Relationship Id="rId35" Type="http://schemas.openxmlformats.org/officeDocument/2006/relationships/hyperlink" Target="https://podminky.urs.cz/item/CS_URS_2025_02/565145001" TargetMode="External" /><Relationship Id="rId36" Type="http://schemas.openxmlformats.org/officeDocument/2006/relationships/hyperlink" Target="https://podminky.urs.cz/item/CS_URS_2025_02/567123811" TargetMode="External" /><Relationship Id="rId37" Type="http://schemas.openxmlformats.org/officeDocument/2006/relationships/hyperlink" Target="https://podminky.urs.cz/item/CS_URS_2025_02/572141111" TargetMode="External" /><Relationship Id="rId38" Type="http://schemas.openxmlformats.org/officeDocument/2006/relationships/hyperlink" Target="https://podminky.urs.cz/item/CS_URS_2025_02/573191111" TargetMode="External" /><Relationship Id="rId39" Type="http://schemas.openxmlformats.org/officeDocument/2006/relationships/hyperlink" Target="https://podminky.urs.cz/item/CS_URS_2025_02/573231106" TargetMode="External" /><Relationship Id="rId40" Type="http://schemas.openxmlformats.org/officeDocument/2006/relationships/hyperlink" Target="https://podminky.urs.cz/item/CS_URS_2025_02/573231111" TargetMode="External" /><Relationship Id="rId41" Type="http://schemas.openxmlformats.org/officeDocument/2006/relationships/hyperlink" Target="https://podminky.urs.cz/item/CS_URS_2025_02/577134011" TargetMode="External" /><Relationship Id="rId42" Type="http://schemas.openxmlformats.org/officeDocument/2006/relationships/hyperlink" Target="https://podminky.urs.cz/item/CS_URS_2025_02/577144121" TargetMode="External" /><Relationship Id="rId43" Type="http://schemas.openxmlformats.org/officeDocument/2006/relationships/hyperlink" Target="https://podminky.urs.cz/item/CS_URS_2025_02/596211112" TargetMode="External" /><Relationship Id="rId44" Type="http://schemas.openxmlformats.org/officeDocument/2006/relationships/hyperlink" Target="https://podminky.urs.cz/item/CS_URS_2025_02/596211114" TargetMode="External" /><Relationship Id="rId45" Type="http://schemas.openxmlformats.org/officeDocument/2006/relationships/hyperlink" Target="https://podminky.urs.cz/item/CS_URS_2025_02/596212211" TargetMode="External" /><Relationship Id="rId46" Type="http://schemas.openxmlformats.org/officeDocument/2006/relationships/hyperlink" Target="https://podminky.urs.cz/item/CS_URS_2025_02/599141111" TargetMode="External" /><Relationship Id="rId47" Type="http://schemas.openxmlformats.org/officeDocument/2006/relationships/hyperlink" Target="https://podminky.urs.cz/item/CS_URS_2025_02/899132121" TargetMode="External" /><Relationship Id="rId48" Type="http://schemas.openxmlformats.org/officeDocument/2006/relationships/hyperlink" Target="https://podminky.urs.cz/item/CS_URS_2025_02/914111111" TargetMode="External" /><Relationship Id="rId49" Type="http://schemas.openxmlformats.org/officeDocument/2006/relationships/hyperlink" Target="https://podminky.urs.cz/item/CS_URS_2025_02/914511111" TargetMode="External" /><Relationship Id="rId50" Type="http://schemas.openxmlformats.org/officeDocument/2006/relationships/hyperlink" Target="https://podminky.urs.cz/item/CS_URS_2025_02/916131213" TargetMode="External" /><Relationship Id="rId51" Type="http://schemas.openxmlformats.org/officeDocument/2006/relationships/hyperlink" Target="https://podminky.urs.cz/item/CS_URS_2025_02/916231213" TargetMode="External" /><Relationship Id="rId52" Type="http://schemas.openxmlformats.org/officeDocument/2006/relationships/hyperlink" Target="https://podminky.urs.cz/item/CS_URS_2025_02/919731121" TargetMode="External" /><Relationship Id="rId53" Type="http://schemas.openxmlformats.org/officeDocument/2006/relationships/hyperlink" Target="https://podminky.urs.cz/item/CS_URS_2025_02/919732211" TargetMode="External" /><Relationship Id="rId54" Type="http://schemas.openxmlformats.org/officeDocument/2006/relationships/hyperlink" Target="https://podminky.urs.cz/item/CS_URS_2025_02/919735112" TargetMode="External" /><Relationship Id="rId55" Type="http://schemas.openxmlformats.org/officeDocument/2006/relationships/hyperlink" Target="https://podminky.urs.cz/item/CS_URS_2025_02/919735113" TargetMode="External" /><Relationship Id="rId56" Type="http://schemas.openxmlformats.org/officeDocument/2006/relationships/hyperlink" Target="https://podminky.urs.cz/item/CS_URS_2025_02/919858111" TargetMode="External" /><Relationship Id="rId57" Type="http://schemas.openxmlformats.org/officeDocument/2006/relationships/hyperlink" Target="https://podminky.urs.cz/item/CS_URS_2025_02/938909311" TargetMode="External" /><Relationship Id="rId58" Type="http://schemas.openxmlformats.org/officeDocument/2006/relationships/hyperlink" Target="https://podminky.urs.cz/item/CS_URS_2025_02/966006132" TargetMode="External" /><Relationship Id="rId59" Type="http://schemas.openxmlformats.org/officeDocument/2006/relationships/hyperlink" Target="https://podminky.urs.cz/item/CS_URS_2025_02/966006211" TargetMode="External" /><Relationship Id="rId60" Type="http://schemas.openxmlformats.org/officeDocument/2006/relationships/hyperlink" Target="https://podminky.urs.cz/item/CS_URS_2025_02/979054451" TargetMode="External" /><Relationship Id="rId61" Type="http://schemas.openxmlformats.org/officeDocument/2006/relationships/hyperlink" Target="https://podminky.urs.cz/item/CS_URS_2025_02/985112112" TargetMode="External" /><Relationship Id="rId62" Type="http://schemas.openxmlformats.org/officeDocument/2006/relationships/hyperlink" Target="https://podminky.urs.cz/item/CS_URS_2025_02/985112193" TargetMode="External" /><Relationship Id="rId63" Type="http://schemas.openxmlformats.org/officeDocument/2006/relationships/hyperlink" Target="https://podminky.urs.cz/item/CS_URS_2025_02/985311113" TargetMode="External" /><Relationship Id="rId64" Type="http://schemas.openxmlformats.org/officeDocument/2006/relationships/hyperlink" Target="https://podminky.urs.cz/item/CS_URS_2025_02/985311912" TargetMode="External" /><Relationship Id="rId65" Type="http://schemas.openxmlformats.org/officeDocument/2006/relationships/hyperlink" Target="https://podminky.urs.cz/item/CS_URS_2025_02/985311913" TargetMode="External" /><Relationship Id="rId66" Type="http://schemas.openxmlformats.org/officeDocument/2006/relationships/hyperlink" Target="https://podminky.urs.cz/item/CS_URS_2025_02/985323111" TargetMode="External" /><Relationship Id="rId67" Type="http://schemas.openxmlformats.org/officeDocument/2006/relationships/hyperlink" Target="https://podminky.urs.cz/item/CS_URS_2025_02/985323912" TargetMode="External" /><Relationship Id="rId68" Type="http://schemas.openxmlformats.org/officeDocument/2006/relationships/hyperlink" Target="https://podminky.urs.cz/item/CS_URS_2025_02/997221551" TargetMode="External" /><Relationship Id="rId69" Type="http://schemas.openxmlformats.org/officeDocument/2006/relationships/hyperlink" Target="https://podminky.urs.cz/item/CS_URS_2025_02/997221559" TargetMode="External" /><Relationship Id="rId70" Type="http://schemas.openxmlformats.org/officeDocument/2006/relationships/hyperlink" Target="https://podminky.urs.cz/item/CS_URS_2025_02/997221561" TargetMode="External" /><Relationship Id="rId71" Type="http://schemas.openxmlformats.org/officeDocument/2006/relationships/hyperlink" Target="https://podminky.urs.cz/item/CS_URS_2025_02/997221569" TargetMode="External" /><Relationship Id="rId72" Type="http://schemas.openxmlformats.org/officeDocument/2006/relationships/hyperlink" Target="https://podminky.urs.cz/item/CS_URS_2025_02/997221611" TargetMode="External" /><Relationship Id="rId73" Type="http://schemas.openxmlformats.org/officeDocument/2006/relationships/hyperlink" Target="https://podminky.urs.cz/item/CS_URS_2025_02/997221861" TargetMode="External" /><Relationship Id="rId74" Type="http://schemas.openxmlformats.org/officeDocument/2006/relationships/hyperlink" Target="https://podminky.urs.cz/item/CS_URS_2025_02/997221873" TargetMode="External" /><Relationship Id="rId75" Type="http://schemas.openxmlformats.org/officeDocument/2006/relationships/hyperlink" Target="https://podminky.urs.cz/item/CS_URS_2025_02/997221875" TargetMode="External" /><Relationship Id="rId76" Type="http://schemas.openxmlformats.org/officeDocument/2006/relationships/hyperlink" Target="https://podminky.urs.cz/item/CS_URS_2025_02/997013871" TargetMode="External" /><Relationship Id="rId77" Type="http://schemas.openxmlformats.org/officeDocument/2006/relationships/hyperlink" Target="https://podminky.urs.cz/item/CS_URS_2025_02/998223011" TargetMode="External" /><Relationship Id="rId78" Type="http://schemas.openxmlformats.org/officeDocument/2006/relationships/hyperlink" Target="https://podminky.urs.cz/item/CS_URS_2025_02/711161215" TargetMode="External" /><Relationship Id="rId79" Type="http://schemas.openxmlformats.org/officeDocument/2006/relationships/hyperlink" Target="https://podminky.urs.cz/item/CS_URS_2025_02/711161383" TargetMode="External" /><Relationship Id="rId80" Type="http://schemas.openxmlformats.org/officeDocument/2006/relationships/hyperlink" Target="https://podminky.urs.cz/item/CS_URS_2025_02/711161385" TargetMode="External" /><Relationship Id="rId81" Type="http://schemas.openxmlformats.org/officeDocument/2006/relationships/hyperlink" Target="https://podminky.urs.cz/item/CS_URS_2025_02/711161386" TargetMode="External" /><Relationship Id="rId82" Type="http://schemas.openxmlformats.org/officeDocument/2006/relationships/hyperlink" Target="https://podminky.urs.cz/item/CS_URS_2025_02/998711101" TargetMode="External" /><Relationship Id="rId83" Type="http://schemas.openxmlformats.org/officeDocument/2006/relationships/hyperlink" Target="https://podminky.urs.cz/item/CS_URS_2025_02/767161821" TargetMode="External" /><Relationship Id="rId84" Type="http://schemas.openxmlformats.org/officeDocument/2006/relationships/hyperlink" Target="https://podminky.urs.cz/item/CS_URS_2025_02/767164150" TargetMode="External" /><Relationship Id="rId85" Type="http://schemas.openxmlformats.org/officeDocument/2006/relationships/hyperlink" Target="https://podminky.urs.cz/item/CS_URS_2025_02/767223222" TargetMode="External" /><Relationship Id="rId86" Type="http://schemas.openxmlformats.org/officeDocument/2006/relationships/hyperlink" Target="https://podminky.urs.cz/item/CS_URS_2025_02/767996701" TargetMode="External" /><Relationship Id="rId87" Type="http://schemas.openxmlformats.org/officeDocument/2006/relationships/hyperlink" Target="https://podminky.urs.cz/item/CS_URS_2025_02/998767101" TargetMode="External" /><Relationship Id="rId88" Type="http://schemas.openxmlformats.org/officeDocument/2006/relationships/hyperlink" Target="https://podminky.urs.cz/item/CS_URS_2025_02/776111127" TargetMode="External" /><Relationship Id="rId89" Type="http://schemas.openxmlformats.org/officeDocument/2006/relationships/hyperlink" Target="https://podminky.urs.cz/item/CS_URS_2025_02/776111323" TargetMode="External" /><Relationship Id="rId90" Type="http://schemas.openxmlformats.org/officeDocument/2006/relationships/hyperlink" Target="https://podminky.urs.cz/item/CS_URS_2025_02/7762222-R1" TargetMode="External" /><Relationship Id="rId91" Type="http://schemas.openxmlformats.org/officeDocument/2006/relationships/hyperlink" Target="https://podminky.urs.cz/item/CS_URS_2025_02/998776101" TargetMode="External" /><Relationship Id="rId92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1/210100099" TargetMode="External" /><Relationship Id="rId2" Type="http://schemas.openxmlformats.org/officeDocument/2006/relationships/hyperlink" Target="https://podminky.urs.cz/item/CS_URS_2025_02/218204103" TargetMode="External" /><Relationship Id="rId3" Type="http://schemas.openxmlformats.org/officeDocument/2006/relationships/hyperlink" Target="https://podminky.urs.cz/item/CS_URS_2025_02/218204113" TargetMode="External" /><Relationship Id="rId4" Type="http://schemas.openxmlformats.org/officeDocument/2006/relationships/hyperlink" Target="https://podminky.urs.cz/item/CS_URS_2024_01/741122133" TargetMode="External" /><Relationship Id="rId5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1251101" TargetMode="External" /><Relationship Id="rId2" Type="http://schemas.openxmlformats.org/officeDocument/2006/relationships/hyperlink" Target="https://podminky.urs.cz/item/CS_URS_2025_02/111151101" TargetMode="External" /><Relationship Id="rId3" Type="http://schemas.openxmlformats.org/officeDocument/2006/relationships/hyperlink" Target="https://podminky.urs.cz/item/CS_URS_2025_02/184852233" TargetMode="External" /><Relationship Id="rId4" Type="http://schemas.openxmlformats.org/officeDocument/2006/relationships/hyperlink" Target="https://podminky.urs.cz/item/CS_URS_2025_02/184852433" TargetMode="External" /><Relationship Id="rId5" Type="http://schemas.openxmlformats.org/officeDocument/2006/relationships/hyperlink" Target="https://podminky.urs.cz/item/CS_URS_2025_02/162301501" TargetMode="External" /><Relationship Id="rId6" Type="http://schemas.openxmlformats.org/officeDocument/2006/relationships/hyperlink" Target="https://podminky.urs.cz/item/CS_URS_2025_02/181111111" TargetMode="External" /><Relationship Id="rId7" Type="http://schemas.openxmlformats.org/officeDocument/2006/relationships/hyperlink" Target="https://podminky.urs.cz/item/CS_URS_2025_02/183403114" TargetMode="External" /><Relationship Id="rId8" Type="http://schemas.openxmlformats.org/officeDocument/2006/relationships/hyperlink" Target="https://podminky.urs.cz/item/CS_URS_2025_02/183205111" TargetMode="External" /><Relationship Id="rId9" Type="http://schemas.openxmlformats.org/officeDocument/2006/relationships/hyperlink" Target="https://podminky.urs.cz/item/CS_URS_2025_02/183403141" TargetMode="External" /><Relationship Id="rId10" Type="http://schemas.openxmlformats.org/officeDocument/2006/relationships/hyperlink" Target="https://podminky.urs.cz/item/CS_URS_2025_02/183403153" TargetMode="External" /><Relationship Id="rId11" Type="http://schemas.openxmlformats.org/officeDocument/2006/relationships/hyperlink" Target="https://podminky.urs.cz/item/CS_URS_2025_02/184102112" TargetMode="External" /><Relationship Id="rId12" Type="http://schemas.openxmlformats.org/officeDocument/2006/relationships/hyperlink" Target="https://podminky.urs.cz/item/CS_URS_2025_02/185802114" TargetMode="External" /><Relationship Id="rId13" Type="http://schemas.openxmlformats.org/officeDocument/2006/relationships/hyperlink" Target="https://podminky.urs.cz/item/CS_URS_2025_02/185851121" TargetMode="External" /><Relationship Id="rId14" Type="http://schemas.openxmlformats.org/officeDocument/2006/relationships/hyperlink" Target="https://podminky.urs.cz/item/CS_URS_2025_02/185851129" TargetMode="External" /><Relationship Id="rId15" Type="http://schemas.openxmlformats.org/officeDocument/2006/relationships/hyperlink" Target="https://podminky.urs.cz/item/CS_URS_2025_02/184215411" TargetMode="External" /><Relationship Id="rId16" Type="http://schemas.openxmlformats.org/officeDocument/2006/relationships/hyperlink" Target="https://podminky.urs.cz/item/CS_URS_2025_02/184911421" TargetMode="External" /><Relationship Id="rId17" Type="http://schemas.openxmlformats.org/officeDocument/2006/relationships/hyperlink" Target="https://podminky.urs.cz/item/CS_URS_2025_02/181111111" TargetMode="External" /><Relationship Id="rId18" Type="http://schemas.openxmlformats.org/officeDocument/2006/relationships/hyperlink" Target="https://podminky.urs.cz/item/CS_URS_2025_02/183403114" TargetMode="External" /><Relationship Id="rId19" Type="http://schemas.openxmlformats.org/officeDocument/2006/relationships/hyperlink" Target="https://podminky.urs.cz/item/CS_URS_2025_02/183403153" TargetMode="External" /><Relationship Id="rId20" Type="http://schemas.openxmlformats.org/officeDocument/2006/relationships/hyperlink" Target="https://podminky.urs.cz/item/CS_URS_2025_02/998231311" TargetMode="External" /><Relationship Id="rId2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12103000" TargetMode="External" /><Relationship Id="rId2" Type="http://schemas.openxmlformats.org/officeDocument/2006/relationships/hyperlink" Target="https://podminky.urs.cz/item/CS_URS_2025_02/012203000" TargetMode="External" /><Relationship Id="rId3" Type="http://schemas.openxmlformats.org/officeDocument/2006/relationships/hyperlink" Target="https://podminky.urs.cz/item/CS_URS_2025_02/012303000" TargetMode="External" /><Relationship Id="rId4" Type="http://schemas.openxmlformats.org/officeDocument/2006/relationships/hyperlink" Target="https://podminky.urs.cz/item/CS_URS_2025_02/012414000" TargetMode="External" /><Relationship Id="rId5" Type="http://schemas.openxmlformats.org/officeDocument/2006/relationships/hyperlink" Target="https://podminky.urs.cz/item/CS_URS_2025_02/012444000" TargetMode="External" /><Relationship Id="rId6" Type="http://schemas.openxmlformats.org/officeDocument/2006/relationships/hyperlink" Target="https://podminky.urs.cz/item/CS_URS_2025_02/013254000" TargetMode="External" /><Relationship Id="rId7" Type="http://schemas.openxmlformats.org/officeDocument/2006/relationships/hyperlink" Target="https://podminky.urs.cz/item/CS_URS_2025_02/021103000" TargetMode="External" /><Relationship Id="rId8" Type="http://schemas.openxmlformats.org/officeDocument/2006/relationships/hyperlink" Target="https://podminky.urs.cz/item/CS_URS_2025_02/030001000" TargetMode="External" /><Relationship Id="rId9" Type="http://schemas.openxmlformats.org/officeDocument/2006/relationships/hyperlink" Target="https://podminky.urs.cz/item/CS_URS_2025_02/043234000" TargetMode="External" /><Relationship Id="rId10" Type="http://schemas.openxmlformats.org/officeDocument/2006/relationships/hyperlink" Target="https://podminky.urs.cz/item/CS_URS_2025_02/045002000" TargetMode="External" /><Relationship Id="rId11" Type="http://schemas.openxmlformats.org/officeDocument/2006/relationships/hyperlink" Target="https://podminky.urs.cz/item/CS_URS_2025_02/053002000" TargetMode="External" /><Relationship Id="rId12" Type="http://schemas.openxmlformats.org/officeDocument/2006/relationships/hyperlink" Target="https://podminky.urs.cz/item/CS_URS_2025_02/060001000" TargetMode="External" /><Relationship Id="rId13" Type="http://schemas.openxmlformats.org/officeDocument/2006/relationships/hyperlink" Target="https://podminky.urs.cz/item/CS_URS_2025_02/070001000" TargetMode="External" /><Relationship Id="rId14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1251104" TargetMode="External" /><Relationship Id="rId2" Type="http://schemas.openxmlformats.org/officeDocument/2006/relationships/hyperlink" Target="https://podminky.urs.cz/item/CS_URS_2025_02/139001101" TargetMode="External" /><Relationship Id="rId3" Type="http://schemas.openxmlformats.org/officeDocument/2006/relationships/hyperlink" Target="https://podminky.urs.cz/item/CS_URS_2025_02/162351104" TargetMode="External" /><Relationship Id="rId4" Type="http://schemas.openxmlformats.org/officeDocument/2006/relationships/hyperlink" Target="https://podminky.urs.cz/item/CS_URS_2025_02/162751119" TargetMode="External" /><Relationship Id="rId5" Type="http://schemas.openxmlformats.org/officeDocument/2006/relationships/hyperlink" Target="https://podminky.urs.cz/item/CS_URS_2025_02/171152501" TargetMode="External" /><Relationship Id="rId6" Type="http://schemas.openxmlformats.org/officeDocument/2006/relationships/hyperlink" Target="https://podminky.urs.cz/item/CS_URS_2025_02/171201231" TargetMode="External" /><Relationship Id="rId7" Type="http://schemas.openxmlformats.org/officeDocument/2006/relationships/hyperlink" Target="https://podminky.urs.cz/item/CS_URS_2025_02/564971315" TargetMode="External" /><Relationship Id="rId8" Type="http://schemas.openxmlformats.org/officeDocument/2006/relationships/hyperlink" Target="https://podminky.urs.cz/item/CS_URS_2025_02/919726122" TargetMode="External" /><Relationship Id="rId9" Type="http://schemas.openxmlformats.org/officeDocument/2006/relationships/hyperlink" Target="https://podminky.urs.cz/item/CS_URS_2025_02/919858111" TargetMode="External" /><Relationship Id="rId10" Type="http://schemas.openxmlformats.org/officeDocument/2006/relationships/hyperlink" Target="https://podminky.urs.cz/item/CS_URS_2025_02/998225111" TargetMode="External" /><Relationship Id="rId1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12103000" TargetMode="External" /><Relationship Id="rId2" Type="http://schemas.openxmlformats.org/officeDocument/2006/relationships/hyperlink" Target="https://podminky.urs.cz/item/CS_URS_2025_02/012203000" TargetMode="External" /><Relationship Id="rId3" Type="http://schemas.openxmlformats.org/officeDocument/2006/relationships/hyperlink" Target="https://podminky.urs.cz/item/CS_URS_2025_02/012303000" TargetMode="External" /><Relationship Id="rId4" Type="http://schemas.openxmlformats.org/officeDocument/2006/relationships/hyperlink" Target="https://podminky.urs.cz/item/CS_URS_2025_02/012414000" TargetMode="External" /><Relationship Id="rId5" Type="http://schemas.openxmlformats.org/officeDocument/2006/relationships/hyperlink" Target="https://podminky.urs.cz/item/CS_URS_2025_02/012444000" TargetMode="External" /><Relationship Id="rId6" Type="http://schemas.openxmlformats.org/officeDocument/2006/relationships/hyperlink" Target="https://podminky.urs.cz/item/CS_URS_2025_02/013254000" TargetMode="External" /><Relationship Id="rId7" Type="http://schemas.openxmlformats.org/officeDocument/2006/relationships/hyperlink" Target="https://podminky.urs.cz/item/CS_URS_2025_02/021103000" TargetMode="External" /><Relationship Id="rId8" Type="http://schemas.openxmlformats.org/officeDocument/2006/relationships/hyperlink" Target="https://podminky.urs.cz/item/CS_URS_2025_02/030001000" TargetMode="External" /><Relationship Id="rId9" Type="http://schemas.openxmlformats.org/officeDocument/2006/relationships/hyperlink" Target="https://podminky.urs.cz/item/CS_URS_2025_02/043234000" TargetMode="External" /><Relationship Id="rId10" Type="http://schemas.openxmlformats.org/officeDocument/2006/relationships/hyperlink" Target="https://podminky.urs.cz/item/CS_URS_2025_02/045002000" TargetMode="External" /><Relationship Id="rId11" Type="http://schemas.openxmlformats.org/officeDocument/2006/relationships/hyperlink" Target="https://podminky.urs.cz/item/CS_URS_2025_02/053002000" TargetMode="External" /><Relationship Id="rId12" Type="http://schemas.openxmlformats.org/officeDocument/2006/relationships/hyperlink" Target="https://podminky.urs.cz/item/CS_URS_2025_02/060001000" TargetMode="External" /><Relationship Id="rId13" Type="http://schemas.openxmlformats.org/officeDocument/2006/relationships/hyperlink" Target="https://podminky.urs.cz/item/CS_URS_2025_02/070001000" TargetMode="External" /><Relationship Id="rId14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7161" TargetMode="External" /><Relationship Id="rId2" Type="http://schemas.openxmlformats.org/officeDocument/2006/relationships/hyperlink" Target="https://podminky.urs.cz/item/CS_URS_2025_02/113107171" TargetMode="External" /><Relationship Id="rId3" Type="http://schemas.openxmlformats.org/officeDocument/2006/relationships/hyperlink" Target="https://podminky.urs.cz/item/CS_URS_2025_02/113107181" TargetMode="External" /><Relationship Id="rId4" Type="http://schemas.openxmlformats.org/officeDocument/2006/relationships/hyperlink" Target="https://podminky.urs.cz/item/CS_URS_2025_02/113154543" TargetMode="External" /><Relationship Id="rId5" Type="http://schemas.openxmlformats.org/officeDocument/2006/relationships/hyperlink" Target="https://podminky.urs.cz/item/CS_URS_2025_02/113202111" TargetMode="External" /><Relationship Id="rId6" Type="http://schemas.openxmlformats.org/officeDocument/2006/relationships/hyperlink" Target="https://podminky.urs.cz/item/CS_URS_2025_02/113204111" TargetMode="External" /><Relationship Id="rId7" Type="http://schemas.openxmlformats.org/officeDocument/2006/relationships/hyperlink" Target="https://podminky.urs.cz/item/CS_URS_2025_02/121151113" TargetMode="External" /><Relationship Id="rId8" Type="http://schemas.openxmlformats.org/officeDocument/2006/relationships/hyperlink" Target="https://podminky.urs.cz/item/CS_URS_2025_02/122251302" TargetMode="External" /><Relationship Id="rId9" Type="http://schemas.openxmlformats.org/officeDocument/2006/relationships/hyperlink" Target="https://podminky.urs.cz/item/CS_URS_2025_02/129001101" TargetMode="External" /><Relationship Id="rId10" Type="http://schemas.openxmlformats.org/officeDocument/2006/relationships/hyperlink" Target="https://podminky.urs.cz/item/CS_URS_2025_02/132251101" TargetMode="External" /><Relationship Id="rId11" Type="http://schemas.openxmlformats.org/officeDocument/2006/relationships/hyperlink" Target="https://podminky.urs.cz/item/CS_URS_2025_02/139001101" TargetMode="External" /><Relationship Id="rId12" Type="http://schemas.openxmlformats.org/officeDocument/2006/relationships/hyperlink" Target="https://podminky.urs.cz/item/CS_URS_2025_02/162351103" TargetMode="External" /><Relationship Id="rId13" Type="http://schemas.openxmlformats.org/officeDocument/2006/relationships/hyperlink" Target="https://podminky.urs.cz/item/CS_URS_2025_02/162351104" TargetMode="External" /><Relationship Id="rId14" Type="http://schemas.openxmlformats.org/officeDocument/2006/relationships/hyperlink" Target="https://podminky.urs.cz/item/CS_URS_2025_02/162751119" TargetMode="External" /><Relationship Id="rId15" Type="http://schemas.openxmlformats.org/officeDocument/2006/relationships/hyperlink" Target="https://podminky.urs.cz/item/CS_URS_2025_02/167151101" TargetMode="External" /><Relationship Id="rId16" Type="http://schemas.openxmlformats.org/officeDocument/2006/relationships/hyperlink" Target="https://podminky.urs.cz/item/CS_URS_2025_02/171152111" TargetMode="External" /><Relationship Id="rId17" Type="http://schemas.openxmlformats.org/officeDocument/2006/relationships/hyperlink" Target="https://podminky.urs.cz/item/CS_URS_2025_02/171201231" TargetMode="External" /><Relationship Id="rId18" Type="http://schemas.openxmlformats.org/officeDocument/2006/relationships/hyperlink" Target="https://podminky.urs.cz/item/CS_URS_2025_02/171251201" TargetMode="External" /><Relationship Id="rId19" Type="http://schemas.openxmlformats.org/officeDocument/2006/relationships/hyperlink" Target="https://podminky.urs.cz/item/CS_URS_2025_02/181111111" TargetMode="External" /><Relationship Id="rId20" Type="http://schemas.openxmlformats.org/officeDocument/2006/relationships/hyperlink" Target="https://podminky.urs.cz/item/CS_URS_2025_02/181152302" TargetMode="External" /><Relationship Id="rId21" Type="http://schemas.openxmlformats.org/officeDocument/2006/relationships/hyperlink" Target="https://podminky.urs.cz/item/CS_URS_2025_02/181351003" TargetMode="External" /><Relationship Id="rId22" Type="http://schemas.openxmlformats.org/officeDocument/2006/relationships/hyperlink" Target="https://podminky.urs.cz/item/CS_URS_2025_02/182151111" TargetMode="External" /><Relationship Id="rId23" Type="http://schemas.openxmlformats.org/officeDocument/2006/relationships/hyperlink" Target="https://podminky.urs.cz/item/CS_URS_2025_02/564831111" TargetMode="External" /><Relationship Id="rId24" Type="http://schemas.openxmlformats.org/officeDocument/2006/relationships/hyperlink" Target="https://podminky.urs.cz/item/CS_URS_2025_02/564851111" TargetMode="External" /><Relationship Id="rId25" Type="http://schemas.openxmlformats.org/officeDocument/2006/relationships/hyperlink" Target="https://podminky.urs.cz/item/CS_URS_2025_02/572141111" TargetMode="External" /><Relationship Id="rId26" Type="http://schemas.openxmlformats.org/officeDocument/2006/relationships/hyperlink" Target="https://podminky.urs.cz/item/CS_URS_2025_02/573231111" TargetMode="External" /><Relationship Id="rId27" Type="http://schemas.openxmlformats.org/officeDocument/2006/relationships/hyperlink" Target="https://podminky.urs.cz/item/CS_URS_2025_02/577144121" TargetMode="External" /><Relationship Id="rId28" Type="http://schemas.openxmlformats.org/officeDocument/2006/relationships/hyperlink" Target="https://podminky.urs.cz/item/CS_URS_2025_02/596211113" TargetMode="External" /><Relationship Id="rId29" Type="http://schemas.openxmlformats.org/officeDocument/2006/relationships/hyperlink" Target="https://podminky.urs.cz/item/CS_URS_2025_02/596211114" TargetMode="External" /><Relationship Id="rId30" Type="http://schemas.openxmlformats.org/officeDocument/2006/relationships/hyperlink" Target="https://podminky.urs.cz/item/CS_URS_2025_02/596212213" TargetMode="External" /><Relationship Id="rId31" Type="http://schemas.openxmlformats.org/officeDocument/2006/relationships/hyperlink" Target="https://podminky.urs.cz/item/CS_URS_2025_02/596212214" TargetMode="External" /><Relationship Id="rId32" Type="http://schemas.openxmlformats.org/officeDocument/2006/relationships/hyperlink" Target="https://podminky.urs.cz/item/CS_URS_2025_02/596412115" TargetMode="External" /><Relationship Id="rId33" Type="http://schemas.openxmlformats.org/officeDocument/2006/relationships/hyperlink" Target="https://podminky.urs.cz/item/CS_URS_2025_02/899132121" TargetMode="External" /><Relationship Id="rId34" Type="http://schemas.openxmlformats.org/officeDocument/2006/relationships/hyperlink" Target="https://podminky.urs.cz/item/CS_URS_2025_02/899132212" TargetMode="External" /><Relationship Id="rId35" Type="http://schemas.openxmlformats.org/officeDocument/2006/relationships/hyperlink" Target="https://podminky.urs.cz/item/CS_URS_2025_02/899133211" TargetMode="External" /><Relationship Id="rId36" Type="http://schemas.openxmlformats.org/officeDocument/2006/relationships/hyperlink" Target="https://podminky.urs.cz/item/CS_URS_2025_02/914111111" TargetMode="External" /><Relationship Id="rId37" Type="http://schemas.openxmlformats.org/officeDocument/2006/relationships/hyperlink" Target="https://podminky.urs.cz/item/CS_URS_2025_02/914511111" TargetMode="External" /><Relationship Id="rId38" Type="http://schemas.openxmlformats.org/officeDocument/2006/relationships/hyperlink" Target="https://podminky.urs.cz/item/CS_URS_2025_02/915211112" TargetMode="External" /><Relationship Id="rId39" Type="http://schemas.openxmlformats.org/officeDocument/2006/relationships/hyperlink" Target="https://podminky.urs.cz/item/CS_URS_2025_02/915221112" TargetMode="External" /><Relationship Id="rId40" Type="http://schemas.openxmlformats.org/officeDocument/2006/relationships/hyperlink" Target="https://podminky.urs.cz/item/CS_URS_2025_02/915221122" TargetMode="External" /><Relationship Id="rId41" Type="http://schemas.openxmlformats.org/officeDocument/2006/relationships/hyperlink" Target="https://podminky.urs.cz/item/CS_URS_2025_02/915231112" TargetMode="External" /><Relationship Id="rId42" Type="http://schemas.openxmlformats.org/officeDocument/2006/relationships/hyperlink" Target="https://podminky.urs.cz/item/CS_URS_2025_02/915611111" TargetMode="External" /><Relationship Id="rId43" Type="http://schemas.openxmlformats.org/officeDocument/2006/relationships/hyperlink" Target="https://podminky.urs.cz/item/CS_URS_2025_02/915621111" TargetMode="External" /><Relationship Id="rId44" Type="http://schemas.openxmlformats.org/officeDocument/2006/relationships/hyperlink" Target="https://podminky.urs.cz/item/CS_URS_2025_02/916131213" TargetMode="External" /><Relationship Id="rId45" Type="http://schemas.openxmlformats.org/officeDocument/2006/relationships/hyperlink" Target="https://podminky.urs.cz/item/CS_URS_2025_02/916231213" TargetMode="External" /><Relationship Id="rId46" Type="http://schemas.openxmlformats.org/officeDocument/2006/relationships/hyperlink" Target="https://podminky.urs.cz/item/CS_URS_2025_02/919731121" TargetMode="External" /><Relationship Id="rId47" Type="http://schemas.openxmlformats.org/officeDocument/2006/relationships/hyperlink" Target="https://podminky.urs.cz/item/CS_URS_2025_02/919732211" TargetMode="External" /><Relationship Id="rId48" Type="http://schemas.openxmlformats.org/officeDocument/2006/relationships/hyperlink" Target="https://podminky.urs.cz/item/CS_URS_2025_02/919735112" TargetMode="External" /><Relationship Id="rId49" Type="http://schemas.openxmlformats.org/officeDocument/2006/relationships/hyperlink" Target="https://podminky.urs.cz/item/CS_URS_2025_02/919735124" TargetMode="External" /><Relationship Id="rId50" Type="http://schemas.openxmlformats.org/officeDocument/2006/relationships/hyperlink" Target="https://podminky.urs.cz/item/CS_URS_2025_02/919858111" TargetMode="External" /><Relationship Id="rId51" Type="http://schemas.openxmlformats.org/officeDocument/2006/relationships/hyperlink" Target="https://podminky.urs.cz/item/CS_URS_2025_02/938909311" TargetMode="External" /><Relationship Id="rId52" Type="http://schemas.openxmlformats.org/officeDocument/2006/relationships/hyperlink" Target="https://podminky.urs.cz/item/CS_URS_2025_02/966006132" TargetMode="External" /><Relationship Id="rId53" Type="http://schemas.openxmlformats.org/officeDocument/2006/relationships/hyperlink" Target="https://podminky.urs.cz/item/CS_URS_2025_02/966006211" TargetMode="External" /><Relationship Id="rId54" Type="http://schemas.openxmlformats.org/officeDocument/2006/relationships/hyperlink" Target="https://podminky.urs.cz/item/CS_URS_2025_02/997221551" TargetMode="External" /><Relationship Id="rId55" Type="http://schemas.openxmlformats.org/officeDocument/2006/relationships/hyperlink" Target="https://podminky.urs.cz/item/CS_URS_2025_02/997221559" TargetMode="External" /><Relationship Id="rId56" Type="http://schemas.openxmlformats.org/officeDocument/2006/relationships/hyperlink" Target="https://podminky.urs.cz/item/CS_URS_2025_02/997221561" TargetMode="External" /><Relationship Id="rId57" Type="http://schemas.openxmlformats.org/officeDocument/2006/relationships/hyperlink" Target="https://podminky.urs.cz/item/CS_URS_2025_02/997221569" TargetMode="External" /><Relationship Id="rId58" Type="http://schemas.openxmlformats.org/officeDocument/2006/relationships/hyperlink" Target="https://podminky.urs.cz/item/CS_URS_2025_02/997221611" TargetMode="External" /><Relationship Id="rId59" Type="http://schemas.openxmlformats.org/officeDocument/2006/relationships/hyperlink" Target="https://podminky.urs.cz/item/CS_URS_2025_02/997221861" TargetMode="External" /><Relationship Id="rId60" Type="http://schemas.openxmlformats.org/officeDocument/2006/relationships/hyperlink" Target="https://podminky.urs.cz/item/CS_URS_2025_02/997221873" TargetMode="External" /><Relationship Id="rId61" Type="http://schemas.openxmlformats.org/officeDocument/2006/relationships/hyperlink" Target="https://podminky.urs.cz/item/CS_URS_2025_02/997221875" TargetMode="External" /><Relationship Id="rId62" Type="http://schemas.openxmlformats.org/officeDocument/2006/relationships/hyperlink" Target="https://podminky.urs.cz/item/CS_URS_2025_02/997013871" TargetMode="External" /><Relationship Id="rId63" Type="http://schemas.openxmlformats.org/officeDocument/2006/relationships/hyperlink" Target="https://podminky.urs.cz/item/CS_URS_2025_02/998223011" TargetMode="External" /><Relationship Id="rId64" Type="http://schemas.openxmlformats.org/officeDocument/2006/relationships/hyperlink" Target="https://podminky.urs.cz/item/CS_URS_2025_02/711161215" TargetMode="External" /><Relationship Id="rId65" Type="http://schemas.openxmlformats.org/officeDocument/2006/relationships/hyperlink" Target="https://podminky.urs.cz/item/CS_URS_2025_02/711161383" TargetMode="External" /><Relationship Id="rId66" Type="http://schemas.openxmlformats.org/officeDocument/2006/relationships/hyperlink" Target="https://podminky.urs.cz/item/CS_URS_2025_02/711161385" TargetMode="External" /><Relationship Id="rId67" Type="http://schemas.openxmlformats.org/officeDocument/2006/relationships/hyperlink" Target="https://podminky.urs.cz/item/CS_URS_2025_02/711161386" TargetMode="External" /><Relationship Id="rId68" Type="http://schemas.openxmlformats.org/officeDocument/2006/relationships/hyperlink" Target="https://podminky.urs.cz/item/CS_URS_2025_02/998711101" TargetMode="External" /><Relationship Id="rId69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1251104" TargetMode="External" /><Relationship Id="rId2" Type="http://schemas.openxmlformats.org/officeDocument/2006/relationships/hyperlink" Target="https://podminky.urs.cz/item/CS_URS_2025_02/139001101" TargetMode="External" /><Relationship Id="rId3" Type="http://schemas.openxmlformats.org/officeDocument/2006/relationships/hyperlink" Target="https://podminky.urs.cz/item/CS_URS_2025_02/162351104" TargetMode="External" /><Relationship Id="rId4" Type="http://schemas.openxmlformats.org/officeDocument/2006/relationships/hyperlink" Target="https://podminky.urs.cz/item/CS_URS_2025_02/162751119" TargetMode="External" /><Relationship Id="rId5" Type="http://schemas.openxmlformats.org/officeDocument/2006/relationships/hyperlink" Target="https://podminky.urs.cz/item/CS_URS_2025_02/171152501" TargetMode="External" /><Relationship Id="rId6" Type="http://schemas.openxmlformats.org/officeDocument/2006/relationships/hyperlink" Target="https://podminky.urs.cz/item/CS_URS_2025_02/171201231" TargetMode="External" /><Relationship Id="rId7" Type="http://schemas.openxmlformats.org/officeDocument/2006/relationships/hyperlink" Target="https://podminky.urs.cz/item/CS_URS_2025_02/564971315" TargetMode="External" /><Relationship Id="rId8" Type="http://schemas.openxmlformats.org/officeDocument/2006/relationships/hyperlink" Target="https://podminky.urs.cz/item/CS_URS_2025_02/919726122" TargetMode="External" /><Relationship Id="rId9" Type="http://schemas.openxmlformats.org/officeDocument/2006/relationships/hyperlink" Target="https://podminky.urs.cz/item/CS_URS_2025_02/919858111" TargetMode="External" /><Relationship Id="rId10" Type="http://schemas.openxmlformats.org/officeDocument/2006/relationships/hyperlink" Target="https://podminky.urs.cz/item/CS_URS_2025_02/998225111" TargetMode="External" /><Relationship Id="rId1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2254101" TargetMode="External" /><Relationship Id="rId2" Type="http://schemas.openxmlformats.org/officeDocument/2006/relationships/hyperlink" Target="https://podminky.urs.cz/item/CS_URS_2025_02/139001101" TargetMode="External" /><Relationship Id="rId3" Type="http://schemas.openxmlformats.org/officeDocument/2006/relationships/hyperlink" Target="https://podminky.urs.cz/item/CS_URS_2025_02/151101101" TargetMode="External" /><Relationship Id="rId4" Type="http://schemas.openxmlformats.org/officeDocument/2006/relationships/hyperlink" Target="https://podminky.urs.cz/item/CS_URS_2025_02/151101111" TargetMode="External" /><Relationship Id="rId5" Type="http://schemas.openxmlformats.org/officeDocument/2006/relationships/hyperlink" Target="https://podminky.urs.cz/item/CS_URS_2025_02/162251101" TargetMode="External" /><Relationship Id="rId6" Type="http://schemas.openxmlformats.org/officeDocument/2006/relationships/hyperlink" Target="https://podminky.urs.cz/item/CS_URS_2025_02/162351104" TargetMode="External" /><Relationship Id="rId7" Type="http://schemas.openxmlformats.org/officeDocument/2006/relationships/hyperlink" Target="https://podminky.urs.cz/item/CS_URS_2025_02/162751119" TargetMode="External" /><Relationship Id="rId8" Type="http://schemas.openxmlformats.org/officeDocument/2006/relationships/hyperlink" Target="https://podminky.urs.cz/item/CS_URS_2025_02/167151101" TargetMode="External" /><Relationship Id="rId9" Type="http://schemas.openxmlformats.org/officeDocument/2006/relationships/hyperlink" Target="https://podminky.urs.cz/item/CS_URS_2025_02/171201231" TargetMode="External" /><Relationship Id="rId10" Type="http://schemas.openxmlformats.org/officeDocument/2006/relationships/hyperlink" Target="https://podminky.urs.cz/item/CS_URS_2025_02/174151101" TargetMode="External" /><Relationship Id="rId11" Type="http://schemas.openxmlformats.org/officeDocument/2006/relationships/hyperlink" Target="https://podminky.urs.cz/item/CS_URS_2025_02/175111101" TargetMode="External" /><Relationship Id="rId12" Type="http://schemas.openxmlformats.org/officeDocument/2006/relationships/hyperlink" Target="https://podminky.urs.cz/item/CS_URS_2025_02/451572111" TargetMode="External" /><Relationship Id="rId13" Type="http://schemas.openxmlformats.org/officeDocument/2006/relationships/hyperlink" Target="https://podminky.urs.cz/item/CS_URS_2025_02/871273120" TargetMode="External" /><Relationship Id="rId14" Type="http://schemas.openxmlformats.org/officeDocument/2006/relationships/hyperlink" Target="https://podminky.urs.cz/item/CS_URS_2025_02/877270310" TargetMode="External" /><Relationship Id="rId15" Type="http://schemas.openxmlformats.org/officeDocument/2006/relationships/hyperlink" Target="https://podminky.urs.cz/item/CS_URS_2025_02/892351111" TargetMode="External" /><Relationship Id="rId16" Type="http://schemas.openxmlformats.org/officeDocument/2006/relationships/hyperlink" Target="https://podminky.urs.cz/item/CS_URS_2025_02/892372111" TargetMode="External" /><Relationship Id="rId17" Type="http://schemas.openxmlformats.org/officeDocument/2006/relationships/hyperlink" Target="https://podminky.urs.cz/item/CS_URS_2025_02/899721111" TargetMode="External" /><Relationship Id="rId18" Type="http://schemas.openxmlformats.org/officeDocument/2006/relationships/hyperlink" Target="https://podminky.urs.cz/item/CS_URS_2025_02/899722114" TargetMode="External" /><Relationship Id="rId19" Type="http://schemas.openxmlformats.org/officeDocument/2006/relationships/hyperlink" Target="https://podminky.urs.cz/item/CS_URS_2025_02/998276101" TargetMode="External" /><Relationship Id="rId20" Type="http://schemas.openxmlformats.org/officeDocument/2006/relationships/hyperlink" Target="https://podminky.urs.cz/item/CS_URS_2025_02/721241102" TargetMode="External" /><Relationship Id="rId21" Type="http://schemas.openxmlformats.org/officeDocument/2006/relationships/hyperlink" Target="https://podminky.urs.cz/item/CS_URS_2025_02/998721101" TargetMode="External" /><Relationship Id="rId22" Type="http://schemas.openxmlformats.org/officeDocument/2006/relationships/hyperlink" Target="https://podminky.urs.cz/item/CS_URS_2025_02/764004863" TargetMode="External" /><Relationship Id="rId23" Type="http://schemas.openxmlformats.org/officeDocument/2006/relationships/hyperlink" Target="https://podminky.urs.cz/item/CS_URS_2025_02/764518622" TargetMode="External" /><Relationship Id="rId24" Type="http://schemas.openxmlformats.org/officeDocument/2006/relationships/hyperlink" Target="https://podminky.urs.cz/item/CS_URS_2025_02/998764101" TargetMode="External" /><Relationship Id="rId25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1/210100099" TargetMode="External" /><Relationship Id="rId2" Type="http://schemas.openxmlformats.org/officeDocument/2006/relationships/hyperlink" Target="https://podminky.urs.cz/item/CS_URS_2025_02/218204104" TargetMode="External" /><Relationship Id="rId3" Type="http://schemas.openxmlformats.org/officeDocument/2006/relationships/hyperlink" Target="https://podminky.urs.cz/item/CS_URS_2025_02/218204113" TargetMode="External" /><Relationship Id="rId4" Type="http://schemas.openxmlformats.org/officeDocument/2006/relationships/hyperlink" Target="https://podminky.urs.cz/item/CS_URS_2024_01/741122133" TargetMode="External" /><Relationship Id="rId5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1251102" TargetMode="External" /><Relationship Id="rId2" Type="http://schemas.openxmlformats.org/officeDocument/2006/relationships/hyperlink" Target="https://podminky.urs.cz/item/CS_URS_2025_02/162301501" TargetMode="External" /><Relationship Id="rId3" Type="http://schemas.openxmlformats.org/officeDocument/2006/relationships/hyperlink" Target="https://podminky.urs.cz/item/CS_URS_2025_02/184803113" TargetMode="External" /><Relationship Id="rId4" Type="http://schemas.openxmlformats.org/officeDocument/2006/relationships/hyperlink" Target="https://podminky.urs.cz/item/CS_URS_2025_02/181111111" TargetMode="External" /><Relationship Id="rId5" Type="http://schemas.openxmlformats.org/officeDocument/2006/relationships/hyperlink" Target="https://podminky.urs.cz/item/CS_URS_2025_02/183205111" TargetMode="External" /><Relationship Id="rId6" Type="http://schemas.openxmlformats.org/officeDocument/2006/relationships/hyperlink" Target="https://podminky.urs.cz/item/CS_URS_2025_02/183403141" TargetMode="External" /><Relationship Id="rId7" Type="http://schemas.openxmlformats.org/officeDocument/2006/relationships/hyperlink" Target="https://podminky.urs.cz/item/CS_URS_2025_02/183403153" TargetMode="External" /><Relationship Id="rId8" Type="http://schemas.openxmlformats.org/officeDocument/2006/relationships/hyperlink" Target="https://podminky.urs.cz/item/CS_URS_2025_02/183403114" TargetMode="External" /><Relationship Id="rId9" Type="http://schemas.openxmlformats.org/officeDocument/2006/relationships/hyperlink" Target="https://podminky.urs.cz/item/CS_URS_2025_02/183111113" TargetMode="External" /><Relationship Id="rId10" Type="http://schemas.openxmlformats.org/officeDocument/2006/relationships/hyperlink" Target="https://podminky.urs.cz/item/CS_URS_2025_02/183101215" TargetMode="External" /><Relationship Id="rId11" Type="http://schemas.openxmlformats.org/officeDocument/2006/relationships/hyperlink" Target="https://podminky.urs.cz/item/CS_URS_2025_02/184102110" TargetMode="External" /><Relationship Id="rId12" Type="http://schemas.openxmlformats.org/officeDocument/2006/relationships/hyperlink" Target="https://podminky.urs.cz/item/CS_URS_2025_02/184102114" TargetMode="External" /><Relationship Id="rId13" Type="http://schemas.openxmlformats.org/officeDocument/2006/relationships/hyperlink" Target="https://podminky.urs.cz/item/CS_URS_2025_02/184801121" TargetMode="External" /><Relationship Id="rId14" Type="http://schemas.openxmlformats.org/officeDocument/2006/relationships/hyperlink" Target="https://podminky.urs.cz/item/CS_URS_2025_02/184801131" TargetMode="External" /><Relationship Id="rId15" Type="http://schemas.openxmlformats.org/officeDocument/2006/relationships/hyperlink" Target="https://podminky.urs.cz/item/CS_URS_2025_02/185802114" TargetMode="External" /><Relationship Id="rId16" Type="http://schemas.openxmlformats.org/officeDocument/2006/relationships/hyperlink" Target="https://podminky.urs.cz/item/CS_URS_2025_02/185851121" TargetMode="External" /><Relationship Id="rId17" Type="http://schemas.openxmlformats.org/officeDocument/2006/relationships/hyperlink" Target="https://podminky.urs.cz/item/CS_URS_2025_02/185851129" TargetMode="External" /><Relationship Id="rId18" Type="http://schemas.openxmlformats.org/officeDocument/2006/relationships/hyperlink" Target="https://podminky.urs.cz/item/CS_URS_2025_02/184215411" TargetMode="External" /><Relationship Id="rId19" Type="http://schemas.openxmlformats.org/officeDocument/2006/relationships/hyperlink" Target="https://podminky.urs.cz/item/CS_URS_2025_02/184911421" TargetMode="External" /><Relationship Id="rId20" Type="http://schemas.openxmlformats.org/officeDocument/2006/relationships/hyperlink" Target="https://podminky.urs.cz/item/CS_URS_2025_02/181111111" TargetMode="External" /><Relationship Id="rId21" Type="http://schemas.openxmlformats.org/officeDocument/2006/relationships/hyperlink" Target="https://podminky.urs.cz/item/CS_URS_2025_02/183403114" TargetMode="External" /><Relationship Id="rId22" Type="http://schemas.openxmlformats.org/officeDocument/2006/relationships/hyperlink" Target="https://podminky.urs.cz/item/CS_URS_2025_02/183403153" TargetMode="External" /><Relationship Id="rId23" Type="http://schemas.openxmlformats.org/officeDocument/2006/relationships/hyperlink" Target="https://podminky.urs.cz/item/CS_URS_2025_02/998231311" TargetMode="External" /><Relationship Id="rId24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27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28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29</v>
      </c>
      <c r="AL11" s="25"/>
      <c r="AM11" s="25"/>
      <c r="AN11" s="30" t="s">
        <v>30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31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32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32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29</v>
      </c>
      <c r="AL14" s="25"/>
      <c r="AM14" s="25"/>
      <c r="AN14" s="37" t="s">
        <v>32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33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34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35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29</v>
      </c>
      <c r="AL17" s="25"/>
      <c r="AM17" s="25"/>
      <c r="AN17" s="30" t="s">
        <v>36</v>
      </c>
      <c r="AO17" s="25"/>
      <c r="AP17" s="25"/>
      <c r="AQ17" s="25"/>
      <c r="AR17" s="23"/>
      <c r="BE17" s="34"/>
      <c r="BS17" s="20" t="s">
        <v>37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38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39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29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40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41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42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43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44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45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46</v>
      </c>
      <c r="E29" s="50"/>
      <c r="F29" s="35" t="s">
        <v>47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48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49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50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51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52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53</v>
      </c>
      <c r="U35" s="57"/>
      <c r="V35" s="57"/>
      <c r="W35" s="57"/>
      <c r="X35" s="59" t="s">
        <v>54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55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2025057-R2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Regenerace sídliště Husákova-Jiráskova, Nový Bor - realizace pro rok 2025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k.ú. Nový Bor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25. 8. 2025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Nový Bor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33</v>
      </c>
      <c r="AJ49" s="43"/>
      <c r="AK49" s="43"/>
      <c r="AL49" s="43"/>
      <c r="AM49" s="76" t="str">
        <f>IF(E17="","",E17)</f>
        <v xml:space="preserve">ProProjekt s.r.o. </v>
      </c>
      <c r="AN49" s="67"/>
      <c r="AO49" s="67"/>
      <c r="AP49" s="67"/>
      <c r="AQ49" s="43"/>
      <c r="AR49" s="47"/>
      <c r="AS49" s="77" t="s">
        <v>56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31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38</v>
      </c>
      <c r="AJ50" s="43"/>
      <c r="AK50" s="43"/>
      <c r="AL50" s="43"/>
      <c r="AM50" s="76" t="str">
        <f>IF(E20="","",E20)</f>
        <v>Martin Rousek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57</v>
      </c>
      <c r="D52" s="90"/>
      <c r="E52" s="90"/>
      <c r="F52" s="90"/>
      <c r="G52" s="90"/>
      <c r="H52" s="91"/>
      <c r="I52" s="92" t="s">
        <v>58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59</v>
      </c>
      <c r="AH52" s="90"/>
      <c r="AI52" s="90"/>
      <c r="AJ52" s="90"/>
      <c r="AK52" s="90"/>
      <c r="AL52" s="90"/>
      <c r="AM52" s="90"/>
      <c r="AN52" s="92" t="s">
        <v>60</v>
      </c>
      <c r="AO52" s="90"/>
      <c r="AP52" s="90"/>
      <c r="AQ52" s="94" t="s">
        <v>61</v>
      </c>
      <c r="AR52" s="47"/>
      <c r="AS52" s="95" t="s">
        <v>62</v>
      </c>
      <c r="AT52" s="96" t="s">
        <v>63</v>
      </c>
      <c r="AU52" s="96" t="s">
        <v>64</v>
      </c>
      <c r="AV52" s="96" t="s">
        <v>65</v>
      </c>
      <c r="AW52" s="96" t="s">
        <v>66</v>
      </c>
      <c r="AX52" s="96" t="s">
        <v>67</v>
      </c>
      <c r="AY52" s="96" t="s">
        <v>68</v>
      </c>
      <c r="AZ52" s="96" t="s">
        <v>69</v>
      </c>
      <c r="BA52" s="96" t="s">
        <v>70</v>
      </c>
      <c r="BB52" s="96" t="s">
        <v>71</v>
      </c>
      <c r="BC52" s="96" t="s">
        <v>72</v>
      </c>
      <c r="BD52" s="97" t="s">
        <v>73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74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ROUND(AG55+AG60+AG68+AG77,2)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ROUND(AS55+AS60+AS68+AS77,2)</f>
        <v>0</v>
      </c>
      <c r="AT54" s="109">
        <f>ROUND(SUM(AV54:AW54),2)</f>
        <v>0</v>
      </c>
      <c r="AU54" s="110">
        <f>ROUND(AU55+AU60+AU68+AU77,5)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ROUND(AZ55+AZ60+AZ68+AZ77,2)</f>
        <v>0</v>
      </c>
      <c r="BA54" s="109">
        <f>ROUND(BA55+BA60+BA68+BA77,2)</f>
        <v>0</v>
      </c>
      <c r="BB54" s="109">
        <f>ROUND(BB55+BB60+BB68+BB77,2)</f>
        <v>0</v>
      </c>
      <c r="BC54" s="109">
        <f>ROUND(BC55+BC60+BC68+BC77,2)</f>
        <v>0</v>
      </c>
      <c r="BD54" s="111">
        <f>ROUND(BD55+BD60+BD68+BD77,2)</f>
        <v>0</v>
      </c>
      <c r="BE54" s="6"/>
      <c r="BS54" s="112" t="s">
        <v>75</v>
      </c>
      <c r="BT54" s="112" t="s">
        <v>76</v>
      </c>
      <c r="BU54" s="113" t="s">
        <v>77</v>
      </c>
      <c r="BV54" s="112" t="s">
        <v>78</v>
      </c>
      <c r="BW54" s="112" t="s">
        <v>5</v>
      </c>
      <c r="BX54" s="112" t="s">
        <v>79</v>
      </c>
      <c r="CL54" s="112" t="s">
        <v>19</v>
      </c>
    </row>
    <row r="55" s="7" customFormat="1" ht="16.5" customHeight="1">
      <c r="A55" s="7"/>
      <c r="B55" s="114"/>
      <c r="C55" s="115"/>
      <c r="D55" s="116" t="s">
        <v>80</v>
      </c>
      <c r="E55" s="116"/>
      <c r="F55" s="116"/>
      <c r="G55" s="116"/>
      <c r="H55" s="116"/>
      <c r="I55" s="117"/>
      <c r="J55" s="116" t="s">
        <v>81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ROUND(AG56+AG59,2)</f>
        <v>0</v>
      </c>
      <c r="AH55" s="117"/>
      <c r="AI55" s="117"/>
      <c r="AJ55" s="117"/>
      <c r="AK55" s="117"/>
      <c r="AL55" s="117"/>
      <c r="AM55" s="117"/>
      <c r="AN55" s="119">
        <f>SUM(AG55,AT55)</f>
        <v>0</v>
      </c>
      <c r="AO55" s="117"/>
      <c r="AP55" s="117"/>
      <c r="AQ55" s="120" t="s">
        <v>82</v>
      </c>
      <c r="AR55" s="121"/>
      <c r="AS55" s="122">
        <f>ROUND(AS56+AS59,2)</f>
        <v>0</v>
      </c>
      <c r="AT55" s="123">
        <f>ROUND(SUM(AV55:AW55),2)</f>
        <v>0</v>
      </c>
      <c r="AU55" s="124">
        <f>ROUND(AU56+AU59,5)</f>
        <v>0</v>
      </c>
      <c r="AV55" s="123">
        <f>ROUND(AZ55*L29,2)</f>
        <v>0</v>
      </c>
      <c r="AW55" s="123">
        <f>ROUND(BA55*L30,2)</f>
        <v>0</v>
      </c>
      <c r="AX55" s="123">
        <f>ROUND(BB55*L29,2)</f>
        <v>0</v>
      </c>
      <c r="AY55" s="123">
        <f>ROUND(BC55*L30,2)</f>
        <v>0</v>
      </c>
      <c r="AZ55" s="123">
        <f>ROUND(AZ56+AZ59,2)</f>
        <v>0</v>
      </c>
      <c r="BA55" s="123">
        <f>ROUND(BA56+BA59,2)</f>
        <v>0</v>
      </c>
      <c r="BB55" s="123">
        <f>ROUND(BB56+BB59,2)</f>
        <v>0</v>
      </c>
      <c r="BC55" s="123">
        <f>ROUND(BC56+BC59,2)</f>
        <v>0</v>
      </c>
      <c r="BD55" s="125">
        <f>ROUND(BD56+BD59,2)</f>
        <v>0</v>
      </c>
      <c r="BE55" s="7"/>
      <c r="BS55" s="126" t="s">
        <v>75</v>
      </c>
      <c r="BT55" s="126" t="s">
        <v>83</v>
      </c>
      <c r="BU55" s="126" t="s">
        <v>77</v>
      </c>
      <c r="BV55" s="126" t="s">
        <v>78</v>
      </c>
      <c r="BW55" s="126" t="s">
        <v>84</v>
      </c>
      <c r="BX55" s="126" t="s">
        <v>5</v>
      </c>
      <c r="CL55" s="126" t="s">
        <v>19</v>
      </c>
      <c r="CM55" s="126" t="s">
        <v>85</v>
      </c>
    </row>
    <row r="56" s="4" customFormat="1" ht="16.5" customHeight="1">
      <c r="A56" s="4"/>
      <c r="B56" s="66"/>
      <c r="C56" s="127"/>
      <c r="D56" s="127"/>
      <c r="E56" s="128" t="s">
        <v>86</v>
      </c>
      <c r="F56" s="128"/>
      <c r="G56" s="128"/>
      <c r="H56" s="128"/>
      <c r="I56" s="128"/>
      <c r="J56" s="127"/>
      <c r="K56" s="128" t="s">
        <v>87</v>
      </c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9">
        <f>ROUND(SUM(AG57:AG58),2)</f>
        <v>0</v>
      </c>
      <c r="AH56" s="127"/>
      <c r="AI56" s="127"/>
      <c r="AJ56" s="127"/>
      <c r="AK56" s="127"/>
      <c r="AL56" s="127"/>
      <c r="AM56" s="127"/>
      <c r="AN56" s="130">
        <f>SUM(AG56,AT56)</f>
        <v>0</v>
      </c>
      <c r="AO56" s="127"/>
      <c r="AP56" s="127"/>
      <c r="AQ56" s="131" t="s">
        <v>88</v>
      </c>
      <c r="AR56" s="68"/>
      <c r="AS56" s="132">
        <f>ROUND(SUM(AS57:AS58),2)</f>
        <v>0</v>
      </c>
      <c r="AT56" s="133">
        <f>ROUND(SUM(AV56:AW56),2)</f>
        <v>0</v>
      </c>
      <c r="AU56" s="134">
        <f>ROUND(SUM(AU57:AU58),5)</f>
        <v>0</v>
      </c>
      <c r="AV56" s="133">
        <f>ROUND(AZ56*L29,2)</f>
        <v>0</v>
      </c>
      <c r="AW56" s="133">
        <f>ROUND(BA56*L30,2)</f>
        <v>0</v>
      </c>
      <c r="AX56" s="133">
        <f>ROUND(BB56*L29,2)</f>
        <v>0</v>
      </c>
      <c r="AY56" s="133">
        <f>ROUND(BC56*L30,2)</f>
        <v>0</v>
      </c>
      <c r="AZ56" s="133">
        <f>ROUND(SUM(AZ57:AZ58),2)</f>
        <v>0</v>
      </c>
      <c r="BA56" s="133">
        <f>ROUND(SUM(BA57:BA58),2)</f>
        <v>0</v>
      </c>
      <c r="BB56" s="133">
        <f>ROUND(SUM(BB57:BB58),2)</f>
        <v>0</v>
      </c>
      <c r="BC56" s="133">
        <f>ROUND(SUM(BC57:BC58),2)</f>
        <v>0</v>
      </c>
      <c r="BD56" s="135">
        <f>ROUND(SUM(BD57:BD58),2)</f>
        <v>0</v>
      </c>
      <c r="BE56" s="4"/>
      <c r="BS56" s="136" t="s">
        <v>75</v>
      </c>
      <c r="BT56" s="136" t="s">
        <v>85</v>
      </c>
      <c r="BU56" s="136" t="s">
        <v>77</v>
      </c>
      <c r="BV56" s="136" t="s">
        <v>78</v>
      </c>
      <c r="BW56" s="136" t="s">
        <v>89</v>
      </c>
      <c r="BX56" s="136" t="s">
        <v>84</v>
      </c>
      <c r="CL56" s="136" t="s">
        <v>19</v>
      </c>
    </row>
    <row r="57" s="4" customFormat="1" ht="16.5" customHeight="1">
      <c r="A57" s="137" t="s">
        <v>90</v>
      </c>
      <c r="B57" s="66"/>
      <c r="C57" s="127"/>
      <c r="D57" s="127"/>
      <c r="E57" s="127"/>
      <c r="F57" s="128" t="s">
        <v>91</v>
      </c>
      <c r="G57" s="128"/>
      <c r="H57" s="128"/>
      <c r="I57" s="128"/>
      <c r="J57" s="128"/>
      <c r="K57" s="127"/>
      <c r="L57" s="128" t="s">
        <v>92</v>
      </c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30">
        <f>'A 103-1 - Zpevněné plochy'!J34</f>
        <v>0</v>
      </c>
      <c r="AH57" s="127"/>
      <c r="AI57" s="127"/>
      <c r="AJ57" s="127"/>
      <c r="AK57" s="127"/>
      <c r="AL57" s="127"/>
      <c r="AM57" s="127"/>
      <c r="AN57" s="130">
        <f>SUM(AG57,AT57)</f>
        <v>0</v>
      </c>
      <c r="AO57" s="127"/>
      <c r="AP57" s="127"/>
      <c r="AQ57" s="131" t="s">
        <v>88</v>
      </c>
      <c r="AR57" s="68"/>
      <c r="AS57" s="132">
        <v>0</v>
      </c>
      <c r="AT57" s="133">
        <f>ROUND(SUM(AV57:AW57),2)</f>
        <v>0</v>
      </c>
      <c r="AU57" s="134">
        <f>'A 103-1 - Zpevněné plochy'!P106</f>
        <v>0</v>
      </c>
      <c r="AV57" s="133">
        <f>'A 103-1 - Zpevněné plochy'!J37</f>
        <v>0</v>
      </c>
      <c r="AW57" s="133">
        <f>'A 103-1 - Zpevněné plochy'!J38</f>
        <v>0</v>
      </c>
      <c r="AX57" s="133">
        <f>'A 103-1 - Zpevněné plochy'!J39</f>
        <v>0</v>
      </c>
      <c r="AY57" s="133">
        <f>'A 103-1 - Zpevněné plochy'!J40</f>
        <v>0</v>
      </c>
      <c r="AZ57" s="133">
        <f>'A 103-1 - Zpevněné plochy'!F37</f>
        <v>0</v>
      </c>
      <c r="BA57" s="133">
        <f>'A 103-1 - Zpevněné plochy'!F38</f>
        <v>0</v>
      </c>
      <c r="BB57" s="133">
        <f>'A 103-1 - Zpevněné plochy'!F39</f>
        <v>0</v>
      </c>
      <c r="BC57" s="133">
        <f>'A 103-1 - Zpevněné plochy'!F40</f>
        <v>0</v>
      </c>
      <c r="BD57" s="135">
        <f>'A 103-1 - Zpevněné plochy'!F41</f>
        <v>0</v>
      </c>
      <c r="BE57" s="4"/>
      <c r="BT57" s="136" t="s">
        <v>93</v>
      </c>
      <c r="BV57" s="136" t="s">
        <v>78</v>
      </c>
      <c r="BW57" s="136" t="s">
        <v>94</v>
      </c>
      <c r="BX57" s="136" t="s">
        <v>89</v>
      </c>
      <c r="CL57" s="136" t="s">
        <v>19</v>
      </c>
    </row>
    <row r="58" s="4" customFormat="1" ht="23.25" customHeight="1">
      <c r="A58" s="137" t="s">
        <v>90</v>
      </c>
      <c r="B58" s="66"/>
      <c r="C58" s="127"/>
      <c r="D58" s="127"/>
      <c r="E58" s="127"/>
      <c r="F58" s="128" t="s">
        <v>95</v>
      </c>
      <c r="G58" s="128"/>
      <c r="H58" s="128"/>
      <c r="I58" s="128"/>
      <c r="J58" s="128"/>
      <c r="K58" s="127"/>
      <c r="L58" s="128" t="s">
        <v>96</v>
      </c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30">
        <f>'A 103-2 - Výměna aktivní ...'!J34</f>
        <v>0</v>
      </c>
      <c r="AH58" s="127"/>
      <c r="AI58" s="127"/>
      <c r="AJ58" s="127"/>
      <c r="AK58" s="127"/>
      <c r="AL58" s="127"/>
      <c r="AM58" s="127"/>
      <c r="AN58" s="130">
        <f>SUM(AG58,AT58)</f>
        <v>0</v>
      </c>
      <c r="AO58" s="127"/>
      <c r="AP58" s="127"/>
      <c r="AQ58" s="131" t="s">
        <v>88</v>
      </c>
      <c r="AR58" s="68"/>
      <c r="AS58" s="132">
        <v>0</v>
      </c>
      <c r="AT58" s="133">
        <f>ROUND(SUM(AV58:AW58),2)</f>
        <v>0</v>
      </c>
      <c r="AU58" s="134">
        <f>'A 103-2 - Výměna aktivní ...'!P98</f>
        <v>0</v>
      </c>
      <c r="AV58" s="133">
        <f>'A 103-2 - Výměna aktivní ...'!J37</f>
        <v>0</v>
      </c>
      <c r="AW58" s="133">
        <f>'A 103-2 - Výměna aktivní ...'!J38</f>
        <v>0</v>
      </c>
      <c r="AX58" s="133">
        <f>'A 103-2 - Výměna aktivní ...'!J39</f>
        <v>0</v>
      </c>
      <c r="AY58" s="133">
        <f>'A 103-2 - Výměna aktivní ...'!J40</f>
        <v>0</v>
      </c>
      <c r="AZ58" s="133">
        <f>'A 103-2 - Výměna aktivní ...'!F37</f>
        <v>0</v>
      </c>
      <c r="BA58" s="133">
        <f>'A 103-2 - Výměna aktivní ...'!F38</f>
        <v>0</v>
      </c>
      <c r="BB58" s="133">
        <f>'A 103-2 - Výměna aktivní ...'!F39</f>
        <v>0</v>
      </c>
      <c r="BC58" s="133">
        <f>'A 103-2 - Výměna aktivní ...'!F40</f>
        <v>0</v>
      </c>
      <c r="BD58" s="135">
        <f>'A 103-2 - Výměna aktivní ...'!F41</f>
        <v>0</v>
      </c>
      <c r="BE58" s="4"/>
      <c r="BT58" s="136" t="s">
        <v>93</v>
      </c>
      <c r="BV58" s="136" t="s">
        <v>78</v>
      </c>
      <c r="BW58" s="136" t="s">
        <v>97</v>
      </c>
      <c r="BX58" s="136" t="s">
        <v>89</v>
      </c>
      <c r="CL58" s="136" t="s">
        <v>19</v>
      </c>
    </row>
    <row r="59" s="4" customFormat="1" ht="16.5" customHeight="1">
      <c r="A59" s="137" t="s">
        <v>90</v>
      </c>
      <c r="B59" s="66"/>
      <c r="C59" s="127"/>
      <c r="D59" s="127"/>
      <c r="E59" s="128" t="s">
        <v>98</v>
      </c>
      <c r="F59" s="128"/>
      <c r="G59" s="128"/>
      <c r="H59" s="128"/>
      <c r="I59" s="128"/>
      <c r="J59" s="127"/>
      <c r="K59" s="128" t="s">
        <v>99</v>
      </c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30">
        <f>'A 000 - Vedlejší a ostatn...'!J32</f>
        <v>0</v>
      </c>
      <c r="AH59" s="127"/>
      <c r="AI59" s="127"/>
      <c r="AJ59" s="127"/>
      <c r="AK59" s="127"/>
      <c r="AL59" s="127"/>
      <c r="AM59" s="127"/>
      <c r="AN59" s="130">
        <f>SUM(AG59,AT59)</f>
        <v>0</v>
      </c>
      <c r="AO59" s="127"/>
      <c r="AP59" s="127"/>
      <c r="AQ59" s="131" t="s">
        <v>88</v>
      </c>
      <c r="AR59" s="68"/>
      <c r="AS59" s="132">
        <v>0</v>
      </c>
      <c r="AT59" s="133">
        <f>ROUND(SUM(AV59:AW59),2)</f>
        <v>0</v>
      </c>
      <c r="AU59" s="134">
        <f>'A 000 - Vedlejší a ostatn...'!P93</f>
        <v>0</v>
      </c>
      <c r="AV59" s="133">
        <f>'A 000 - Vedlejší a ostatn...'!J35</f>
        <v>0</v>
      </c>
      <c r="AW59" s="133">
        <f>'A 000 - Vedlejší a ostatn...'!J36</f>
        <v>0</v>
      </c>
      <c r="AX59" s="133">
        <f>'A 000 - Vedlejší a ostatn...'!J37</f>
        <v>0</v>
      </c>
      <c r="AY59" s="133">
        <f>'A 000 - Vedlejší a ostatn...'!J38</f>
        <v>0</v>
      </c>
      <c r="AZ59" s="133">
        <f>'A 000 - Vedlejší a ostatn...'!F35</f>
        <v>0</v>
      </c>
      <c r="BA59" s="133">
        <f>'A 000 - Vedlejší a ostatn...'!F36</f>
        <v>0</v>
      </c>
      <c r="BB59" s="133">
        <f>'A 000 - Vedlejší a ostatn...'!F37</f>
        <v>0</v>
      </c>
      <c r="BC59" s="133">
        <f>'A 000 - Vedlejší a ostatn...'!F38</f>
        <v>0</v>
      </c>
      <c r="BD59" s="135">
        <f>'A 000 - Vedlejší a ostatn...'!F39</f>
        <v>0</v>
      </c>
      <c r="BE59" s="4"/>
      <c r="BT59" s="136" t="s">
        <v>85</v>
      </c>
      <c r="BV59" s="136" t="s">
        <v>78</v>
      </c>
      <c r="BW59" s="136" t="s">
        <v>100</v>
      </c>
      <c r="BX59" s="136" t="s">
        <v>84</v>
      </c>
      <c r="CL59" s="136" t="s">
        <v>19</v>
      </c>
    </row>
    <row r="60" s="7" customFormat="1" ht="24.75" customHeight="1">
      <c r="A60" s="7"/>
      <c r="B60" s="114"/>
      <c r="C60" s="115"/>
      <c r="D60" s="116" t="s">
        <v>101</v>
      </c>
      <c r="E60" s="116"/>
      <c r="F60" s="116"/>
      <c r="G60" s="116"/>
      <c r="H60" s="116"/>
      <c r="I60" s="117"/>
      <c r="J60" s="116" t="s">
        <v>102</v>
      </c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8">
        <f>ROUND(AG61+SUM(AG65:AG67),2)</f>
        <v>0</v>
      </c>
      <c r="AH60" s="117"/>
      <c r="AI60" s="117"/>
      <c r="AJ60" s="117"/>
      <c r="AK60" s="117"/>
      <c r="AL60" s="117"/>
      <c r="AM60" s="117"/>
      <c r="AN60" s="119">
        <f>SUM(AG60,AT60)</f>
        <v>0</v>
      </c>
      <c r="AO60" s="117"/>
      <c r="AP60" s="117"/>
      <c r="AQ60" s="120" t="s">
        <v>82</v>
      </c>
      <c r="AR60" s="121"/>
      <c r="AS60" s="122">
        <f>ROUND(AS61+SUM(AS65:AS67),2)</f>
        <v>0</v>
      </c>
      <c r="AT60" s="123">
        <f>ROUND(SUM(AV60:AW60),2)</f>
        <v>0</v>
      </c>
      <c r="AU60" s="124">
        <f>ROUND(AU61+SUM(AU65:AU67),5)</f>
        <v>0</v>
      </c>
      <c r="AV60" s="123">
        <f>ROUND(AZ60*L29,2)</f>
        <v>0</v>
      </c>
      <c r="AW60" s="123">
        <f>ROUND(BA60*L30,2)</f>
        <v>0</v>
      </c>
      <c r="AX60" s="123">
        <f>ROUND(BB60*L29,2)</f>
        <v>0</v>
      </c>
      <c r="AY60" s="123">
        <f>ROUND(BC60*L30,2)</f>
        <v>0</v>
      </c>
      <c r="AZ60" s="123">
        <f>ROUND(AZ61+SUM(AZ65:AZ67),2)</f>
        <v>0</v>
      </c>
      <c r="BA60" s="123">
        <f>ROUND(BA61+SUM(BA65:BA67),2)</f>
        <v>0</v>
      </c>
      <c r="BB60" s="123">
        <f>ROUND(BB61+SUM(BB65:BB67),2)</f>
        <v>0</v>
      </c>
      <c r="BC60" s="123">
        <f>ROUND(BC61+SUM(BC65:BC67),2)</f>
        <v>0</v>
      </c>
      <c r="BD60" s="125">
        <f>ROUND(BD61+SUM(BD65:BD67),2)</f>
        <v>0</v>
      </c>
      <c r="BE60" s="7"/>
      <c r="BS60" s="126" t="s">
        <v>75</v>
      </c>
      <c r="BT60" s="126" t="s">
        <v>83</v>
      </c>
      <c r="BU60" s="126" t="s">
        <v>77</v>
      </c>
      <c r="BV60" s="126" t="s">
        <v>78</v>
      </c>
      <c r="BW60" s="126" t="s">
        <v>103</v>
      </c>
      <c r="BX60" s="126" t="s">
        <v>5</v>
      </c>
      <c r="CL60" s="126" t="s">
        <v>19</v>
      </c>
      <c r="CM60" s="126" t="s">
        <v>85</v>
      </c>
    </row>
    <row r="61" s="4" customFormat="1" ht="16.5" customHeight="1">
      <c r="A61" s="4"/>
      <c r="B61" s="66"/>
      <c r="C61" s="127"/>
      <c r="D61" s="127"/>
      <c r="E61" s="128" t="s">
        <v>104</v>
      </c>
      <c r="F61" s="128"/>
      <c r="G61" s="128"/>
      <c r="H61" s="128"/>
      <c r="I61" s="128"/>
      <c r="J61" s="127"/>
      <c r="K61" s="128" t="s">
        <v>87</v>
      </c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9">
        <f>ROUND(SUM(AG62:AG64),2)</f>
        <v>0</v>
      </c>
      <c r="AH61" s="127"/>
      <c r="AI61" s="127"/>
      <c r="AJ61" s="127"/>
      <c r="AK61" s="127"/>
      <c r="AL61" s="127"/>
      <c r="AM61" s="127"/>
      <c r="AN61" s="130">
        <f>SUM(AG61,AT61)</f>
        <v>0</v>
      </c>
      <c r="AO61" s="127"/>
      <c r="AP61" s="127"/>
      <c r="AQ61" s="131" t="s">
        <v>88</v>
      </c>
      <c r="AR61" s="68"/>
      <c r="AS61" s="132">
        <f>ROUND(SUM(AS62:AS64),2)</f>
        <v>0</v>
      </c>
      <c r="AT61" s="133">
        <f>ROUND(SUM(AV61:AW61),2)</f>
        <v>0</v>
      </c>
      <c r="AU61" s="134">
        <f>ROUND(SUM(AU62:AU64),5)</f>
        <v>0</v>
      </c>
      <c r="AV61" s="133">
        <f>ROUND(AZ61*L29,2)</f>
        <v>0</v>
      </c>
      <c r="AW61" s="133">
        <f>ROUND(BA61*L30,2)</f>
        <v>0</v>
      </c>
      <c r="AX61" s="133">
        <f>ROUND(BB61*L29,2)</f>
        <v>0</v>
      </c>
      <c r="AY61" s="133">
        <f>ROUND(BC61*L30,2)</f>
        <v>0</v>
      </c>
      <c r="AZ61" s="133">
        <f>ROUND(SUM(AZ62:AZ64),2)</f>
        <v>0</v>
      </c>
      <c r="BA61" s="133">
        <f>ROUND(SUM(BA62:BA64),2)</f>
        <v>0</v>
      </c>
      <c r="BB61" s="133">
        <f>ROUND(SUM(BB62:BB64),2)</f>
        <v>0</v>
      </c>
      <c r="BC61" s="133">
        <f>ROUND(SUM(BC62:BC64),2)</f>
        <v>0</v>
      </c>
      <c r="BD61" s="135">
        <f>ROUND(SUM(BD62:BD64),2)</f>
        <v>0</v>
      </c>
      <c r="BE61" s="4"/>
      <c r="BS61" s="136" t="s">
        <v>75</v>
      </c>
      <c r="BT61" s="136" t="s">
        <v>85</v>
      </c>
      <c r="BU61" s="136" t="s">
        <v>77</v>
      </c>
      <c r="BV61" s="136" t="s">
        <v>78</v>
      </c>
      <c r="BW61" s="136" t="s">
        <v>105</v>
      </c>
      <c r="BX61" s="136" t="s">
        <v>103</v>
      </c>
      <c r="CL61" s="136" t="s">
        <v>19</v>
      </c>
    </row>
    <row r="62" s="4" customFormat="1" ht="16.5" customHeight="1">
      <c r="A62" s="137" t="s">
        <v>90</v>
      </c>
      <c r="B62" s="66"/>
      <c r="C62" s="127"/>
      <c r="D62" s="127"/>
      <c r="E62" s="127"/>
      <c r="F62" s="128" t="s">
        <v>106</v>
      </c>
      <c r="G62" s="128"/>
      <c r="H62" s="128"/>
      <c r="I62" s="128"/>
      <c r="J62" s="128"/>
      <c r="K62" s="127"/>
      <c r="L62" s="128" t="s">
        <v>92</v>
      </c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30">
        <f>'B 103-1 - Zpevněné plochy'!J34</f>
        <v>0</v>
      </c>
      <c r="AH62" s="127"/>
      <c r="AI62" s="127"/>
      <c r="AJ62" s="127"/>
      <c r="AK62" s="127"/>
      <c r="AL62" s="127"/>
      <c r="AM62" s="127"/>
      <c r="AN62" s="130">
        <f>SUM(AG62,AT62)</f>
        <v>0</v>
      </c>
      <c r="AO62" s="127"/>
      <c r="AP62" s="127"/>
      <c r="AQ62" s="131" t="s">
        <v>88</v>
      </c>
      <c r="AR62" s="68"/>
      <c r="AS62" s="132">
        <v>0</v>
      </c>
      <c r="AT62" s="133">
        <f>ROUND(SUM(AV62:AW62),2)</f>
        <v>0</v>
      </c>
      <c r="AU62" s="134">
        <f>'B 103-1 - Zpevněné plochy'!P102</f>
        <v>0</v>
      </c>
      <c r="AV62" s="133">
        <f>'B 103-1 - Zpevněné plochy'!J37</f>
        <v>0</v>
      </c>
      <c r="AW62" s="133">
        <f>'B 103-1 - Zpevněné plochy'!J38</f>
        <v>0</v>
      </c>
      <c r="AX62" s="133">
        <f>'B 103-1 - Zpevněné plochy'!J39</f>
        <v>0</v>
      </c>
      <c r="AY62" s="133">
        <f>'B 103-1 - Zpevněné plochy'!J40</f>
        <v>0</v>
      </c>
      <c r="AZ62" s="133">
        <f>'B 103-1 - Zpevněné plochy'!F37</f>
        <v>0</v>
      </c>
      <c r="BA62" s="133">
        <f>'B 103-1 - Zpevněné plochy'!F38</f>
        <v>0</v>
      </c>
      <c r="BB62" s="133">
        <f>'B 103-1 - Zpevněné plochy'!F39</f>
        <v>0</v>
      </c>
      <c r="BC62" s="133">
        <f>'B 103-1 - Zpevněné plochy'!F40</f>
        <v>0</v>
      </c>
      <c r="BD62" s="135">
        <f>'B 103-1 - Zpevněné plochy'!F41</f>
        <v>0</v>
      </c>
      <c r="BE62" s="4"/>
      <c r="BT62" s="136" t="s">
        <v>93</v>
      </c>
      <c r="BV62" s="136" t="s">
        <v>78</v>
      </c>
      <c r="BW62" s="136" t="s">
        <v>107</v>
      </c>
      <c r="BX62" s="136" t="s">
        <v>105</v>
      </c>
      <c r="CL62" s="136" t="s">
        <v>19</v>
      </c>
    </row>
    <row r="63" s="4" customFormat="1" ht="23.25" customHeight="1">
      <c r="A63" s="137" t="s">
        <v>90</v>
      </c>
      <c r="B63" s="66"/>
      <c r="C63" s="127"/>
      <c r="D63" s="127"/>
      <c r="E63" s="127"/>
      <c r="F63" s="128" t="s">
        <v>108</v>
      </c>
      <c r="G63" s="128"/>
      <c r="H63" s="128"/>
      <c r="I63" s="128"/>
      <c r="J63" s="128"/>
      <c r="K63" s="127"/>
      <c r="L63" s="128" t="s">
        <v>96</v>
      </c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30">
        <f>'B 103-2 - Výměna aktivní ...'!J34</f>
        <v>0</v>
      </c>
      <c r="AH63" s="127"/>
      <c r="AI63" s="127"/>
      <c r="AJ63" s="127"/>
      <c r="AK63" s="127"/>
      <c r="AL63" s="127"/>
      <c r="AM63" s="127"/>
      <c r="AN63" s="130">
        <f>SUM(AG63,AT63)</f>
        <v>0</v>
      </c>
      <c r="AO63" s="127"/>
      <c r="AP63" s="127"/>
      <c r="AQ63" s="131" t="s">
        <v>88</v>
      </c>
      <c r="AR63" s="68"/>
      <c r="AS63" s="132">
        <v>0</v>
      </c>
      <c r="AT63" s="133">
        <f>ROUND(SUM(AV63:AW63),2)</f>
        <v>0</v>
      </c>
      <c r="AU63" s="134">
        <f>'B 103-2 - Výměna aktivní ...'!P98</f>
        <v>0</v>
      </c>
      <c r="AV63" s="133">
        <f>'B 103-2 - Výměna aktivní ...'!J37</f>
        <v>0</v>
      </c>
      <c r="AW63" s="133">
        <f>'B 103-2 - Výměna aktivní ...'!J38</f>
        <v>0</v>
      </c>
      <c r="AX63" s="133">
        <f>'B 103-2 - Výměna aktivní ...'!J39</f>
        <v>0</v>
      </c>
      <c r="AY63" s="133">
        <f>'B 103-2 - Výměna aktivní ...'!J40</f>
        <v>0</v>
      </c>
      <c r="AZ63" s="133">
        <f>'B 103-2 - Výměna aktivní ...'!F37</f>
        <v>0</v>
      </c>
      <c r="BA63" s="133">
        <f>'B 103-2 - Výměna aktivní ...'!F38</f>
        <v>0</v>
      </c>
      <c r="BB63" s="133">
        <f>'B 103-2 - Výměna aktivní ...'!F39</f>
        <v>0</v>
      </c>
      <c r="BC63" s="133">
        <f>'B 103-2 - Výměna aktivní ...'!F40</f>
        <v>0</v>
      </c>
      <c r="BD63" s="135">
        <f>'B 103-2 - Výměna aktivní ...'!F41</f>
        <v>0</v>
      </c>
      <c r="BE63" s="4"/>
      <c r="BT63" s="136" t="s">
        <v>93</v>
      </c>
      <c r="BV63" s="136" t="s">
        <v>78</v>
      </c>
      <c r="BW63" s="136" t="s">
        <v>109</v>
      </c>
      <c r="BX63" s="136" t="s">
        <v>105</v>
      </c>
      <c r="CL63" s="136" t="s">
        <v>19</v>
      </c>
    </row>
    <row r="64" s="4" customFormat="1" ht="16.5" customHeight="1">
      <c r="A64" s="137" t="s">
        <v>90</v>
      </c>
      <c r="B64" s="66"/>
      <c r="C64" s="127"/>
      <c r="D64" s="127"/>
      <c r="E64" s="127"/>
      <c r="F64" s="128" t="s">
        <v>110</v>
      </c>
      <c r="G64" s="128"/>
      <c r="H64" s="128"/>
      <c r="I64" s="128"/>
      <c r="J64" s="128"/>
      <c r="K64" s="127"/>
      <c r="L64" s="128" t="s">
        <v>111</v>
      </c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30">
        <f>'B 103-3 - Odvodnění'!J34</f>
        <v>0</v>
      </c>
      <c r="AH64" s="127"/>
      <c r="AI64" s="127"/>
      <c r="AJ64" s="127"/>
      <c r="AK64" s="127"/>
      <c r="AL64" s="127"/>
      <c r="AM64" s="127"/>
      <c r="AN64" s="130">
        <f>SUM(AG64,AT64)</f>
        <v>0</v>
      </c>
      <c r="AO64" s="127"/>
      <c r="AP64" s="127"/>
      <c r="AQ64" s="131" t="s">
        <v>88</v>
      </c>
      <c r="AR64" s="68"/>
      <c r="AS64" s="132">
        <v>0</v>
      </c>
      <c r="AT64" s="133">
        <f>ROUND(SUM(AV64:AW64),2)</f>
        <v>0</v>
      </c>
      <c r="AU64" s="134">
        <f>'B 103-3 - Odvodnění'!P99</f>
        <v>0</v>
      </c>
      <c r="AV64" s="133">
        <f>'B 103-3 - Odvodnění'!J37</f>
        <v>0</v>
      </c>
      <c r="AW64" s="133">
        <f>'B 103-3 - Odvodnění'!J38</f>
        <v>0</v>
      </c>
      <c r="AX64" s="133">
        <f>'B 103-3 - Odvodnění'!J39</f>
        <v>0</v>
      </c>
      <c r="AY64" s="133">
        <f>'B 103-3 - Odvodnění'!J40</f>
        <v>0</v>
      </c>
      <c r="AZ64" s="133">
        <f>'B 103-3 - Odvodnění'!F37</f>
        <v>0</v>
      </c>
      <c r="BA64" s="133">
        <f>'B 103-3 - Odvodnění'!F38</f>
        <v>0</v>
      </c>
      <c r="BB64" s="133">
        <f>'B 103-3 - Odvodnění'!F39</f>
        <v>0</v>
      </c>
      <c r="BC64" s="133">
        <f>'B 103-3 - Odvodnění'!F40</f>
        <v>0</v>
      </c>
      <c r="BD64" s="135">
        <f>'B 103-3 - Odvodnění'!F41</f>
        <v>0</v>
      </c>
      <c r="BE64" s="4"/>
      <c r="BT64" s="136" t="s">
        <v>93</v>
      </c>
      <c r="BV64" s="136" t="s">
        <v>78</v>
      </c>
      <c r="BW64" s="136" t="s">
        <v>112</v>
      </c>
      <c r="BX64" s="136" t="s">
        <v>105</v>
      </c>
      <c r="CL64" s="136" t="s">
        <v>19</v>
      </c>
    </row>
    <row r="65" s="4" customFormat="1" ht="16.5" customHeight="1">
      <c r="A65" s="137" t="s">
        <v>90</v>
      </c>
      <c r="B65" s="66"/>
      <c r="C65" s="127"/>
      <c r="D65" s="127"/>
      <c r="E65" s="128" t="s">
        <v>113</v>
      </c>
      <c r="F65" s="128"/>
      <c r="G65" s="128"/>
      <c r="H65" s="128"/>
      <c r="I65" s="128"/>
      <c r="J65" s="127"/>
      <c r="K65" s="128" t="s">
        <v>114</v>
      </c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30">
        <f>'B 401 - Veřejné osvětlení'!J32</f>
        <v>0</v>
      </c>
      <c r="AH65" s="127"/>
      <c r="AI65" s="127"/>
      <c r="AJ65" s="127"/>
      <c r="AK65" s="127"/>
      <c r="AL65" s="127"/>
      <c r="AM65" s="127"/>
      <c r="AN65" s="130">
        <f>SUM(AG65,AT65)</f>
        <v>0</v>
      </c>
      <c r="AO65" s="127"/>
      <c r="AP65" s="127"/>
      <c r="AQ65" s="131" t="s">
        <v>88</v>
      </c>
      <c r="AR65" s="68"/>
      <c r="AS65" s="132">
        <v>0</v>
      </c>
      <c r="AT65" s="133">
        <f>ROUND(SUM(AV65:AW65),2)</f>
        <v>0</v>
      </c>
      <c r="AU65" s="134">
        <f>'B 401 - Veřejné osvětlení'!P95</f>
        <v>0</v>
      </c>
      <c r="AV65" s="133">
        <f>'B 401 - Veřejné osvětlení'!J35</f>
        <v>0</v>
      </c>
      <c r="AW65" s="133">
        <f>'B 401 - Veřejné osvětlení'!J36</f>
        <v>0</v>
      </c>
      <c r="AX65" s="133">
        <f>'B 401 - Veřejné osvětlení'!J37</f>
        <v>0</v>
      </c>
      <c r="AY65" s="133">
        <f>'B 401 - Veřejné osvětlení'!J38</f>
        <v>0</v>
      </c>
      <c r="AZ65" s="133">
        <f>'B 401 - Veřejné osvětlení'!F35</f>
        <v>0</v>
      </c>
      <c r="BA65" s="133">
        <f>'B 401 - Veřejné osvětlení'!F36</f>
        <v>0</v>
      </c>
      <c r="BB65" s="133">
        <f>'B 401 - Veřejné osvětlení'!F37</f>
        <v>0</v>
      </c>
      <c r="BC65" s="133">
        <f>'B 401 - Veřejné osvětlení'!F38</f>
        <v>0</v>
      </c>
      <c r="BD65" s="135">
        <f>'B 401 - Veřejné osvětlení'!F39</f>
        <v>0</v>
      </c>
      <c r="BE65" s="4"/>
      <c r="BT65" s="136" t="s">
        <v>85</v>
      </c>
      <c r="BV65" s="136" t="s">
        <v>78</v>
      </c>
      <c r="BW65" s="136" t="s">
        <v>115</v>
      </c>
      <c r="BX65" s="136" t="s">
        <v>103</v>
      </c>
      <c r="CL65" s="136" t="s">
        <v>19</v>
      </c>
    </row>
    <row r="66" s="4" customFormat="1" ht="16.5" customHeight="1">
      <c r="A66" s="137" t="s">
        <v>90</v>
      </c>
      <c r="B66" s="66"/>
      <c r="C66" s="127"/>
      <c r="D66" s="127"/>
      <c r="E66" s="128" t="s">
        <v>116</v>
      </c>
      <c r="F66" s="128"/>
      <c r="G66" s="128"/>
      <c r="H66" s="128"/>
      <c r="I66" s="128"/>
      <c r="J66" s="127"/>
      <c r="K66" s="128" t="s">
        <v>117</v>
      </c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30">
        <f>'B 801 - Vegetační úpravy'!J32</f>
        <v>0</v>
      </c>
      <c r="AH66" s="127"/>
      <c r="AI66" s="127"/>
      <c r="AJ66" s="127"/>
      <c r="AK66" s="127"/>
      <c r="AL66" s="127"/>
      <c r="AM66" s="127"/>
      <c r="AN66" s="130">
        <f>SUM(AG66,AT66)</f>
        <v>0</v>
      </c>
      <c r="AO66" s="127"/>
      <c r="AP66" s="127"/>
      <c r="AQ66" s="131" t="s">
        <v>88</v>
      </c>
      <c r="AR66" s="68"/>
      <c r="AS66" s="132">
        <v>0</v>
      </c>
      <c r="AT66" s="133">
        <f>ROUND(SUM(AV66:AW66),2)</f>
        <v>0</v>
      </c>
      <c r="AU66" s="134">
        <f>'B 801 - Vegetační úpravy'!P92</f>
        <v>0</v>
      </c>
      <c r="AV66" s="133">
        <f>'B 801 - Vegetační úpravy'!J35</f>
        <v>0</v>
      </c>
      <c r="AW66" s="133">
        <f>'B 801 - Vegetační úpravy'!J36</f>
        <v>0</v>
      </c>
      <c r="AX66" s="133">
        <f>'B 801 - Vegetační úpravy'!J37</f>
        <v>0</v>
      </c>
      <c r="AY66" s="133">
        <f>'B 801 - Vegetační úpravy'!J38</f>
        <v>0</v>
      </c>
      <c r="AZ66" s="133">
        <f>'B 801 - Vegetační úpravy'!F35</f>
        <v>0</v>
      </c>
      <c r="BA66" s="133">
        <f>'B 801 - Vegetační úpravy'!F36</f>
        <v>0</v>
      </c>
      <c r="BB66" s="133">
        <f>'B 801 - Vegetační úpravy'!F37</f>
        <v>0</v>
      </c>
      <c r="BC66" s="133">
        <f>'B 801 - Vegetační úpravy'!F38</f>
        <v>0</v>
      </c>
      <c r="BD66" s="135">
        <f>'B 801 - Vegetační úpravy'!F39</f>
        <v>0</v>
      </c>
      <c r="BE66" s="4"/>
      <c r="BT66" s="136" t="s">
        <v>85</v>
      </c>
      <c r="BV66" s="136" t="s">
        <v>78</v>
      </c>
      <c r="BW66" s="136" t="s">
        <v>118</v>
      </c>
      <c r="BX66" s="136" t="s">
        <v>103</v>
      </c>
      <c r="CL66" s="136" t="s">
        <v>19</v>
      </c>
    </row>
    <row r="67" s="4" customFormat="1" ht="16.5" customHeight="1">
      <c r="A67" s="137" t="s">
        <v>90</v>
      </c>
      <c r="B67" s="66"/>
      <c r="C67" s="127"/>
      <c r="D67" s="127"/>
      <c r="E67" s="128" t="s">
        <v>119</v>
      </c>
      <c r="F67" s="128"/>
      <c r="G67" s="128"/>
      <c r="H67" s="128"/>
      <c r="I67" s="128"/>
      <c r="J67" s="127"/>
      <c r="K67" s="128" t="s">
        <v>99</v>
      </c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30">
        <f>'B 000 - Vedlejší a ostatn...'!J32</f>
        <v>0</v>
      </c>
      <c r="AH67" s="127"/>
      <c r="AI67" s="127"/>
      <c r="AJ67" s="127"/>
      <c r="AK67" s="127"/>
      <c r="AL67" s="127"/>
      <c r="AM67" s="127"/>
      <c r="AN67" s="130">
        <f>SUM(AG67,AT67)</f>
        <v>0</v>
      </c>
      <c r="AO67" s="127"/>
      <c r="AP67" s="127"/>
      <c r="AQ67" s="131" t="s">
        <v>88</v>
      </c>
      <c r="AR67" s="68"/>
      <c r="AS67" s="132">
        <v>0</v>
      </c>
      <c r="AT67" s="133">
        <f>ROUND(SUM(AV67:AW67),2)</f>
        <v>0</v>
      </c>
      <c r="AU67" s="134">
        <f>'B 000 - Vedlejší a ostatn...'!P93</f>
        <v>0</v>
      </c>
      <c r="AV67" s="133">
        <f>'B 000 - Vedlejší a ostatn...'!J35</f>
        <v>0</v>
      </c>
      <c r="AW67" s="133">
        <f>'B 000 - Vedlejší a ostatn...'!J36</f>
        <v>0</v>
      </c>
      <c r="AX67" s="133">
        <f>'B 000 - Vedlejší a ostatn...'!J37</f>
        <v>0</v>
      </c>
      <c r="AY67" s="133">
        <f>'B 000 - Vedlejší a ostatn...'!J38</f>
        <v>0</v>
      </c>
      <c r="AZ67" s="133">
        <f>'B 000 - Vedlejší a ostatn...'!F35</f>
        <v>0</v>
      </c>
      <c r="BA67" s="133">
        <f>'B 000 - Vedlejší a ostatn...'!F36</f>
        <v>0</v>
      </c>
      <c r="BB67" s="133">
        <f>'B 000 - Vedlejší a ostatn...'!F37</f>
        <v>0</v>
      </c>
      <c r="BC67" s="133">
        <f>'B 000 - Vedlejší a ostatn...'!F38</f>
        <v>0</v>
      </c>
      <c r="BD67" s="135">
        <f>'B 000 - Vedlejší a ostatn...'!F39</f>
        <v>0</v>
      </c>
      <c r="BE67" s="4"/>
      <c r="BT67" s="136" t="s">
        <v>85</v>
      </c>
      <c r="BV67" s="136" t="s">
        <v>78</v>
      </c>
      <c r="BW67" s="136" t="s">
        <v>120</v>
      </c>
      <c r="BX67" s="136" t="s">
        <v>103</v>
      </c>
      <c r="CL67" s="136" t="s">
        <v>19</v>
      </c>
    </row>
    <row r="68" s="7" customFormat="1" ht="24.75" customHeight="1">
      <c r="A68" s="7"/>
      <c r="B68" s="114"/>
      <c r="C68" s="115"/>
      <c r="D68" s="116" t="s">
        <v>121</v>
      </c>
      <c r="E68" s="116"/>
      <c r="F68" s="116"/>
      <c r="G68" s="116"/>
      <c r="H68" s="116"/>
      <c r="I68" s="117"/>
      <c r="J68" s="116" t="s">
        <v>122</v>
      </c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8">
        <f>ROUND(AG69+SUM(AG74:AG76),2)</f>
        <v>0</v>
      </c>
      <c r="AH68" s="117"/>
      <c r="AI68" s="117"/>
      <c r="AJ68" s="117"/>
      <c r="AK68" s="117"/>
      <c r="AL68" s="117"/>
      <c r="AM68" s="117"/>
      <c r="AN68" s="119">
        <f>SUM(AG68,AT68)</f>
        <v>0</v>
      </c>
      <c r="AO68" s="117"/>
      <c r="AP68" s="117"/>
      <c r="AQ68" s="120" t="s">
        <v>82</v>
      </c>
      <c r="AR68" s="121"/>
      <c r="AS68" s="122">
        <f>ROUND(AS69+SUM(AS74:AS76),2)</f>
        <v>0</v>
      </c>
      <c r="AT68" s="123">
        <f>ROUND(SUM(AV68:AW68),2)</f>
        <v>0</v>
      </c>
      <c r="AU68" s="124">
        <f>ROUND(AU69+SUM(AU74:AU76),5)</f>
        <v>0</v>
      </c>
      <c r="AV68" s="123">
        <f>ROUND(AZ68*L29,2)</f>
        <v>0</v>
      </c>
      <c r="AW68" s="123">
        <f>ROUND(BA68*L30,2)</f>
        <v>0</v>
      </c>
      <c r="AX68" s="123">
        <f>ROUND(BB68*L29,2)</f>
        <v>0</v>
      </c>
      <c r="AY68" s="123">
        <f>ROUND(BC68*L30,2)</f>
        <v>0</v>
      </c>
      <c r="AZ68" s="123">
        <f>ROUND(AZ69+SUM(AZ74:AZ76),2)</f>
        <v>0</v>
      </c>
      <c r="BA68" s="123">
        <f>ROUND(BA69+SUM(BA74:BA76),2)</f>
        <v>0</v>
      </c>
      <c r="BB68" s="123">
        <f>ROUND(BB69+SUM(BB74:BB76),2)</f>
        <v>0</v>
      </c>
      <c r="BC68" s="123">
        <f>ROUND(BC69+SUM(BC74:BC76),2)</f>
        <v>0</v>
      </c>
      <c r="BD68" s="125">
        <f>ROUND(BD69+SUM(BD74:BD76),2)</f>
        <v>0</v>
      </c>
      <c r="BE68" s="7"/>
      <c r="BS68" s="126" t="s">
        <v>75</v>
      </c>
      <c r="BT68" s="126" t="s">
        <v>83</v>
      </c>
      <c r="BU68" s="126" t="s">
        <v>77</v>
      </c>
      <c r="BV68" s="126" t="s">
        <v>78</v>
      </c>
      <c r="BW68" s="126" t="s">
        <v>123</v>
      </c>
      <c r="BX68" s="126" t="s">
        <v>5</v>
      </c>
      <c r="CL68" s="126" t="s">
        <v>19</v>
      </c>
      <c r="CM68" s="126" t="s">
        <v>85</v>
      </c>
    </row>
    <row r="69" s="4" customFormat="1" ht="16.5" customHeight="1">
      <c r="A69" s="4"/>
      <c r="B69" s="66"/>
      <c r="C69" s="127"/>
      <c r="D69" s="127"/>
      <c r="E69" s="128" t="s">
        <v>124</v>
      </c>
      <c r="F69" s="128"/>
      <c r="G69" s="128"/>
      <c r="H69" s="128"/>
      <c r="I69" s="128"/>
      <c r="J69" s="127"/>
      <c r="K69" s="128" t="s">
        <v>87</v>
      </c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9">
        <f>ROUND(SUM(AG70:AG73),2)</f>
        <v>0</v>
      </c>
      <c r="AH69" s="127"/>
      <c r="AI69" s="127"/>
      <c r="AJ69" s="127"/>
      <c r="AK69" s="127"/>
      <c r="AL69" s="127"/>
      <c r="AM69" s="127"/>
      <c r="AN69" s="130">
        <f>SUM(AG69,AT69)</f>
        <v>0</v>
      </c>
      <c r="AO69" s="127"/>
      <c r="AP69" s="127"/>
      <c r="AQ69" s="131" t="s">
        <v>88</v>
      </c>
      <c r="AR69" s="68"/>
      <c r="AS69" s="132">
        <f>ROUND(SUM(AS70:AS73),2)</f>
        <v>0</v>
      </c>
      <c r="AT69" s="133">
        <f>ROUND(SUM(AV69:AW69),2)</f>
        <v>0</v>
      </c>
      <c r="AU69" s="134">
        <f>ROUND(SUM(AU70:AU73),5)</f>
        <v>0</v>
      </c>
      <c r="AV69" s="133">
        <f>ROUND(AZ69*L29,2)</f>
        <v>0</v>
      </c>
      <c r="AW69" s="133">
        <f>ROUND(BA69*L30,2)</f>
        <v>0</v>
      </c>
      <c r="AX69" s="133">
        <f>ROUND(BB69*L29,2)</f>
        <v>0</v>
      </c>
      <c r="AY69" s="133">
        <f>ROUND(BC69*L30,2)</f>
        <v>0</v>
      </c>
      <c r="AZ69" s="133">
        <f>ROUND(SUM(AZ70:AZ73),2)</f>
        <v>0</v>
      </c>
      <c r="BA69" s="133">
        <f>ROUND(SUM(BA70:BA73),2)</f>
        <v>0</v>
      </c>
      <c r="BB69" s="133">
        <f>ROUND(SUM(BB70:BB73),2)</f>
        <v>0</v>
      </c>
      <c r="BC69" s="133">
        <f>ROUND(SUM(BC70:BC73),2)</f>
        <v>0</v>
      </c>
      <c r="BD69" s="135">
        <f>ROUND(SUM(BD70:BD73),2)</f>
        <v>0</v>
      </c>
      <c r="BE69" s="4"/>
      <c r="BS69" s="136" t="s">
        <v>75</v>
      </c>
      <c r="BT69" s="136" t="s">
        <v>85</v>
      </c>
      <c r="BU69" s="136" t="s">
        <v>77</v>
      </c>
      <c r="BV69" s="136" t="s">
        <v>78</v>
      </c>
      <c r="BW69" s="136" t="s">
        <v>125</v>
      </c>
      <c r="BX69" s="136" t="s">
        <v>123</v>
      </c>
      <c r="CL69" s="136" t="s">
        <v>19</v>
      </c>
    </row>
    <row r="70" s="4" customFormat="1" ht="16.5" customHeight="1">
      <c r="A70" s="137" t="s">
        <v>90</v>
      </c>
      <c r="B70" s="66"/>
      <c r="C70" s="127"/>
      <c r="D70" s="127"/>
      <c r="E70" s="127"/>
      <c r="F70" s="128" t="s">
        <v>126</v>
      </c>
      <c r="G70" s="128"/>
      <c r="H70" s="128"/>
      <c r="I70" s="128"/>
      <c r="J70" s="128"/>
      <c r="K70" s="127"/>
      <c r="L70" s="128" t="s">
        <v>92</v>
      </c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30">
        <f>'C 103-1 - Zpevněné plochy'!J34</f>
        <v>0</v>
      </c>
      <c r="AH70" s="127"/>
      <c r="AI70" s="127"/>
      <c r="AJ70" s="127"/>
      <c r="AK70" s="127"/>
      <c r="AL70" s="127"/>
      <c r="AM70" s="127"/>
      <c r="AN70" s="130">
        <f>SUM(AG70,AT70)</f>
        <v>0</v>
      </c>
      <c r="AO70" s="127"/>
      <c r="AP70" s="127"/>
      <c r="AQ70" s="131" t="s">
        <v>88</v>
      </c>
      <c r="AR70" s="68"/>
      <c r="AS70" s="132">
        <v>0</v>
      </c>
      <c r="AT70" s="133">
        <f>ROUND(SUM(AV70:AW70),2)</f>
        <v>0</v>
      </c>
      <c r="AU70" s="134">
        <f>'C 103-1 - Zpevněné plochy'!P103</f>
        <v>0</v>
      </c>
      <c r="AV70" s="133">
        <f>'C 103-1 - Zpevněné plochy'!J37</f>
        <v>0</v>
      </c>
      <c r="AW70" s="133">
        <f>'C 103-1 - Zpevněné plochy'!J38</f>
        <v>0</v>
      </c>
      <c r="AX70" s="133">
        <f>'C 103-1 - Zpevněné plochy'!J39</f>
        <v>0</v>
      </c>
      <c r="AY70" s="133">
        <f>'C 103-1 - Zpevněné plochy'!J40</f>
        <v>0</v>
      </c>
      <c r="AZ70" s="133">
        <f>'C 103-1 - Zpevněné plochy'!F37</f>
        <v>0</v>
      </c>
      <c r="BA70" s="133">
        <f>'C 103-1 - Zpevněné plochy'!F38</f>
        <v>0</v>
      </c>
      <c r="BB70" s="133">
        <f>'C 103-1 - Zpevněné plochy'!F39</f>
        <v>0</v>
      </c>
      <c r="BC70" s="133">
        <f>'C 103-1 - Zpevněné plochy'!F40</f>
        <v>0</v>
      </c>
      <c r="BD70" s="135">
        <f>'C 103-1 - Zpevněné plochy'!F41</f>
        <v>0</v>
      </c>
      <c r="BE70" s="4"/>
      <c r="BT70" s="136" t="s">
        <v>93</v>
      </c>
      <c r="BV70" s="136" t="s">
        <v>78</v>
      </c>
      <c r="BW70" s="136" t="s">
        <v>127</v>
      </c>
      <c r="BX70" s="136" t="s">
        <v>125</v>
      </c>
      <c r="CL70" s="136" t="s">
        <v>19</v>
      </c>
    </row>
    <row r="71" s="4" customFormat="1" ht="23.25" customHeight="1">
      <c r="A71" s="137" t="s">
        <v>90</v>
      </c>
      <c r="B71" s="66"/>
      <c r="C71" s="127"/>
      <c r="D71" s="127"/>
      <c r="E71" s="127"/>
      <c r="F71" s="128" t="s">
        <v>128</v>
      </c>
      <c r="G71" s="128"/>
      <c r="H71" s="128"/>
      <c r="I71" s="128"/>
      <c r="J71" s="128"/>
      <c r="K71" s="127"/>
      <c r="L71" s="128" t="s">
        <v>96</v>
      </c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30">
        <f>'C 103-2 - Výměna aktivní ...'!J34</f>
        <v>0</v>
      </c>
      <c r="AH71" s="127"/>
      <c r="AI71" s="127"/>
      <c r="AJ71" s="127"/>
      <c r="AK71" s="127"/>
      <c r="AL71" s="127"/>
      <c r="AM71" s="127"/>
      <c r="AN71" s="130">
        <f>SUM(AG71,AT71)</f>
        <v>0</v>
      </c>
      <c r="AO71" s="127"/>
      <c r="AP71" s="127"/>
      <c r="AQ71" s="131" t="s">
        <v>88</v>
      </c>
      <c r="AR71" s="68"/>
      <c r="AS71" s="132">
        <v>0</v>
      </c>
      <c r="AT71" s="133">
        <f>ROUND(SUM(AV71:AW71),2)</f>
        <v>0</v>
      </c>
      <c r="AU71" s="134">
        <f>'C 103-2 - Výměna aktivní ...'!P98</f>
        <v>0</v>
      </c>
      <c r="AV71" s="133">
        <f>'C 103-2 - Výměna aktivní ...'!J37</f>
        <v>0</v>
      </c>
      <c r="AW71" s="133">
        <f>'C 103-2 - Výměna aktivní ...'!J38</f>
        <v>0</v>
      </c>
      <c r="AX71" s="133">
        <f>'C 103-2 - Výměna aktivní ...'!J39</f>
        <v>0</v>
      </c>
      <c r="AY71" s="133">
        <f>'C 103-2 - Výměna aktivní ...'!J40</f>
        <v>0</v>
      </c>
      <c r="AZ71" s="133">
        <f>'C 103-2 - Výměna aktivní ...'!F37</f>
        <v>0</v>
      </c>
      <c r="BA71" s="133">
        <f>'C 103-2 - Výměna aktivní ...'!F38</f>
        <v>0</v>
      </c>
      <c r="BB71" s="133">
        <f>'C 103-2 - Výměna aktivní ...'!F39</f>
        <v>0</v>
      </c>
      <c r="BC71" s="133">
        <f>'C 103-2 - Výměna aktivní ...'!F40</f>
        <v>0</v>
      </c>
      <c r="BD71" s="135">
        <f>'C 103-2 - Výměna aktivní ...'!F41</f>
        <v>0</v>
      </c>
      <c r="BE71" s="4"/>
      <c r="BT71" s="136" t="s">
        <v>93</v>
      </c>
      <c r="BV71" s="136" t="s">
        <v>78</v>
      </c>
      <c r="BW71" s="136" t="s">
        <v>129</v>
      </c>
      <c r="BX71" s="136" t="s">
        <v>125</v>
      </c>
      <c r="CL71" s="136" t="s">
        <v>19</v>
      </c>
    </row>
    <row r="72" s="4" customFormat="1" ht="16.5" customHeight="1">
      <c r="A72" s="137" t="s">
        <v>90</v>
      </c>
      <c r="B72" s="66"/>
      <c r="C72" s="127"/>
      <c r="D72" s="127"/>
      <c r="E72" s="127"/>
      <c r="F72" s="128" t="s">
        <v>130</v>
      </c>
      <c r="G72" s="128"/>
      <c r="H72" s="128"/>
      <c r="I72" s="128"/>
      <c r="J72" s="128"/>
      <c r="K72" s="127"/>
      <c r="L72" s="128" t="s">
        <v>111</v>
      </c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30">
        <f>'C 103-3 - Odvodnění'!J34</f>
        <v>0</v>
      </c>
      <c r="AH72" s="127"/>
      <c r="AI72" s="127"/>
      <c r="AJ72" s="127"/>
      <c r="AK72" s="127"/>
      <c r="AL72" s="127"/>
      <c r="AM72" s="127"/>
      <c r="AN72" s="130">
        <f>SUM(AG72,AT72)</f>
        <v>0</v>
      </c>
      <c r="AO72" s="127"/>
      <c r="AP72" s="127"/>
      <c r="AQ72" s="131" t="s">
        <v>88</v>
      </c>
      <c r="AR72" s="68"/>
      <c r="AS72" s="132">
        <v>0</v>
      </c>
      <c r="AT72" s="133">
        <f>ROUND(SUM(AV72:AW72),2)</f>
        <v>0</v>
      </c>
      <c r="AU72" s="134">
        <f>'C 103-3 - Odvodnění'!P97</f>
        <v>0</v>
      </c>
      <c r="AV72" s="133">
        <f>'C 103-3 - Odvodnění'!J37</f>
        <v>0</v>
      </c>
      <c r="AW72" s="133">
        <f>'C 103-3 - Odvodnění'!J38</f>
        <v>0</v>
      </c>
      <c r="AX72" s="133">
        <f>'C 103-3 - Odvodnění'!J39</f>
        <v>0</v>
      </c>
      <c r="AY72" s="133">
        <f>'C 103-3 - Odvodnění'!J40</f>
        <v>0</v>
      </c>
      <c r="AZ72" s="133">
        <f>'C 103-3 - Odvodnění'!F37</f>
        <v>0</v>
      </c>
      <c r="BA72" s="133">
        <f>'C 103-3 - Odvodnění'!F38</f>
        <v>0</v>
      </c>
      <c r="BB72" s="133">
        <f>'C 103-3 - Odvodnění'!F39</f>
        <v>0</v>
      </c>
      <c r="BC72" s="133">
        <f>'C 103-3 - Odvodnění'!F40</f>
        <v>0</v>
      </c>
      <c r="BD72" s="135">
        <f>'C 103-3 - Odvodnění'!F41</f>
        <v>0</v>
      </c>
      <c r="BE72" s="4"/>
      <c r="BT72" s="136" t="s">
        <v>93</v>
      </c>
      <c r="BV72" s="136" t="s">
        <v>78</v>
      </c>
      <c r="BW72" s="136" t="s">
        <v>131</v>
      </c>
      <c r="BX72" s="136" t="s">
        <v>125</v>
      </c>
      <c r="CL72" s="136" t="s">
        <v>19</v>
      </c>
    </row>
    <row r="73" s="4" customFormat="1" ht="16.5" customHeight="1">
      <c r="A73" s="137" t="s">
        <v>90</v>
      </c>
      <c r="B73" s="66"/>
      <c r="C73" s="127"/>
      <c r="D73" s="127"/>
      <c r="E73" s="127"/>
      <c r="F73" s="128" t="s">
        <v>132</v>
      </c>
      <c r="G73" s="128"/>
      <c r="H73" s="128"/>
      <c r="I73" s="128"/>
      <c r="J73" s="128"/>
      <c r="K73" s="127"/>
      <c r="L73" s="128" t="s">
        <v>133</v>
      </c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30">
        <f>'C 103-4 - Ochrana stávají...'!J34</f>
        <v>0</v>
      </c>
      <c r="AH73" s="127"/>
      <c r="AI73" s="127"/>
      <c r="AJ73" s="127"/>
      <c r="AK73" s="127"/>
      <c r="AL73" s="127"/>
      <c r="AM73" s="127"/>
      <c r="AN73" s="130">
        <f>SUM(AG73,AT73)</f>
        <v>0</v>
      </c>
      <c r="AO73" s="127"/>
      <c r="AP73" s="127"/>
      <c r="AQ73" s="131" t="s">
        <v>88</v>
      </c>
      <c r="AR73" s="68"/>
      <c r="AS73" s="132">
        <v>0</v>
      </c>
      <c r="AT73" s="133">
        <f>ROUND(SUM(AV73:AW73),2)</f>
        <v>0</v>
      </c>
      <c r="AU73" s="134">
        <f>'C 103-4 - Ochrana stávají...'!P97</f>
        <v>0</v>
      </c>
      <c r="AV73" s="133">
        <f>'C 103-4 - Ochrana stávají...'!J37</f>
        <v>0</v>
      </c>
      <c r="AW73" s="133">
        <f>'C 103-4 - Ochrana stávají...'!J38</f>
        <v>0</v>
      </c>
      <c r="AX73" s="133">
        <f>'C 103-4 - Ochrana stávají...'!J39</f>
        <v>0</v>
      </c>
      <c r="AY73" s="133">
        <f>'C 103-4 - Ochrana stávají...'!J40</f>
        <v>0</v>
      </c>
      <c r="AZ73" s="133">
        <f>'C 103-4 - Ochrana stávají...'!F37</f>
        <v>0</v>
      </c>
      <c r="BA73" s="133">
        <f>'C 103-4 - Ochrana stávají...'!F38</f>
        <v>0</v>
      </c>
      <c r="BB73" s="133">
        <f>'C 103-4 - Ochrana stávají...'!F39</f>
        <v>0</v>
      </c>
      <c r="BC73" s="133">
        <f>'C 103-4 - Ochrana stávají...'!F40</f>
        <v>0</v>
      </c>
      <c r="BD73" s="135">
        <f>'C 103-4 - Ochrana stávají...'!F41</f>
        <v>0</v>
      </c>
      <c r="BE73" s="4"/>
      <c r="BT73" s="136" t="s">
        <v>93</v>
      </c>
      <c r="BV73" s="136" t="s">
        <v>78</v>
      </c>
      <c r="BW73" s="136" t="s">
        <v>134</v>
      </c>
      <c r="BX73" s="136" t="s">
        <v>125</v>
      </c>
      <c r="CL73" s="136" t="s">
        <v>19</v>
      </c>
    </row>
    <row r="74" s="4" customFormat="1" ht="16.5" customHeight="1">
      <c r="A74" s="137" t="s">
        <v>90</v>
      </c>
      <c r="B74" s="66"/>
      <c r="C74" s="127"/>
      <c r="D74" s="127"/>
      <c r="E74" s="128" t="s">
        <v>135</v>
      </c>
      <c r="F74" s="128"/>
      <c r="G74" s="128"/>
      <c r="H74" s="128"/>
      <c r="I74" s="128"/>
      <c r="J74" s="127"/>
      <c r="K74" s="128" t="s">
        <v>114</v>
      </c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30">
        <f>'C 401 - Veřejné osvětlení'!J32</f>
        <v>0</v>
      </c>
      <c r="AH74" s="127"/>
      <c r="AI74" s="127"/>
      <c r="AJ74" s="127"/>
      <c r="AK74" s="127"/>
      <c r="AL74" s="127"/>
      <c r="AM74" s="127"/>
      <c r="AN74" s="130">
        <f>SUM(AG74,AT74)</f>
        <v>0</v>
      </c>
      <c r="AO74" s="127"/>
      <c r="AP74" s="127"/>
      <c r="AQ74" s="131" t="s">
        <v>88</v>
      </c>
      <c r="AR74" s="68"/>
      <c r="AS74" s="132">
        <v>0</v>
      </c>
      <c r="AT74" s="133">
        <f>ROUND(SUM(AV74:AW74),2)</f>
        <v>0</v>
      </c>
      <c r="AU74" s="134">
        <f>'C 401 - Veřejné osvětlení'!P95</f>
        <v>0</v>
      </c>
      <c r="AV74" s="133">
        <f>'C 401 - Veřejné osvětlení'!J35</f>
        <v>0</v>
      </c>
      <c r="AW74" s="133">
        <f>'C 401 - Veřejné osvětlení'!J36</f>
        <v>0</v>
      </c>
      <c r="AX74" s="133">
        <f>'C 401 - Veřejné osvětlení'!J37</f>
        <v>0</v>
      </c>
      <c r="AY74" s="133">
        <f>'C 401 - Veřejné osvětlení'!J38</f>
        <v>0</v>
      </c>
      <c r="AZ74" s="133">
        <f>'C 401 - Veřejné osvětlení'!F35</f>
        <v>0</v>
      </c>
      <c r="BA74" s="133">
        <f>'C 401 - Veřejné osvětlení'!F36</f>
        <v>0</v>
      </c>
      <c r="BB74" s="133">
        <f>'C 401 - Veřejné osvětlení'!F37</f>
        <v>0</v>
      </c>
      <c r="BC74" s="133">
        <f>'C 401 - Veřejné osvětlení'!F38</f>
        <v>0</v>
      </c>
      <c r="BD74" s="135">
        <f>'C 401 - Veřejné osvětlení'!F39</f>
        <v>0</v>
      </c>
      <c r="BE74" s="4"/>
      <c r="BT74" s="136" t="s">
        <v>85</v>
      </c>
      <c r="BV74" s="136" t="s">
        <v>78</v>
      </c>
      <c r="BW74" s="136" t="s">
        <v>136</v>
      </c>
      <c r="BX74" s="136" t="s">
        <v>123</v>
      </c>
      <c r="CL74" s="136" t="s">
        <v>19</v>
      </c>
    </row>
    <row r="75" s="4" customFormat="1" ht="16.5" customHeight="1">
      <c r="A75" s="137" t="s">
        <v>90</v>
      </c>
      <c r="B75" s="66"/>
      <c r="C75" s="127"/>
      <c r="D75" s="127"/>
      <c r="E75" s="128" t="s">
        <v>137</v>
      </c>
      <c r="F75" s="128"/>
      <c r="G75" s="128"/>
      <c r="H75" s="128"/>
      <c r="I75" s="128"/>
      <c r="J75" s="127"/>
      <c r="K75" s="128" t="s">
        <v>117</v>
      </c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30">
        <f>'C 801 - Vegetační úpravy'!J32</f>
        <v>0</v>
      </c>
      <c r="AH75" s="127"/>
      <c r="AI75" s="127"/>
      <c r="AJ75" s="127"/>
      <c r="AK75" s="127"/>
      <c r="AL75" s="127"/>
      <c r="AM75" s="127"/>
      <c r="AN75" s="130">
        <f>SUM(AG75,AT75)</f>
        <v>0</v>
      </c>
      <c r="AO75" s="127"/>
      <c r="AP75" s="127"/>
      <c r="AQ75" s="131" t="s">
        <v>88</v>
      </c>
      <c r="AR75" s="68"/>
      <c r="AS75" s="132">
        <v>0</v>
      </c>
      <c r="AT75" s="133">
        <f>ROUND(SUM(AV75:AW75),2)</f>
        <v>0</v>
      </c>
      <c r="AU75" s="134">
        <f>'C 801 - Vegetační úpravy'!P92</f>
        <v>0</v>
      </c>
      <c r="AV75" s="133">
        <f>'C 801 - Vegetační úpravy'!J35</f>
        <v>0</v>
      </c>
      <c r="AW75" s="133">
        <f>'C 801 - Vegetační úpravy'!J36</f>
        <v>0</v>
      </c>
      <c r="AX75" s="133">
        <f>'C 801 - Vegetační úpravy'!J37</f>
        <v>0</v>
      </c>
      <c r="AY75" s="133">
        <f>'C 801 - Vegetační úpravy'!J38</f>
        <v>0</v>
      </c>
      <c r="AZ75" s="133">
        <f>'C 801 - Vegetační úpravy'!F35</f>
        <v>0</v>
      </c>
      <c r="BA75" s="133">
        <f>'C 801 - Vegetační úpravy'!F36</f>
        <v>0</v>
      </c>
      <c r="BB75" s="133">
        <f>'C 801 - Vegetační úpravy'!F37</f>
        <v>0</v>
      </c>
      <c r="BC75" s="133">
        <f>'C 801 - Vegetační úpravy'!F38</f>
        <v>0</v>
      </c>
      <c r="BD75" s="135">
        <f>'C 801 - Vegetační úpravy'!F39</f>
        <v>0</v>
      </c>
      <c r="BE75" s="4"/>
      <c r="BT75" s="136" t="s">
        <v>85</v>
      </c>
      <c r="BV75" s="136" t="s">
        <v>78</v>
      </c>
      <c r="BW75" s="136" t="s">
        <v>138</v>
      </c>
      <c r="BX75" s="136" t="s">
        <v>123</v>
      </c>
      <c r="CL75" s="136" t="s">
        <v>19</v>
      </c>
    </row>
    <row r="76" s="4" customFormat="1" ht="16.5" customHeight="1">
      <c r="A76" s="137" t="s">
        <v>90</v>
      </c>
      <c r="B76" s="66"/>
      <c r="C76" s="127"/>
      <c r="D76" s="127"/>
      <c r="E76" s="128" t="s">
        <v>139</v>
      </c>
      <c r="F76" s="128"/>
      <c r="G76" s="128"/>
      <c r="H76" s="128"/>
      <c r="I76" s="128"/>
      <c r="J76" s="127"/>
      <c r="K76" s="128" t="s">
        <v>99</v>
      </c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30">
        <f>'C 000 - Vedlejší a ostatn...'!J32</f>
        <v>0</v>
      </c>
      <c r="AH76" s="127"/>
      <c r="AI76" s="127"/>
      <c r="AJ76" s="127"/>
      <c r="AK76" s="127"/>
      <c r="AL76" s="127"/>
      <c r="AM76" s="127"/>
      <c r="AN76" s="130">
        <f>SUM(AG76,AT76)</f>
        <v>0</v>
      </c>
      <c r="AO76" s="127"/>
      <c r="AP76" s="127"/>
      <c r="AQ76" s="131" t="s">
        <v>88</v>
      </c>
      <c r="AR76" s="68"/>
      <c r="AS76" s="132">
        <v>0</v>
      </c>
      <c r="AT76" s="133">
        <f>ROUND(SUM(AV76:AW76),2)</f>
        <v>0</v>
      </c>
      <c r="AU76" s="134">
        <f>'C 000 - Vedlejší a ostatn...'!P93</f>
        <v>0</v>
      </c>
      <c r="AV76" s="133">
        <f>'C 000 - Vedlejší a ostatn...'!J35</f>
        <v>0</v>
      </c>
      <c r="AW76" s="133">
        <f>'C 000 - Vedlejší a ostatn...'!J36</f>
        <v>0</v>
      </c>
      <c r="AX76" s="133">
        <f>'C 000 - Vedlejší a ostatn...'!J37</f>
        <v>0</v>
      </c>
      <c r="AY76" s="133">
        <f>'C 000 - Vedlejší a ostatn...'!J38</f>
        <v>0</v>
      </c>
      <c r="AZ76" s="133">
        <f>'C 000 - Vedlejší a ostatn...'!F35</f>
        <v>0</v>
      </c>
      <c r="BA76" s="133">
        <f>'C 000 - Vedlejší a ostatn...'!F36</f>
        <v>0</v>
      </c>
      <c r="BB76" s="133">
        <f>'C 000 - Vedlejší a ostatn...'!F37</f>
        <v>0</v>
      </c>
      <c r="BC76" s="133">
        <f>'C 000 - Vedlejší a ostatn...'!F38</f>
        <v>0</v>
      </c>
      <c r="BD76" s="135">
        <f>'C 000 - Vedlejší a ostatn...'!F39</f>
        <v>0</v>
      </c>
      <c r="BE76" s="4"/>
      <c r="BT76" s="136" t="s">
        <v>85</v>
      </c>
      <c r="BV76" s="136" t="s">
        <v>78</v>
      </c>
      <c r="BW76" s="136" t="s">
        <v>140</v>
      </c>
      <c r="BX76" s="136" t="s">
        <v>123</v>
      </c>
      <c r="CL76" s="136" t="s">
        <v>19</v>
      </c>
    </row>
    <row r="77" s="7" customFormat="1" ht="24.75" customHeight="1">
      <c r="A77" s="7"/>
      <c r="B77" s="114"/>
      <c r="C77" s="115"/>
      <c r="D77" s="116" t="s">
        <v>75</v>
      </c>
      <c r="E77" s="116"/>
      <c r="F77" s="116"/>
      <c r="G77" s="116"/>
      <c r="H77" s="116"/>
      <c r="I77" s="117"/>
      <c r="J77" s="116" t="s">
        <v>141</v>
      </c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8">
        <f>ROUND(AG78+SUM(AG81:AG83),2)</f>
        <v>0</v>
      </c>
      <c r="AH77" s="117"/>
      <c r="AI77" s="117"/>
      <c r="AJ77" s="117"/>
      <c r="AK77" s="117"/>
      <c r="AL77" s="117"/>
      <c r="AM77" s="117"/>
      <c r="AN77" s="119">
        <f>SUM(AG77,AT77)</f>
        <v>0</v>
      </c>
      <c r="AO77" s="117"/>
      <c r="AP77" s="117"/>
      <c r="AQ77" s="120" t="s">
        <v>82</v>
      </c>
      <c r="AR77" s="121"/>
      <c r="AS77" s="122">
        <f>ROUND(AS78+SUM(AS81:AS83),2)</f>
        <v>0</v>
      </c>
      <c r="AT77" s="123">
        <f>ROUND(SUM(AV77:AW77),2)</f>
        <v>0</v>
      </c>
      <c r="AU77" s="124">
        <f>ROUND(AU78+SUM(AU81:AU83),5)</f>
        <v>0</v>
      </c>
      <c r="AV77" s="123">
        <f>ROUND(AZ77*L29,2)</f>
        <v>0</v>
      </c>
      <c r="AW77" s="123">
        <f>ROUND(BA77*L30,2)</f>
        <v>0</v>
      </c>
      <c r="AX77" s="123">
        <f>ROUND(BB77*L29,2)</f>
        <v>0</v>
      </c>
      <c r="AY77" s="123">
        <f>ROUND(BC77*L30,2)</f>
        <v>0</v>
      </c>
      <c r="AZ77" s="123">
        <f>ROUND(AZ78+SUM(AZ81:AZ83),2)</f>
        <v>0</v>
      </c>
      <c r="BA77" s="123">
        <f>ROUND(BA78+SUM(BA81:BA83),2)</f>
        <v>0</v>
      </c>
      <c r="BB77" s="123">
        <f>ROUND(BB78+SUM(BB81:BB83),2)</f>
        <v>0</v>
      </c>
      <c r="BC77" s="123">
        <f>ROUND(BC78+SUM(BC81:BC83),2)</f>
        <v>0</v>
      </c>
      <c r="BD77" s="125">
        <f>ROUND(BD78+SUM(BD81:BD83),2)</f>
        <v>0</v>
      </c>
      <c r="BE77" s="7"/>
      <c r="BS77" s="126" t="s">
        <v>75</v>
      </c>
      <c r="BT77" s="126" t="s">
        <v>83</v>
      </c>
      <c r="BU77" s="126" t="s">
        <v>77</v>
      </c>
      <c r="BV77" s="126" t="s">
        <v>78</v>
      </c>
      <c r="BW77" s="126" t="s">
        <v>142</v>
      </c>
      <c r="BX77" s="126" t="s">
        <v>5</v>
      </c>
      <c r="CL77" s="126" t="s">
        <v>19</v>
      </c>
      <c r="CM77" s="126" t="s">
        <v>85</v>
      </c>
    </row>
    <row r="78" s="4" customFormat="1" ht="16.5" customHeight="1">
      <c r="A78" s="4"/>
      <c r="B78" s="66"/>
      <c r="C78" s="127"/>
      <c r="D78" s="127"/>
      <c r="E78" s="128" t="s">
        <v>143</v>
      </c>
      <c r="F78" s="128"/>
      <c r="G78" s="128"/>
      <c r="H78" s="128"/>
      <c r="I78" s="128"/>
      <c r="J78" s="127"/>
      <c r="K78" s="128" t="s">
        <v>87</v>
      </c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9">
        <f>ROUND(SUM(AG79:AG80),2)</f>
        <v>0</v>
      </c>
      <c r="AH78" s="127"/>
      <c r="AI78" s="127"/>
      <c r="AJ78" s="127"/>
      <c r="AK78" s="127"/>
      <c r="AL78" s="127"/>
      <c r="AM78" s="127"/>
      <c r="AN78" s="130">
        <f>SUM(AG78,AT78)</f>
        <v>0</v>
      </c>
      <c r="AO78" s="127"/>
      <c r="AP78" s="127"/>
      <c r="AQ78" s="131" t="s">
        <v>88</v>
      </c>
      <c r="AR78" s="68"/>
      <c r="AS78" s="132">
        <f>ROUND(SUM(AS79:AS80),2)</f>
        <v>0</v>
      </c>
      <c r="AT78" s="133">
        <f>ROUND(SUM(AV78:AW78),2)</f>
        <v>0</v>
      </c>
      <c r="AU78" s="134">
        <f>ROUND(SUM(AU79:AU80),5)</f>
        <v>0</v>
      </c>
      <c r="AV78" s="133">
        <f>ROUND(AZ78*L29,2)</f>
        <v>0</v>
      </c>
      <c r="AW78" s="133">
        <f>ROUND(BA78*L30,2)</f>
        <v>0</v>
      </c>
      <c r="AX78" s="133">
        <f>ROUND(BB78*L29,2)</f>
        <v>0</v>
      </c>
      <c r="AY78" s="133">
        <f>ROUND(BC78*L30,2)</f>
        <v>0</v>
      </c>
      <c r="AZ78" s="133">
        <f>ROUND(SUM(AZ79:AZ80),2)</f>
        <v>0</v>
      </c>
      <c r="BA78" s="133">
        <f>ROUND(SUM(BA79:BA80),2)</f>
        <v>0</v>
      </c>
      <c r="BB78" s="133">
        <f>ROUND(SUM(BB79:BB80),2)</f>
        <v>0</v>
      </c>
      <c r="BC78" s="133">
        <f>ROUND(SUM(BC79:BC80),2)</f>
        <v>0</v>
      </c>
      <c r="BD78" s="135">
        <f>ROUND(SUM(BD79:BD80),2)</f>
        <v>0</v>
      </c>
      <c r="BE78" s="4"/>
      <c r="BS78" s="136" t="s">
        <v>75</v>
      </c>
      <c r="BT78" s="136" t="s">
        <v>85</v>
      </c>
      <c r="BU78" s="136" t="s">
        <v>77</v>
      </c>
      <c r="BV78" s="136" t="s">
        <v>78</v>
      </c>
      <c r="BW78" s="136" t="s">
        <v>144</v>
      </c>
      <c r="BX78" s="136" t="s">
        <v>142</v>
      </c>
      <c r="CL78" s="136" t="s">
        <v>19</v>
      </c>
    </row>
    <row r="79" s="4" customFormat="1" ht="16.5" customHeight="1">
      <c r="A79" s="137" t="s">
        <v>90</v>
      </c>
      <c r="B79" s="66"/>
      <c r="C79" s="127"/>
      <c r="D79" s="127"/>
      <c r="E79" s="127"/>
      <c r="F79" s="128" t="s">
        <v>145</v>
      </c>
      <c r="G79" s="128"/>
      <c r="H79" s="128"/>
      <c r="I79" s="128"/>
      <c r="J79" s="128"/>
      <c r="K79" s="127"/>
      <c r="L79" s="128" t="s">
        <v>146</v>
      </c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30">
        <f>'D 103-1 - Zpevněné pochy'!J34</f>
        <v>0</v>
      </c>
      <c r="AH79" s="127"/>
      <c r="AI79" s="127"/>
      <c r="AJ79" s="127"/>
      <c r="AK79" s="127"/>
      <c r="AL79" s="127"/>
      <c r="AM79" s="127"/>
      <c r="AN79" s="130">
        <f>SUM(AG79,AT79)</f>
        <v>0</v>
      </c>
      <c r="AO79" s="127"/>
      <c r="AP79" s="127"/>
      <c r="AQ79" s="131" t="s">
        <v>88</v>
      </c>
      <c r="AR79" s="68"/>
      <c r="AS79" s="132">
        <v>0</v>
      </c>
      <c r="AT79" s="133">
        <f>ROUND(SUM(AV79:AW79),2)</f>
        <v>0</v>
      </c>
      <c r="AU79" s="134">
        <f>'D 103-1 - Zpevněné pochy'!P101</f>
        <v>0</v>
      </c>
      <c r="AV79" s="133">
        <f>'D 103-1 - Zpevněné pochy'!J37</f>
        <v>0</v>
      </c>
      <c r="AW79" s="133">
        <f>'D 103-1 - Zpevněné pochy'!J38</f>
        <v>0</v>
      </c>
      <c r="AX79" s="133">
        <f>'D 103-1 - Zpevněné pochy'!J39</f>
        <v>0</v>
      </c>
      <c r="AY79" s="133">
        <f>'D 103-1 - Zpevněné pochy'!J40</f>
        <v>0</v>
      </c>
      <c r="AZ79" s="133">
        <f>'D 103-1 - Zpevněné pochy'!F37</f>
        <v>0</v>
      </c>
      <c r="BA79" s="133">
        <f>'D 103-1 - Zpevněné pochy'!F38</f>
        <v>0</v>
      </c>
      <c r="BB79" s="133">
        <f>'D 103-1 - Zpevněné pochy'!F39</f>
        <v>0</v>
      </c>
      <c r="BC79" s="133">
        <f>'D 103-1 - Zpevněné pochy'!F40</f>
        <v>0</v>
      </c>
      <c r="BD79" s="135">
        <f>'D 103-1 - Zpevněné pochy'!F41</f>
        <v>0</v>
      </c>
      <c r="BE79" s="4"/>
      <c r="BT79" s="136" t="s">
        <v>93</v>
      </c>
      <c r="BV79" s="136" t="s">
        <v>78</v>
      </c>
      <c r="BW79" s="136" t="s">
        <v>147</v>
      </c>
      <c r="BX79" s="136" t="s">
        <v>144</v>
      </c>
      <c r="CL79" s="136" t="s">
        <v>19</v>
      </c>
    </row>
    <row r="80" s="4" customFormat="1" ht="23.25" customHeight="1">
      <c r="A80" s="137" t="s">
        <v>90</v>
      </c>
      <c r="B80" s="66"/>
      <c r="C80" s="127"/>
      <c r="D80" s="127"/>
      <c r="E80" s="127"/>
      <c r="F80" s="128" t="s">
        <v>148</v>
      </c>
      <c r="G80" s="128"/>
      <c r="H80" s="128"/>
      <c r="I80" s="128"/>
      <c r="J80" s="128"/>
      <c r="K80" s="127"/>
      <c r="L80" s="128" t="s">
        <v>96</v>
      </c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  <c r="AE80" s="128"/>
      <c r="AF80" s="128"/>
      <c r="AG80" s="130">
        <f>'D 103-2 - Výměna aktivní ...'!J34</f>
        <v>0</v>
      </c>
      <c r="AH80" s="127"/>
      <c r="AI80" s="127"/>
      <c r="AJ80" s="127"/>
      <c r="AK80" s="127"/>
      <c r="AL80" s="127"/>
      <c r="AM80" s="127"/>
      <c r="AN80" s="130">
        <f>SUM(AG80,AT80)</f>
        <v>0</v>
      </c>
      <c r="AO80" s="127"/>
      <c r="AP80" s="127"/>
      <c r="AQ80" s="131" t="s">
        <v>88</v>
      </c>
      <c r="AR80" s="68"/>
      <c r="AS80" s="132">
        <v>0</v>
      </c>
      <c r="AT80" s="133">
        <f>ROUND(SUM(AV80:AW80),2)</f>
        <v>0</v>
      </c>
      <c r="AU80" s="134">
        <f>'D 103-2 - Výměna aktivní ...'!P98</f>
        <v>0</v>
      </c>
      <c r="AV80" s="133">
        <f>'D 103-2 - Výměna aktivní ...'!J37</f>
        <v>0</v>
      </c>
      <c r="AW80" s="133">
        <f>'D 103-2 - Výměna aktivní ...'!J38</f>
        <v>0</v>
      </c>
      <c r="AX80" s="133">
        <f>'D 103-2 - Výměna aktivní ...'!J39</f>
        <v>0</v>
      </c>
      <c r="AY80" s="133">
        <f>'D 103-2 - Výměna aktivní ...'!J40</f>
        <v>0</v>
      </c>
      <c r="AZ80" s="133">
        <f>'D 103-2 - Výměna aktivní ...'!F37</f>
        <v>0</v>
      </c>
      <c r="BA80" s="133">
        <f>'D 103-2 - Výměna aktivní ...'!F38</f>
        <v>0</v>
      </c>
      <c r="BB80" s="133">
        <f>'D 103-2 - Výměna aktivní ...'!F39</f>
        <v>0</v>
      </c>
      <c r="BC80" s="133">
        <f>'D 103-2 - Výměna aktivní ...'!F40</f>
        <v>0</v>
      </c>
      <c r="BD80" s="135">
        <f>'D 103-2 - Výměna aktivní ...'!F41</f>
        <v>0</v>
      </c>
      <c r="BE80" s="4"/>
      <c r="BT80" s="136" t="s">
        <v>93</v>
      </c>
      <c r="BV80" s="136" t="s">
        <v>78</v>
      </c>
      <c r="BW80" s="136" t="s">
        <v>149</v>
      </c>
      <c r="BX80" s="136" t="s">
        <v>144</v>
      </c>
      <c r="CL80" s="136" t="s">
        <v>19</v>
      </c>
    </row>
    <row r="81" s="4" customFormat="1" ht="16.5" customHeight="1">
      <c r="A81" s="137" t="s">
        <v>90</v>
      </c>
      <c r="B81" s="66"/>
      <c r="C81" s="127"/>
      <c r="D81" s="127"/>
      <c r="E81" s="128" t="s">
        <v>150</v>
      </c>
      <c r="F81" s="128"/>
      <c r="G81" s="128"/>
      <c r="H81" s="128"/>
      <c r="I81" s="128"/>
      <c r="J81" s="127"/>
      <c r="K81" s="128" t="s">
        <v>114</v>
      </c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130">
        <f>'D 401 - Veřejné osvětlení'!J32</f>
        <v>0</v>
      </c>
      <c r="AH81" s="127"/>
      <c r="AI81" s="127"/>
      <c r="AJ81" s="127"/>
      <c r="AK81" s="127"/>
      <c r="AL81" s="127"/>
      <c r="AM81" s="127"/>
      <c r="AN81" s="130">
        <f>SUM(AG81,AT81)</f>
        <v>0</v>
      </c>
      <c r="AO81" s="127"/>
      <c r="AP81" s="127"/>
      <c r="AQ81" s="131" t="s">
        <v>88</v>
      </c>
      <c r="AR81" s="68"/>
      <c r="AS81" s="132">
        <v>0</v>
      </c>
      <c r="AT81" s="133">
        <f>ROUND(SUM(AV81:AW81),2)</f>
        <v>0</v>
      </c>
      <c r="AU81" s="134">
        <f>'D 401 - Veřejné osvětlení'!P95</f>
        <v>0</v>
      </c>
      <c r="AV81" s="133">
        <f>'D 401 - Veřejné osvětlení'!J35</f>
        <v>0</v>
      </c>
      <c r="AW81" s="133">
        <f>'D 401 - Veřejné osvětlení'!J36</f>
        <v>0</v>
      </c>
      <c r="AX81" s="133">
        <f>'D 401 - Veřejné osvětlení'!J37</f>
        <v>0</v>
      </c>
      <c r="AY81" s="133">
        <f>'D 401 - Veřejné osvětlení'!J38</f>
        <v>0</v>
      </c>
      <c r="AZ81" s="133">
        <f>'D 401 - Veřejné osvětlení'!F35</f>
        <v>0</v>
      </c>
      <c r="BA81" s="133">
        <f>'D 401 - Veřejné osvětlení'!F36</f>
        <v>0</v>
      </c>
      <c r="BB81" s="133">
        <f>'D 401 - Veřejné osvětlení'!F37</f>
        <v>0</v>
      </c>
      <c r="BC81" s="133">
        <f>'D 401 - Veřejné osvětlení'!F38</f>
        <v>0</v>
      </c>
      <c r="BD81" s="135">
        <f>'D 401 - Veřejné osvětlení'!F39</f>
        <v>0</v>
      </c>
      <c r="BE81" s="4"/>
      <c r="BT81" s="136" t="s">
        <v>85</v>
      </c>
      <c r="BV81" s="136" t="s">
        <v>78</v>
      </c>
      <c r="BW81" s="136" t="s">
        <v>151</v>
      </c>
      <c r="BX81" s="136" t="s">
        <v>142</v>
      </c>
      <c r="CL81" s="136" t="s">
        <v>19</v>
      </c>
    </row>
    <row r="82" s="4" customFormat="1" ht="16.5" customHeight="1">
      <c r="A82" s="137" t="s">
        <v>90</v>
      </c>
      <c r="B82" s="66"/>
      <c r="C82" s="127"/>
      <c r="D82" s="127"/>
      <c r="E82" s="128" t="s">
        <v>152</v>
      </c>
      <c r="F82" s="128"/>
      <c r="G82" s="128"/>
      <c r="H82" s="128"/>
      <c r="I82" s="128"/>
      <c r="J82" s="127"/>
      <c r="K82" s="128" t="s">
        <v>117</v>
      </c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30">
        <f>'D 801 - Vegetační úpravy'!J32</f>
        <v>0</v>
      </c>
      <c r="AH82" s="127"/>
      <c r="AI82" s="127"/>
      <c r="AJ82" s="127"/>
      <c r="AK82" s="127"/>
      <c r="AL82" s="127"/>
      <c r="AM82" s="127"/>
      <c r="AN82" s="130">
        <f>SUM(AG82,AT82)</f>
        <v>0</v>
      </c>
      <c r="AO82" s="127"/>
      <c r="AP82" s="127"/>
      <c r="AQ82" s="131" t="s">
        <v>88</v>
      </c>
      <c r="AR82" s="68"/>
      <c r="AS82" s="132">
        <v>0</v>
      </c>
      <c r="AT82" s="133">
        <f>ROUND(SUM(AV82:AW82),2)</f>
        <v>0</v>
      </c>
      <c r="AU82" s="134">
        <f>'D 801 - Vegetační úpravy'!P92</f>
        <v>0</v>
      </c>
      <c r="AV82" s="133">
        <f>'D 801 - Vegetační úpravy'!J35</f>
        <v>0</v>
      </c>
      <c r="AW82" s="133">
        <f>'D 801 - Vegetační úpravy'!J36</f>
        <v>0</v>
      </c>
      <c r="AX82" s="133">
        <f>'D 801 - Vegetační úpravy'!J37</f>
        <v>0</v>
      </c>
      <c r="AY82" s="133">
        <f>'D 801 - Vegetační úpravy'!J38</f>
        <v>0</v>
      </c>
      <c r="AZ82" s="133">
        <f>'D 801 - Vegetační úpravy'!F35</f>
        <v>0</v>
      </c>
      <c r="BA82" s="133">
        <f>'D 801 - Vegetační úpravy'!F36</f>
        <v>0</v>
      </c>
      <c r="BB82" s="133">
        <f>'D 801 - Vegetační úpravy'!F37</f>
        <v>0</v>
      </c>
      <c r="BC82" s="133">
        <f>'D 801 - Vegetační úpravy'!F38</f>
        <v>0</v>
      </c>
      <c r="BD82" s="135">
        <f>'D 801 - Vegetační úpravy'!F39</f>
        <v>0</v>
      </c>
      <c r="BE82" s="4"/>
      <c r="BT82" s="136" t="s">
        <v>85</v>
      </c>
      <c r="BV82" s="136" t="s">
        <v>78</v>
      </c>
      <c r="BW82" s="136" t="s">
        <v>153</v>
      </c>
      <c r="BX82" s="136" t="s">
        <v>142</v>
      </c>
      <c r="CL82" s="136" t="s">
        <v>19</v>
      </c>
    </row>
    <row r="83" s="4" customFormat="1" ht="16.5" customHeight="1">
      <c r="A83" s="137" t="s">
        <v>90</v>
      </c>
      <c r="B83" s="66"/>
      <c r="C83" s="127"/>
      <c r="D83" s="127"/>
      <c r="E83" s="128" t="s">
        <v>154</v>
      </c>
      <c r="F83" s="128"/>
      <c r="G83" s="128"/>
      <c r="H83" s="128"/>
      <c r="I83" s="128"/>
      <c r="J83" s="127"/>
      <c r="K83" s="128" t="s">
        <v>99</v>
      </c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30">
        <f>'D 000 - Vedlejší a ostatn...'!J32</f>
        <v>0</v>
      </c>
      <c r="AH83" s="127"/>
      <c r="AI83" s="127"/>
      <c r="AJ83" s="127"/>
      <c r="AK83" s="127"/>
      <c r="AL83" s="127"/>
      <c r="AM83" s="127"/>
      <c r="AN83" s="130">
        <f>SUM(AG83,AT83)</f>
        <v>0</v>
      </c>
      <c r="AO83" s="127"/>
      <c r="AP83" s="127"/>
      <c r="AQ83" s="131" t="s">
        <v>88</v>
      </c>
      <c r="AR83" s="68"/>
      <c r="AS83" s="138">
        <v>0</v>
      </c>
      <c r="AT83" s="139">
        <f>ROUND(SUM(AV83:AW83),2)</f>
        <v>0</v>
      </c>
      <c r="AU83" s="140">
        <f>'D 000 - Vedlejší a ostatn...'!P93</f>
        <v>0</v>
      </c>
      <c r="AV83" s="139">
        <f>'D 000 - Vedlejší a ostatn...'!J35</f>
        <v>0</v>
      </c>
      <c r="AW83" s="139">
        <f>'D 000 - Vedlejší a ostatn...'!J36</f>
        <v>0</v>
      </c>
      <c r="AX83" s="139">
        <f>'D 000 - Vedlejší a ostatn...'!J37</f>
        <v>0</v>
      </c>
      <c r="AY83" s="139">
        <f>'D 000 - Vedlejší a ostatn...'!J38</f>
        <v>0</v>
      </c>
      <c r="AZ83" s="139">
        <f>'D 000 - Vedlejší a ostatn...'!F35</f>
        <v>0</v>
      </c>
      <c r="BA83" s="139">
        <f>'D 000 - Vedlejší a ostatn...'!F36</f>
        <v>0</v>
      </c>
      <c r="BB83" s="139">
        <f>'D 000 - Vedlejší a ostatn...'!F37</f>
        <v>0</v>
      </c>
      <c r="BC83" s="139">
        <f>'D 000 - Vedlejší a ostatn...'!F38</f>
        <v>0</v>
      </c>
      <c r="BD83" s="141">
        <f>'D 000 - Vedlejší a ostatn...'!F39</f>
        <v>0</v>
      </c>
      <c r="BE83" s="4"/>
      <c r="BT83" s="136" t="s">
        <v>85</v>
      </c>
      <c r="BV83" s="136" t="s">
        <v>78</v>
      </c>
      <c r="BW83" s="136" t="s">
        <v>155</v>
      </c>
      <c r="BX83" s="136" t="s">
        <v>142</v>
      </c>
      <c r="CL83" s="136" t="s">
        <v>19</v>
      </c>
    </row>
    <row r="84" s="2" customFormat="1" ht="30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7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</row>
    <row r="85" s="2" customFormat="1" ht="6.96" customHeight="1">
      <c r="A85" s="41"/>
      <c r="B85" s="62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47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</row>
  </sheetData>
  <sheetProtection sheet="1" formatColumns="0" formatRows="0" objects="1" scenarios="1" spinCount="100000" saltValue="jPCUDqKPBGyX54zvdAm20OAxC7tv7+AnyhDC0n9D+cOlXpZ0mapQwlM1elK+tQFHbSdn5qUQU7hCubFgmgcsow==" hashValue="EnjkMsoVwJaZt8kXzbL62Ckxl7CSFe4EUoJ3Fik+8nCWGSASfOSpeZIjiEV9CWWE6wmQj8tyu7UgGjczEM7T3A==" algorithmName="SHA-512" password="CC35"/>
  <mergeCells count="154">
    <mergeCell ref="L64:AF64"/>
    <mergeCell ref="F64:J64"/>
    <mergeCell ref="E65:I65"/>
    <mergeCell ref="K65:AF65"/>
    <mergeCell ref="E66:I66"/>
    <mergeCell ref="K66:AF66"/>
    <mergeCell ref="E67:I67"/>
    <mergeCell ref="K67:AF67"/>
    <mergeCell ref="J68:AF68"/>
    <mergeCell ref="D68:H68"/>
    <mergeCell ref="E69:I69"/>
    <mergeCell ref="K69:AF69"/>
    <mergeCell ref="F70:J70"/>
    <mergeCell ref="L70:AF70"/>
    <mergeCell ref="F71:J71"/>
    <mergeCell ref="L71:AF71"/>
    <mergeCell ref="F72:J72"/>
    <mergeCell ref="L72:AF72"/>
    <mergeCell ref="L73:AF73"/>
    <mergeCell ref="F73:J73"/>
    <mergeCell ref="K74:AF74"/>
    <mergeCell ref="E74:I74"/>
    <mergeCell ref="K75:AF75"/>
    <mergeCell ref="E75:I75"/>
    <mergeCell ref="E76:I76"/>
    <mergeCell ref="K76:AF76"/>
    <mergeCell ref="J77:AF77"/>
    <mergeCell ref="D77:H77"/>
    <mergeCell ref="K78:AF78"/>
    <mergeCell ref="E78:I78"/>
    <mergeCell ref="F79:J79"/>
    <mergeCell ref="L79:AF79"/>
    <mergeCell ref="F80:J80"/>
    <mergeCell ref="L80:AF80"/>
    <mergeCell ref="E81:I81"/>
    <mergeCell ref="K81:AF81"/>
    <mergeCell ref="E82:I82"/>
    <mergeCell ref="K82:AF82"/>
    <mergeCell ref="E83:I83"/>
    <mergeCell ref="K83:AF83"/>
    <mergeCell ref="AN61:AP61"/>
    <mergeCell ref="AG61:AM61"/>
    <mergeCell ref="AN62:AP62"/>
    <mergeCell ref="AG62:AM62"/>
    <mergeCell ref="AG63:AM63"/>
    <mergeCell ref="AN63:AP63"/>
    <mergeCell ref="AG64:AM64"/>
    <mergeCell ref="AN64:AP64"/>
    <mergeCell ref="AG65:AM65"/>
    <mergeCell ref="AN65:AP65"/>
    <mergeCell ref="AG66:AM66"/>
    <mergeCell ref="AN66:AP66"/>
    <mergeCell ref="AG67:AM67"/>
    <mergeCell ref="AN67:AP67"/>
    <mergeCell ref="AG68:AM68"/>
    <mergeCell ref="AN68:AP68"/>
    <mergeCell ref="AG69:AM69"/>
    <mergeCell ref="AN69:AP69"/>
    <mergeCell ref="AN70:AP70"/>
    <mergeCell ref="AG70:AM70"/>
    <mergeCell ref="AN71:AP71"/>
    <mergeCell ref="AG71:AM71"/>
    <mergeCell ref="AN72:AP72"/>
    <mergeCell ref="AG72:AM72"/>
    <mergeCell ref="AG73:AM73"/>
    <mergeCell ref="AN73:AP73"/>
    <mergeCell ref="AN74:AP74"/>
    <mergeCell ref="AG74:AM74"/>
    <mergeCell ref="AG75:AM75"/>
    <mergeCell ref="AN75:AP75"/>
    <mergeCell ref="AN76:AP76"/>
    <mergeCell ref="AG76:AM76"/>
    <mergeCell ref="AN77:AP77"/>
    <mergeCell ref="AG77:AM77"/>
    <mergeCell ref="AN78:AP78"/>
    <mergeCell ref="AG78:AM78"/>
    <mergeCell ref="AN79:AP79"/>
    <mergeCell ref="AG79:AM79"/>
    <mergeCell ref="AN80:AP80"/>
    <mergeCell ref="AG80:AM80"/>
    <mergeCell ref="AN81:AP81"/>
    <mergeCell ref="AG81:AM81"/>
    <mergeCell ref="AN82:AP82"/>
    <mergeCell ref="AG82:AM82"/>
    <mergeCell ref="AN83:AP83"/>
    <mergeCell ref="AG83:AM83"/>
    <mergeCell ref="L45:AO45"/>
    <mergeCell ref="C52:G52"/>
    <mergeCell ref="I52:AF52"/>
    <mergeCell ref="J55:AF55"/>
    <mergeCell ref="D55:H55"/>
    <mergeCell ref="K56:AF56"/>
    <mergeCell ref="E56:I56"/>
    <mergeCell ref="L57:AF57"/>
    <mergeCell ref="F57:J57"/>
    <mergeCell ref="F58:J58"/>
    <mergeCell ref="L58:AF58"/>
    <mergeCell ref="E59:I59"/>
    <mergeCell ref="K59:AF59"/>
    <mergeCell ref="J60:AF60"/>
    <mergeCell ref="D60:H60"/>
    <mergeCell ref="K61:AF61"/>
    <mergeCell ref="E61:I61"/>
    <mergeCell ref="F62:J62"/>
    <mergeCell ref="L62:AF62"/>
    <mergeCell ref="L63:AF63"/>
    <mergeCell ref="F63:J63"/>
    <mergeCell ref="AM47:AN47"/>
    <mergeCell ref="AS49:AT51"/>
    <mergeCell ref="AM49:AP49"/>
    <mergeCell ref="AM50:AP50"/>
    <mergeCell ref="AN52:AP52"/>
    <mergeCell ref="AG52:AM52"/>
    <mergeCell ref="AN55:AP55"/>
    <mergeCell ref="AG55:AM55"/>
    <mergeCell ref="AN56:AP56"/>
    <mergeCell ref="AG56:AM56"/>
    <mergeCell ref="AN57:AP57"/>
    <mergeCell ref="AG57:AM57"/>
    <mergeCell ref="AG58:AM58"/>
    <mergeCell ref="AN58:AP58"/>
    <mergeCell ref="AG59:AM59"/>
    <mergeCell ref="AN59:AP59"/>
    <mergeCell ref="AG60:AM60"/>
    <mergeCell ref="AN60:AP60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AK30:AO30"/>
    <mergeCell ref="W30:AE30"/>
    <mergeCell ref="L30:P30"/>
    <mergeCell ref="AK31:AO31"/>
    <mergeCell ref="L31:P31"/>
    <mergeCell ref="W31:AE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</mergeCells>
  <hyperlinks>
    <hyperlink ref="A57" location="'A 103-1 - Zpevněné plochy'!C2" display="/"/>
    <hyperlink ref="A58" location="'A 103-2 - Výměna aktivní ...'!C2" display="/"/>
    <hyperlink ref="A59" location="'A 000 - Vedlejší a ostatn...'!C2" display="/"/>
    <hyperlink ref="A62" location="'B 103-1 - Zpevněné plochy'!C2" display="/"/>
    <hyperlink ref="A63" location="'B 103-2 - Výměna aktivní ...'!C2" display="/"/>
    <hyperlink ref="A64" location="'B 103-3 - Odvodnění'!C2" display="/"/>
    <hyperlink ref="A65" location="'B 401 - Veřejné osvětlení'!C2" display="/"/>
    <hyperlink ref="A66" location="'B 801 - Vegetační úpravy'!C2" display="/"/>
    <hyperlink ref="A67" location="'B 000 - Vedlejší a ostatn...'!C2" display="/"/>
    <hyperlink ref="A70" location="'C 103-1 - Zpevněné plochy'!C2" display="/"/>
    <hyperlink ref="A71" location="'C 103-2 - Výměna aktivní ...'!C2" display="/"/>
    <hyperlink ref="A72" location="'C 103-3 - Odvodnění'!C2" display="/"/>
    <hyperlink ref="A73" location="'C 103-4 - Ochrana stávají...'!C2" display="/"/>
    <hyperlink ref="A74" location="'C 401 - Veřejné osvětlení'!C2" display="/"/>
    <hyperlink ref="A75" location="'C 801 - Vegetační úpravy'!C2" display="/"/>
    <hyperlink ref="A76" location="'C 000 - Vedlejší a ostatn...'!C2" display="/"/>
    <hyperlink ref="A79" location="'D 103-1 - Zpevněné pochy'!C2" display="/"/>
    <hyperlink ref="A80" location="'D 103-2 - Výměna aktivní ...'!C2" display="/"/>
    <hyperlink ref="A81" location="'D 401 - Veřejné osvětlení'!C2" display="/"/>
    <hyperlink ref="A82" location="'D 801 - Vegetační úpravy'!C2" display="/"/>
    <hyperlink ref="A83" location="'D 000 - Vedlejší a ostatn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120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986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1807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ROUND(J93,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ROUND((SUM(BE93:BE128)),  2)</f>
        <v>0</v>
      </c>
      <c r="G35" s="41"/>
      <c r="H35" s="41"/>
      <c r="I35" s="161">
        <v>0.20999999999999999</v>
      </c>
      <c r="J35" s="160">
        <f>ROUND(((SUM(BE93:BE128))*I35),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ROUND((SUM(BF93:BF128)),  2)</f>
        <v>0</v>
      </c>
      <c r="G36" s="41"/>
      <c r="H36" s="41"/>
      <c r="I36" s="161">
        <v>0.12</v>
      </c>
      <c r="J36" s="160">
        <f>ROUND(((SUM(BF93:BF128))*I36),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ROUND((SUM(BG93:BG128)),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ROUND((SUM(BH93:BH128)),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ROUND((SUM(BI93:BI128)),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986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B 000 - Vedlejší a ostatní náklady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180</v>
      </c>
      <c r="E64" s="182"/>
      <c r="F64" s="182"/>
      <c r="G64" s="182"/>
      <c r="H64" s="182"/>
      <c r="I64" s="182"/>
      <c r="J64" s="183">
        <f>J94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916</v>
      </c>
      <c r="E65" s="187"/>
      <c r="F65" s="187"/>
      <c r="G65" s="187"/>
      <c r="H65" s="187"/>
      <c r="I65" s="187"/>
      <c r="J65" s="188">
        <f>J95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917</v>
      </c>
      <c r="E66" s="187"/>
      <c r="F66" s="187"/>
      <c r="G66" s="187"/>
      <c r="H66" s="187"/>
      <c r="I66" s="187"/>
      <c r="J66" s="188">
        <f>J108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7"/>
      <c r="D67" s="186" t="s">
        <v>918</v>
      </c>
      <c r="E67" s="187"/>
      <c r="F67" s="187"/>
      <c r="G67" s="187"/>
      <c r="H67" s="187"/>
      <c r="I67" s="187"/>
      <c r="J67" s="188">
        <f>J111</f>
        <v>0</v>
      </c>
      <c r="K67" s="127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27"/>
      <c r="D68" s="186" t="s">
        <v>181</v>
      </c>
      <c r="E68" s="187"/>
      <c r="F68" s="187"/>
      <c r="G68" s="187"/>
      <c r="H68" s="187"/>
      <c r="I68" s="187"/>
      <c r="J68" s="188">
        <f>J114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919</v>
      </c>
      <c r="E69" s="187"/>
      <c r="F69" s="187"/>
      <c r="G69" s="187"/>
      <c r="H69" s="187"/>
      <c r="I69" s="187"/>
      <c r="J69" s="188">
        <f>J120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920</v>
      </c>
      <c r="E70" s="187"/>
      <c r="F70" s="187"/>
      <c r="G70" s="187"/>
      <c r="H70" s="187"/>
      <c r="I70" s="187"/>
      <c r="J70" s="188">
        <f>J123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921</v>
      </c>
      <c r="E71" s="187"/>
      <c r="F71" s="187"/>
      <c r="G71" s="187"/>
      <c r="H71" s="187"/>
      <c r="I71" s="187"/>
      <c r="J71" s="188">
        <f>J126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9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182</v>
      </c>
      <c r="D78" s="43"/>
      <c r="E78" s="43"/>
      <c r="F78" s="43"/>
      <c r="G78" s="43"/>
      <c r="H78" s="43"/>
      <c r="I78" s="43"/>
      <c r="J78" s="43"/>
      <c r="K78" s="43"/>
      <c r="L78" s="14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6.25" customHeight="1">
      <c r="A81" s="41"/>
      <c r="B81" s="42"/>
      <c r="C81" s="43"/>
      <c r="D81" s="43"/>
      <c r="E81" s="173" t="str">
        <f>E7</f>
        <v>Regenerace sídliště Husákova-Jiráskova, Nový Bor - realizace pro rok 2025</v>
      </c>
      <c r="F81" s="35"/>
      <c r="G81" s="35"/>
      <c r="H81" s="35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157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3" t="s">
        <v>986</v>
      </c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159</v>
      </c>
      <c r="D84" s="43"/>
      <c r="E84" s="43"/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B 000 - Vedlejší a ostatní náklady</v>
      </c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>k.ú. Nový Bor</v>
      </c>
      <c r="G87" s="43"/>
      <c r="H87" s="43"/>
      <c r="I87" s="35" t="s">
        <v>23</v>
      </c>
      <c r="J87" s="75" t="str">
        <f>IF(J14="","",J14)</f>
        <v>25. 8. 2025</v>
      </c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E17</f>
        <v>Město Nový Bor</v>
      </c>
      <c r="G89" s="43"/>
      <c r="H89" s="43"/>
      <c r="I89" s="35" t="s">
        <v>33</v>
      </c>
      <c r="J89" s="39" t="str">
        <f>E23</f>
        <v xml:space="preserve">ProProjekt s.r.o. 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31</v>
      </c>
      <c r="D90" s="43"/>
      <c r="E90" s="43"/>
      <c r="F90" s="30" t="str">
        <f>IF(E20="","",E20)</f>
        <v>Vyplň údaj</v>
      </c>
      <c r="G90" s="43"/>
      <c r="H90" s="43"/>
      <c r="I90" s="35" t="s">
        <v>38</v>
      </c>
      <c r="J90" s="39" t="str">
        <f>E26</f>
        <v>Martin Rousek</v>
      </c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90"/>
      <c r="B92" s="191"/>
      <c r="C92" s="192" t="s">
        <v>183</v>
      </c>
      <c r="D92" s="193" t="s">
        <v>61</v>
      </c>
      <c r="E92" s="193" t="s">
        <v>57</v>
      </c>
      <c r="F92" s="193" t="s">
        <v>58</v>
      </c>
      <c r="G92" s="193" t="s">
        <v>184</v>
      </c>
      <c r="H92" s="193" t="s">
        <v>185</v>
      </c>
      <c r="I92" s="193" t="s">
        <v>186</v>
      </c>
      <c r="J92" s="193" t="s">
        <v>165</v>
      </c>
      <c r="K92" s="194" t="s">
        <v>187</v>
      </c>
      <c r="L92" s="195"/>
      <c r="M92" s="95" t="s">
        <v>19</v>
      </c>
      <c r="N92" s="96" t="s">
        <v>46</v>
      </c>
      <c r="O92" s="96" t="s">
        <v>188</v>
      </c>
      <c r="P92" s="96" t="s">
        <v>189</v>
      </c>
      <c r="Q92" s="96" t="s">
        <v>190</v>
      </c>
      <c r="R92" s="96" t="s">
        <v>191</v>
      </c>
      <c r="S92" s="96" t="s">
        <v>192</v>
      </c>
      <c r="T92" s="97" t="s">
        <v>193</v>
      </c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</row>
    <row r="93" s="2" customFormat="1" ht="22.8" customHeight="1">
      <c r="A93" s="41"/>
      <c r="B93" s="42"/>
      <c r="C93" s="102" t="s">
        <v>194</v>
      </c>
      <c r="D93" s="43"/>
      <c r="E93" s="43"/>
      <c r="F93" s="43"/>
      <c r="G93" s="43"/>
      <c r="H93" s="43"/>
      <c r="I93" s="43"/>
      <c r="J93" s="196">
        <f>BK93</f>
        <v>0</v>
      </c>
      <c r="K93" s="43"/>
      <c r="L93" s="47"/>
      <c r="M93" s="98"/>
      <c r="N93" s="197"/>
      <c r="O93" s="99"/>
      <c r="P93" s="198">
        <f>P94</f>
        <v>0</v>
      </c>
      <c r="Q93" s="99"/>
      <c r="R93" s="198">
        <f>R94</f>
        <v>0</v>
      </c>
      <c r="S93" s="99"/>
      <c r="T93" s="199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75</v>
      </c>
      <c r="AU93" s="20" t="s">
        <v>166</v>
      </c>
      <c r="BK93" s="200">
        <f>BK94</f>
        <v>0</v>
      </c>
    </row>
    <row r="94" s="12" customFormat="1" ht="25.92" customHeight="1">
      <c r="A94" s="12"/>
      <c r="B94" s="201"/>
      <c r="C94" s="202"/>
      <c r="D94" s="203" t="s">
        <v>75</v>
      </c>
      <c r="E94" s="204" t="s">
        <v>844</v>
      </c>
      <c r="F94" s="204" t="s">
        <v>845</v>
      </c>
      <c r="G94" s="202"/>
      <c r="H94" s="202"/>
      <c r="I94" s="205"/>
      <c r="J94" s="206">
        <f>BK94</f>
        <v>0</v>
      </c>
      <c r="K94" s="202"/>
      <c r="L94" s="207"/>
      <c r="M94" s="208"/>
      <c r="N94" s="209"/>
      <c r="O94" s="209"/>
      <c r="P94" s="210">
        <f>P95+P108+P111+P114+P120+P123+P126</f>
        <v>0</v>
      </c>
      <c r="Q94" s="209"/>
      <c r="R94" s="210">
        <f>R95+R108+R111+R114+R120+R123+R126</f>
        <v>0</v>
      </c>
      <c r="S94" s="209"/>
      <c r="T94" s="211">
        <f>T95+T108+T111+T114+T120+T123+T126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2" t="s">
        <v>224</v>
      </c>
      <c r="AT94" s="213" t="s">
        <v>75</v>
      </c>
      <c r="AU94" s="213" t="s">
        <v>76</v>
      </c>
      <c r="AY94" s="212" t="s">
        <v>197</v>
      </c>
      <c r="BK94" s="214">
        <f>BK95+BK108+BK111+BK114+BK120+BK123+BK126</f>
        <v>0</v>
      </c>
    </row>
    <row r="95" s="12" customFormat="1" ht="22.8" customHeight="1">
      <c r="A95" s="12"/>
      <c r="B95" s="201"/>
      <c r="C95" s="202"/>
      <c r="D95" s="203" t="s">
        <v>75</v>
      </c>
      <c r="E95" s="215" t="s">
        <v>922</v>
      </c>
      <c r="F95" s="215" t="s">
        <v>923</v>
      </c>
      <c r="G95" s="202"/>
      <c r="H95" s="202"/>
      <c r="I95" s="205"/>
      <c r="J95" s="216">
        <f>BK95</f>
        <v>0</v>
      </c>
      <c r="K95" s="202"/>
      <c r="L95" s="207"/>
      <c r="M95" s="208"/>
      <c r="N95" s="209"/>
      <c r="O95" s="209"/>
      <c r="P95" s="210">
        <f>SUM(P96:P107)</f>
        <v>0</v>
      </c>
      <c r="Q95" s="209"/>
      <c r="R95" s="210">
        <f>SUM(R96:R107)</f>
        <v>0</v>
      </c>
      <c r="S95" s="209"/>
      <c r="T95" s="211">
        <f>SUM(T96:T107)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2" t="s">
        <v>224</v>
      </c>
      <c r="AT95" s="213" t="s">
        <v>75</v>
      </c>
      <c r="AU95" s="213" t="s">
        <v>83</v>
      </c>
      <c r="AY95" s="212" t="s">
        <v>197</v>
      </c>
      <c r="BK95" s="214">
        <f>SUM(BK96:BK107)</f>
        <v>0</v>
      </c>
    </row>
    <row r="96" s="2" customFormat="1" ht="24.15" customHeight="1">
      <c r="A96" s="41"/>
      <c r="B96" s="42"/>
      <c r="C96" s="217" t="s">
        <v>83</v>
      </c>
      <c r="D96" s="217" t="s">
        <v>199</v>
      </c>
      <c r="E96" s="218" t="s">
        <v>924</v>
      </c>
      <c r="F96" s="219" t="s">
        <v>925</v>
      </c>
      <c r="G96" s="220" t="s">
        <v>851</v>
      </c>
      <c r="H96" s="221">
        <v>1</v>
      </c>
      <c r="I96" s="222"/>
      <c r="J96" s="223">
        <f>ROUND(I96*H96,2)</f>
        <v>0</v>
      </c>
      <c r="K96" s="219" t="s">
        <v>203</v>
      </c>
      <c r="L96" s="47"/>
      <c r="M96" s="224" t="s">
        <v>19</v>
      </c>
      <c r="N96" s="225" t="s">
        <v>47</v>
      </c>
      <c r="O96" s="87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8" t="s">
        <v>852</v>
      </c>
      <c r="AT96" s="228" t="s">
        <v>199</v>
      </c>
      <c r="AU96" s="228" t="s">
        <v>85</v>
      </c>
      <c r="AY96" s="20" t="s">
        <v>197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0" t="s">
        <v>83</v>
      </c>
      <c r="BK96" s="229">
        <f>ROUND(I96*H96,2)</f>
        <v>0</v>
      </c>
      <c r="BL96" s="20" t="s">
        <v>852</v>
      </c>
      <c r="BM96" s="228" t="s">
        <v>1808</v>
      </c>
    </row>
    <row r="97" s="2" customFormat="1">
      <c r="A97" s="41"/>
      <c r="B97" s="42"/>
      <c r="C97" s="43"/>
      <c r="D97" s="230" t="s">
        <v>206</v>
      </c>
      <c r="E97" s="43"/>
      <c r="F97" s="231" t="s">
        <v>927</v>
      </c>
      <c r="G97" s="43"/>
      <c r="H97" s="43"/>
      <c r="I97" s="232"/>
      <c r="J97" s="43"/>
      <c r="K97" s="43"/>
      <c r="L97" s="47"/>
      <c r="M97" s="233"/>
      <c r="N97" s="23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206</v>
      </c>
      <c r="AU97" s="20" t="s">
        <v>85</v>
      </c>
    </row>
    <row r="98" s="2" customFormat="1" ht="16.5" customHeight="1">
      <c r="A98" s="41"/>
      <c r="B98" s="42"/>
      <c r="C98" s="217" t="s">
        <v>85</v>
      </c>
      <c r="D98" s="217" t="s">
        <v>199</v>
      </c>
      <c r="E98" s="218" t="s">
        <v>928</v>
      </c>
      <c r="F98" s="219" t="s">
        <v>929</v>
      </c>
      <c r="G98" s="220" t="s">
        <v>851</v>
      </c>
      <c r="H98" s="221">
        <v>1</v>
      </c>
      <c r="I98" s="222"/>
      <c r="J98" s="223">
        <f>ROUND(I98*H98,2)</f>
        <v>0</v>
      </c>
      <c r="K98" s="219" t="s">
        <v>203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852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852</v>
      </c>
      <c r="BM98" s="228" t="s">
        <v>1809</v>
      </c>
    </row>
    <row r="99" s="2" customFormat="1">
      <c r="A99" s="41"/>
      <c r="B99" s="42"/>
      <c r="C99" s="43"/>
      <c r="D99" s="230" t="s">
        <v>206</v>
      </c>
      <c r="E99" s="43"/>
      <c r="F99" s="231" t="s">
        <v>931</v>
      </c>
      <c r="G99" s="43"/>
      <c r="H99" s="43"/>
      <c r="I99" s="232"/>
      <c r="J99" s="43"/>
      <c r="K99" s="43"/>
      <c r="L99" s="47"/>
      <c r="M99" s="233"/>
      <c r="N99" s="23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206</v>
      </c>
      <c r="AU99" s="20" t="s">
        <v>85</v>
      </c>
    </row>
    <row r="100" s="2" customFormat="1" ht="16.5" customHeight="1">
      <c r="A100" s="41"/>
      <c r="B100" s="42"/>
      <c r="C100" s="217" t="s">
        <v>93</v>
      </c>
      <c r="D100" s="217" t="s">
        <v>199</v>
      </c>
      <c r="E100" s="218" t="s">
        <v>932</v>
      </c>
      <c r="F100" s="219" t="s">
        <v>933</v>
      </c>
      <c r="G100" s="220" t="s">
        <v>851</v>
      </c>
      <c r="H100" s="221">
        <v>1</v>
      </c>
      <c r="I100" s="222"/>
      <c r="J100" s="223">
        <f>ROUND(I100*H100,2)</f>
        <v>0</v>
      </c>
      <c r="K100" s="219" t="s">
        <v>203</v>
      </c>
      <c r="L100" s="47"/>
      <c r="M100" s="224" t="s">
        <v>19</v>
      </c>
      <c r="N100" s="225" t="s">
        <v>47</v>
      </c>
      <c r="O100" s="87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8" t="s">
        <v>852</v>
      </c>
      <c r="AT100" s="228" t="s">
        <v>199</v>
      </c>
      <c r="AU100" s="228" t="s">
        <v>85</v>
      </c>
      <c r="AY100" s="20" t="s">
        <v>197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0" t="s">
        <v>83</v>
      </c>
      <c r="BK100" s="229">
        <f>ROUND(I100*H100,2)</f>
        <v>0</v>
      </c>
      <c r="BL100" s="20" t="s">
        <v>852</v>
      </c>
      <c r="BM100" s="228" t="s">
        <v>1810</v>
      </c>
    </row>
    <row r="101" s="2" customFormat="1">
      <c r="A101" s="41"/>
      <c r="B101" s="42"/>
      <c r="C101" s="43"/>
      <c r="D101" s="230" t="s">
        <v>206</v>
      </c>
      <c r="E101" s="43"/>
      <c r="F101" s="231" t="s">
        <v>935</v>
      </c>
      <c r="G101" s="43"/>
      <c r="H101" s="43"/>
      <c r="I101" s="232"/>
      <c r="J101" s="43"/>
      <c r="K101" s="43"/>
      <c r="L101" s="47"/>
      <c r="M101" s="233"/>
      <c r="N101" s="23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206</v>
      </c>
      <c r="AU101" s="20" t="s">
        <v>85</v>
      </c>
    </row>
    <row r="102" s="2" customFormat="1" ht="16.5" customHeight="1">
      <c r="A102" s="41"/>
      <c r="B102" s="42"/>
      <c r="C102" s="217" t="s">
        <v>204</v>
      </c>
      <c r="D102" s="217" t="s">
        <v>199</v>
      </c>
      <c r="E102" s="218" t="s">
        <v>936</v>
      </c>
      <c r="F102" s="219" t="s">
        <v>937</v>
      </c>
      <c r="G102" s="220" t="s">
        <v>851</v>
      </c>
      <c r="H102" s="221">
        <v>1</v>
      </c>
      <c r="I102" s="222"/>
      <c r="J102" s="223">
        <f>ROUND(I102*H102,2)</f>
        <v>0</v>
      </c>
      <c r="K102" s="219" t="s">
        <v>203</v>
      </c>
      <c r="L102" s="47"/>
      <c r="M102" s="224" t="s">
        <v>19</v>
      </c>
      <c r="N102" s="225" t="s">
        <v>47</v>
      </c>
      <c r="O102" s="87"/>
      <c r="P102" s="226">
        <f>O102*H102</f>
        <v>0</v>
      </c>
      <c r="Q102" s="226">
        <v>0</v>
      </c>
      <c r="R102" s="226">
        <f>Q102*H102</f>
        <v>0</v>
      </c>
      <c r="S102" s="226">
        <v>0</v>
      </c>
      <c r="T102" s="22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8" t="s">
        <v>852</v>
      </c>
      <c r="AT102" s="228" t="s">
        <v>199</v>
      </c>
      <c r="AU102" s="228" t="s">
        <v>85</v>
      </c>
      <c r="AY102" s="20" t="s">
        <v>197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0" t="s">
        <v>83</v>
      </c>
      <c r="BK102" s="229">
        <f>ROUND(I102*H102,2)</f>
        <v>0</v>
      </c>
      <c r="BL102" s="20" t="s">
        <v>852</v>
      </c>
      <c r="BM102" s="228" t="s">
        <v>1811</v>
      </c>
    </row>
    <row r="103" s="2" customFormat="1">
      <c r="A103" s="41"/>
      <c r="B103" s="42"/>
      <c r="C103" s="43"/>
      <c r="D103" s="230" t="s">
        <v>206</v>
      </c>
      <c r="E103" s="43"/>
      <c r="F103" s="231" t="s">
        <v>939</v>
      </c>
      <c r="G103" s="43"/>
      <c r="H103" s="43"/>
      <c r="I103" s="232"/>
      <c r="J103" s="43"/>
      <c r="K103" s="43"/>
      <c r="L103" s="47"/>
      <c r="M103" s="233"/>
      <c r="N103" s="23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206</v>
      </c>
      <c r="AU103" s="20" t="s">
        <v>85</v>
      </c>
    </row>
    <row r="104" s="2" customFormat="1" ht="16.5" customHeight="1">
      <c r="A104" s="41"/>
      <c r="B104" s="42"/>
      <c r="C104" s="217" t="s">
        <v>224</v>
      </c>
      <c r="D104" s="217" t="s">
        <v>199</v>
      </c>
      <c r="E104" s="218" t="s">
        <v>940</v>
      </c>
      <c r="F104" s="219" t="s">
        <v>941</v>
      </c>
      <c r="G104" s="220" t="s">
        <v>851</v>
      </c>
      <c r="H104" s="221">
        <v>1</v>
      </c>
      <c r="I104" s="222"/>
      <c r="J104" s="223">
        <f>ROUND(I104*H104,2)</f>
        <v>0</v>
      </c>
      <c r="K104" s="219" t="s">
        <v>203</v>
      </c>
      <c r="L104" s="47"/>
      <c r="M104" s="224" t="s">
        <v>19</v>
      </c>
      <c r="N104" s="225" t="s">
        <v>47</v>
      </c>
      <c r="O104" s="87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8" t="s">
        <v>852</v>
      </c>
      <c r="AT104" s="228" t="s">
        <v>199</v>
      </c>
      <c r="AU104" s="228" t="s">
        <v>85</v>
      </c>
      <c r="AY104" s="20" t="s">
        <v>197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0" t="s">
        <v>83</v>
      </c>
      <c r="BK104" s="229">
        <f>ROUND(I104*H104,2)</f>
        <v>0</v>
      </c>
      <c r="BL104" s="20" t="s">
        <v>852</v>
      </c>
      <c r="BM104" s="228" t="s">
        <v>1812</v>
      </c>
    </row>
    <row r="105" s="2" customFormat="1">
      <c r="A105" s="41"/>
      <c r="B105" s="42"/>
      <c r="C105" s="43"/>
      <c r="D105" s="230" t="s">
        <v>206</v>
      </c>
      <c r="E105" s="43"/>
      <c r="F105" s="231" t="s">
        <v>943</v>
      </c>
      <c r="G105" s="43"/>
      <c r="H105" s="43"/>
      <c r="I105" s="232"/>
      <c r="J105" s="43"/>
      <c r="K105" s="43"/>
      <c r="L105" s="47"/>
      <c r="M105" s="233"/>
      <c r="N105" s="23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206</v>
      </c>
      <c r="AU105" s="20" t="s">
        <v>85</v>
      </c>
    </row>
    <row r="106" s="2" customFormat="1" ht="16.5" customHeight="1">
      <c r="A106" s="41"/>
      <c r="B106" s="42"/>
      <c r="C106" s="217" t="s">
        <v>229</v>
      </c>
      <c r="D106" s="217" t="s">
        <v>199</v>
      </c>
      <c r="E106" s="218" t="s">
        <v>944</v>
      </c>
      <c r="F106" s="219" t="s">
        <v>945</v>
      </c>
      <c r="G106" s="220" t="s">
        <v>851</v>
      </c>
      <c r="H106" s="221">
        <v>1</v>
      </c>
      <c r="I106" s="222"/>
      <c r="J106" s="223">
        <f>ROUND(I106*H106,2)</f>
        <v>0</v>
      </c>
      <c r="K106" s="219" t="s">
        <v>203</v>
      </c>
      <c r="L106" s="47"/>
      <c r="M106" s="224" t="s">
        <v>19</v>
      </c>
      <c r="N106" s="225" t="s">
        <v>47</v>
      </c>
      <c r="O106" s="87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8" t="s">
        <v>852</v>
      </c>
      <c r="AT106" s="228" t="s">
        <v>199</v>
      </c>
      <c r="AU106" s="228" t="s">
        <v>85</v>
      </c>
      <c r="AY106" s="20" t="s">
        <v>197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0" t="s">
        <v>83</v>
      </c>
      <c r="BK106" s="229">
        <f>ROUND(I106*H106,2)</f>
        <v>0</v>
      </c>
      <c r="BL106" s="20" t="s">
        <v>852</v>
      </c>
      <c r="BM106" s="228" t="s">
        <v>1813</v>
      </c>
    </row>
    <row r="107" s="2" customFormat="1">
      <c r="A107" s="41"/>
      <c r="B107" s="42"/>
      <c r="C107" s="43"/>
      <c r="D107" s="230" t="s">
        <v>206</v>
      </c>
      <c r="E107" s="43"/>
      <c r="F107" s="231" t="s">
        <v>947</v>
      </c>
      <c r="G107" s="43"/>
      <c r="H107" s="43"/>
      <c r="I107" s="232"/>
      <c r="J107" s="43"/>
      <c r="K107" s="43"/>
      <c r="L107" s="47"/>
      <c r="M107" s="233"/>
      <c r="N107" s="23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206</v>
      </c>
      <c r="AU107" s="20" t="s">
        <v>85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948</v>
      </c>
      <c r="F108" s="215" t="s">
        <v>949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SUM(P109:P110)</f>
        <v>0</v>
      </c>
      <c r="Q108" s="209"/>
      <c r="R108" s="210">
        <f>SUM(R109:R110)</f>
        <v>0</v>
      </c>
      <c r="S108" s="209"/>
      <c r="T108" s="211">
        <f>SUM(T109:T110)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224</v>
      </c>
      <c r="AT108" s="213" t="s">
        <v>75</v>
      </c>
      <c r="AU108" s="213" t="s">
        <v>83</v>
      </c>
      <c r="AY108" s="212" t="s">
        <v>197</v>
      </c>
      <c r="BK108" s="214">
        <f>SUM(BK109:BK110)</f>
        <v>0</v>
      </c>
    </row>
    <row r="109" s="2" customFormat="1" ht="24.15" customHeight="1">
      <c r="A109" s="41"/>
      <c r="B109" s="42"/>
      <c r="C109" s="217" t="s">
        <v>234</v>
      </c>
      <c r="D109" s="217" t="s">
        <v>199</v>
      </c>
      <c r="E109" s="218" t="s">
        <v>950</v>
      </c>
      <c r="F109" s="219" t="s">
        <v>951</v>
      </c>
      <c r="G109" s="220" t="s">
        <v>851</v>
      </c>
      <c r="H109" s="221">
        <v>1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852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852</v>
      </c>
      <c r="BM109" s="228" t="s">
        <v>1814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953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85</v>
      </c>
    </row>
    <row r="111" s="12" customFormat="1" ht="22.8" customHeight="1">
      <c r="A111" s="12"/>
      <c r="B111" s="201"/>
      <c r="C111" s="202"/>
      <c r="D111" s="203" t="s">
        <v>75</v>
      </c>
      <c r="E111" s="215" t="s">
        <v>954</v>
      </c>
      <c r="F111" s="215" t="s">
        <v>955</v>
      </c>
      <c r="G111" s="202"/>
      <c r="H111" s="202"/>
      <c r="I111" s="205"/>
      <c r="J111" s="216">
        <f>BK111</f>
        <v>0</v>
      </c>
      <c r="K111" s="202"/>
      <c r="L111" s="207"/>
      <c r="M111" s="208"/>
      <c r="N111" s="209"/>
      <c r="O111" s="209"/>
      <c r="P111" s="210">
        <f>SUM(P112:P113)</f>
        <v>0</v>
      </c>
      <c r="Q111" s="209"/>
      <c r="R111" s="210">
        <f>SUM(R112:R113)</f>
        <v>0</v>
      </c>
      <c r="S111" s="209"/>
      <c r="T111" s="211">
        <f>SUM(T112:T113)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12" t="s">
        <v>224</v>
      </c>
      <c r="AT111" s="213" t="s">
        <v>75</v>
      </c>
      <c r="AU111" s="213" t="s">
        <v>83</v>
      </c>
      <c r="AY111" s="212" t="s">
        <v>197</v>
      </c>
      <c r="BK111" s="214">
        <f>SUM(BK112:BK113)</f>
        <v>0</v>
      </c>
    </row>
    <row r="112" s="2" customFormat="1" ht="16.5" customHeight="1">
      <c r="A112" s="41"/>
      <c r="B112" s="42"/>
      <c r="C112" s="217" t="s">
        <v>239</v>
      </c>
      <c r="D112" s="217" t="s">
        <v>199</v>
      </c>
      <c r="E112" s="218" t="s">
        <v>956</v>
      </c>
      <c r="F112" s="219" t="s">
        <v>955</v>
      </c>
      <c r="G112" s="220" t="s">
        <v>851</v>
      </c>
      <c r="H112" s="221">
        <v>1</v>
      </c>
      <c r="I112" s="222"/>
      <c r="J112" s="223">
        <f>ROUND(I112*H112,2)</f>
        <v>0</v>
      </c>
      <c r="K112" s="219" t="s">
        <v>203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852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852</v>
      </c>
      <c r="BM112" s="228" t="s">
        <v>1815</v>
      </c>
    </row>
    <row r="113" s="2" customFormat="1">
      <c r="A113" s="41"/>
      <c r="B113" s="42"/>
      <c r="C113" s="43"/>
      <c r="D113" s="230" t="s">
        <v>206</v>
      </c>
      <c r="E113" s="43"/>
      <c r="F113" s="231" t="s">
        <v>958</v>
      </c>
      <c r="G113" s="43"/>
      <c r="H113" s="43"/>
      <c r="I113" s="232"/>
      <c r="J113" s="43"/>
      <c r="K113" s="43"/>
      <c r="L113" s="47"/>
      <c r="M113" s="233"/>
      <c r="N113" s="23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206</v>
      </c>
      <c r="AU113" s="20" t="s">
        <v>85</v>
      </c>
    </row>
    <row r="114" s="12" customFormat="1" ht="22.8" customHeight="1">
      <c r="A114" s="12"/>
      <c r="B114" s="201"/>
      <c r="C114" s="202"/>
      <c r="D114" s="203" t="s">
        <v>75</v>
      </c>
      <c r="E114" s="215" t="s">
        <v>846</v>
      </c>
      <c r="F114" s="215" t="s">
        <v>847</v>
      </c>
      <c r="G114" s="202"/>
      <c r="H114" s="202"/>
      <c r="I114" s="205"/>
      <c r="J114" s="216">
        <f>BK114</f>
        <v>0</v>
      </c>
      <c r="K114" s="202"/>
      <c r="L114" s="207"/>
      <c r="M114" s="208"/>
      <c r="N114" s="209"/>
      <c r="O114" s="209"/>
      <c r="P114" s="210">
        <f>SUM(P115:P119)</f>
        <v>0</v>
      </c>
      <c r="Q114" s="209"/>
      <c r="R114" s="210">
        <f>SUM(R115:R119)</f>
        <v>0</v>
      </c>
      <c r="S114" s="209"/>
      <c r="T114" s="211">
        <f>SUM(T115:T119)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2" t="s">
        <v>224</v>
      </c>
      <c r="AT114" s="213" t="s">
        <v>75</v>
      </c>
      <c r="AU114" s="213" t="s">
        <v>83</v>
      </c>
      <c r="AY114" s="212" t="s">
        <v>197</v>
      </c>
      <c r="BK114" s="214">
        <f>SUM(BK115:BK119)</f>
        <v>0</v>
      </c>
    </row>
    <row r="115" s="2" customFormat="1" ht="16.5" customHeight="1">
      <c r="A115" s="41"/>
      <c r="B115" s="42"/>
      <c r="C115" s="217" t="s">
        <v>245</v>
      </c>
      <c r="D115" s="217" t="s">
        <v>199</v>
      </c>
      <c r="E115" s="218" t="s">
        <v>959</v>
      </c>
      <c r="F115" s="219" t="s">
        <v>960</v>
      </c>
      <c r="G115" s="220" t="s">
        <v>851</v>
      </c>
      <c r="H115" s="221">
        <v>1</v>
      </c>
      <c r="I115" s="222"/>
      <c r="J115" s="223">
        <f>ROUND(I115*H115,2)</f>
        <v>0</v>
      </c>
      <c r="K115" s="219" t="s">
        <v>203</v>
      </c>
      <c r="L115" s="47"/>
      <c r="M115" s="224" t="s">
        <v>19</v>
      </c>
      <c r="N115" s="225" t="s">
        <v>47</v>
      </c>
      <c r="O115" s="87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8" t="s">
        <v>852</v>
      </c>
      <c r="AT115" s="228" t="s">
        <v>199</v>
      </c>
      <c r="AU115" s="228" t="s">
        <v>85</v>
      </c>
      <c r="AY115" s="20" t="s">
        <v>197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0" t="s">
        <v>83</v>
      </c>
      <c r="BK115" s="229">
        <f>ROUND(I115*H115,2)</f>
        <v>0</v>
      </c>
      <c r="BL115" s="20" t="s">
        <v>852</v>
      </c>
      <c r="BM115" s="228" t="s">
        <v>1816</v>
      </c>
    </row>
    <row r="116" s="2" customFormat="1">
      <c r="A116" s="41"/>
      <c r="B116" s="42"/>
      <c r="C116" s="43"/>
      <c r="D116" s="230" t="s">
        <v>206</v>
      </c>
      <c r="E116" s="43"/>
      <c r="F116" s="231" t="s">
        <v>962</v>
      </c>
      <c r="G116" s="43"/>
      <c r="H116" s="43"/>
      <c r="I116" s="232"/>
      <c r="J116" s="43"/>
      <c r="K116" s="43"/>
      <c r="L116" s="47"/>
      <c r="M116" s="233"/>
      <c r="N116" s="23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206</v>
      </c>
      <c r="AU116" s="20" t="s">
        <v>85</v>
      </c>
    </row>
    <row r="117" s="2" customFormat="1">
      <c r="A117" s="41"/>
      <c r="B117" s="42"/>
      <c r="C117" s="43"/>
      <c r="D117" s="237" t="s">
        <v>833</v>
      </c>
      <c r="E117" s="43"/>
      <c r="F117" s="279" t="s">
        <v>963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833</v>
      </c>
      <c r="AU117" s="20" t="s">
        <v>85</v>
      </c>
    </row>
    <row r="118" s="2" customFormat="1" ht="24.15" customHeight="1">
      <c r="A118" s="41"/>
      <c r="B118" s="42"/>
      <c r="C118" s="217" t="s">
        <v>252</v>
      </c>
      <c r="D118" s="217" t="s">
        <v>199</v>
      </c>
      <c r="E118" s="218" t="s">
        <v>964</v>
      </c>
      <c r="F118" s="219" t="s">
        <v>965</v>
      </c>
      <c r="G118" s="220" t="s">
        <v>851</v>
      </c>
      <c r="H118" s="221">
        <v>1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852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852</v>
      </c>
      <c r="BM118" s="228" t="s">
        <v>1817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967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2" customFormat="1" ht="22.8" customHeight="1">
      <c r="A120" s="12"/>
      <c r="B120" s="201"/>
      <c r="C120" s="202"/>
      <c r="D120" s="203" t="s">
        <v>75</v>
      </c>
      <c r="E120" s="215" t="s">
        <v>968</v>
      </c>
      <c r="F120" s="215" t="s">
        <v>969</v>
      </c>
      <c r="G120" s="202"/>
      <c r="H120" s="202"/>
      <c r="I120" s="205"/>
      <c r="J120" s="216">
        <f>BK120</f>
        <v>0</v>
      </c>
      <c r="K120" s="202"/>
      <c r="L120" s="207"/>
      <c r="M120" s="208"/>
      <c r="N120" s="209"/>
      <c r="O120" s="209"/>
      <c r="P120" s="210">
        <f>SUM(P121:P122)</f>
        <v>0</v>
      </c>
      <c r="Q120" s="209"/>
      <c r="R120" s="210">
        <f>SUM(R121:R122)</f>
        <v>0</v>
      </c>
      <c r="S120" s="209"/>
      <c r="T120" s="211">
        <f>SUM(T121:T122)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2" t="s">
        <v>224</v>
      </c>
      <c r="AT120" s="213" t="s">
        <v>75</v>
      </c>
      <c r="AU120" s="213" t="s">
        <v>83</v>
      </c>
      <c r="AY120" s="212" t="s">
        <v>197</v>
      </c>
      <c r="BK120" s="214">
        <f>SUM(BK121:BK122)</f>
        <v>0</v>
      </c>
    </row>
    <row r="121" s="2" customFormat="1" ht="16.5" customHeight="1">
      <c r="A121" s="41"/>
      <c r="B121" s="42"/>
      <c r="C121" s="217" t="s">
        <v>258</v>
      </c>
      <c r="D121" s="217" t="s">
        <v>199</v>
      </c>
      <c r="E121" s="218" t="s">
        <v>970</v>
      </c>
      <c r="F121" s="219" t="s">
        <v>971</v>
      </c>
      <c r="G121" s="220" t="s">
        <v>851</v>
      </c>
      <c r="H121" s="221">
        <v>1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852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852</v>
      </c>
      <c r="BM121" s="228" t="s">
        <v>1818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973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2" customFormat="1" ht="22.8" customHeight="1">
      <c r="A123" s="12"/>
      <c r="B123" s="201"/>
      <c r="C123" s="202"/>
      <c r="D123" s="203" t="s">
        <v>75</v>
      </c>
      <c r="E123" s="215" t="s">
        <v>974</v>
      </c>
      <c r="F123" s="215" t="s">
        <v>975</v>
      </c>
      <c r="G123" s="202"/>
      <c r="H123" s="202"/>
      <c r="I123" s="205"/>
      <c r="J123" s="216">
        <f>BK123</f>
        <v>0</v>
      </c>
      <c r="K123" s="202"/>
      <c r="L123" s="207"/>
      <c r="M123" s="208"/>
      <c r="N123" s="209"/>
      <c r="O123" s="209"/>
      <c r="P123" s="210">
        <f>SUM(P124:P125)</f>
        <v>0</v>
      </c>
      <c r="Q123" s="209"/>
      <c r="R123" s="210">
        <f>SUM(R124:R125)</f>
        <v>0</v>
      </c>
      <c r="S123" s="209"/>
      <c r="T123" s="211">
        <f>SUM(T124:T125)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2" t="s">
        <v>224</v>
      </c>
      <c r="AT123" s="213" t="s">
        <v>75</v>
      </c>
      <c r="AU123" s="213" t="s">
        <v>83</v>
      </c>
      <c r="AY123" s="212" t="s">
        <v>197</v>
      </c>
      <c r="BK123" s="214">
        <f>SUM(BK124:BK125)</f>
        <v>0</v>
      </c>
    </row>
    <row r="124" s="2" customFormat="1" ht="24.15" customHeight="1">
      <c r="A124" s="41"/>
      <c r="B124" s="42"/>
      <c r="C124" s="217" t="s">
        <v>8</v>
      </c>
      <c r="D124" s="217" t="s">
        <v>199</v>
      </c>
      <c r="E124" s="218" t="s">
        <v>976</v>
      </c>
      <c r="F124" s="219" t="s">
        <v>977</v>
      </c>
      <c r="G124" s="220" t="s">
        <v>851</v>
      </c>
      <c r="H124" s="221">
        <v>1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852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852</v>
      </c>
      <c r="BM124" s="228" t="s">
        <v>1819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979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2" customFormat="1" ht="22.8" customHeight="1">
      <c r="A126" s="12"/>
      <c r="B126" s="201"/>
      <c r="C126" s="202"/>
      <c r="D126" s="203" t="s">
        <v>75</v>
      </c>
      <c r="E126" s="215" t="s">
        <v>980</v>
      </c>
      <c r="F126" s="215" t="s">
        <v>981</v>
      </c>
      <c r="G126" s="202"/>
      <c r="H126" s="202"/>
      <c r="I126" s="205"/>
      <c r="J126" s="216">
        <f>BK126</f>
        <v>0</v>
      </c>
      <c r="K126" s="202"/>
      <c r="L126" s="207"/>
      <c r="M126" s="208"/>
      <c r="N126" s="209"/>
      <c r="O126" s="209"/>
      <c r="P126" s="210">
        <f>SUM(P127:P128)</f>
        <v>0</v>
      </c>
      <c r="Q126" s="209"/>
      <c r="R126" s="210">
        <f>SUM(R127:R128)</f>
        <v>0</v>
      </c>
      <c r="S126" s="209"/>
      <c r="T126" s="211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2" t="s">
        <v>224</v>
      </c>
      <c r="AT126" s="213" t="s">
        <v>75</v>
      </c>
      <c r="AU126" s="213" t="s">
        <v>83</v>
      </c>
      <c r="AY126" s="212" t="s">
        <v>197</v>
      </c>
      <c r="BK126" s="214">
        <f>SUM(BK127:BK128)</f>
        <v>0</v>
      </c>
    </row>
    <row r="127" s="2" customFormat="1" ht="33" customHeight="1">
      <c r="A127" s="41"/>
      <c r="B127" s="42"/>
      <c r="C127" s="217" t="s">
        <v>273</v>
      </c>
      <c r="D127" s="217" t="s">
        <v>199</v>
      </c>
      <c r="E127" s="218" t="s">
        <v>982</v>
      </c>
      <c r="F127" s="219" t="s">
        <v>983</v>
      </c>
      <c r="G127" s="220" t="s">
        <v>851</v>
      </c>
      <c r="H127" s="221">
        <v>1</v>
      </c>
      <c r="I127" s="222"/>
      <c r="J127" s="223">
        <f>ROUND(I127*H127,2)</f>
        <v>0</v>
      </c>
      <c r="K127" s="219" t="s">
        <v>203</v>
      </c>
      <c r="L127" s="47"/>
      <c r="M127" s="224" t="s">
        <v>19</v>
      </c>
      <c r="N127" s="225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852</v>
      </c>
      <c r="AT127" s="228" t="s">
        <v>199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852</v>
      </c>
      <c r="BM127" s="228" t="s">
        <v>1820</v>
      </c>
    </row>
    <row r="128" s="2" customFormat="1">
      <c r="A128" s="41"/>
      <c r="B128" s="42"/>
      <c r="C128" s="43"/>
      <c r="D128" s="230" t="s">
        <v>206</v>
      </c>
      <c r="E128" s="43"/>
      <c r="F128" s="231" t="s">
        <v>985</v>
      </c>
      <c r="G128" s="43"/>
      <c r="H128" s="43"/>
      <c r="I128" s="232"/>
      <c r="J128" s="43"/>
      <c r="K128" s="43"/>
      <c r="L128" s="47"/>
      <c r="M128" s="285"/>
      <c r="N128" s="286"/>
      <c r="O128" s="282"/>
      <c r="P128" s="282"/>
      <c r="Q128" s="282"/>
      <c r="R128" s="282"/>
      <c r="S128" s="282"/>
      <c r="T128" s="287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206</v>
      </c>
      <c r="AU128" s="20" t="s">
        <v>85</v>
      </c>
    </row>
    <row r="129" s="2" customFormat="1" ht="6.96" customHeight="1">
      <c r="A129" s="41"/>
      <c r="B129" s="62"/>
      <c r="C129" s="63"/>
      <c r="D129" s="63"/>
      <c r="E129" s="63"/>
      <c r="F129" s="63"/>
      <c r="G129" s="63"/>
      <c r="H129" s="63"/>
      <c r="I129" s="63"/>
      <c r="J129" s="63"/>
      <c r="K129" s="63"/>
      <c r="L129" s="47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sheetProtection sheet="1" autoFilter="0" formatColumns="0" formatRows="0" objects="1" scenarios="1" spinCount="100000" saltValue="a6pUP3T3q33O3UveGObi0vDTW7oCfzr/f666WJgTQr2ytyM3HsfjKK21p2UtguFYbBgjiW616uWm4zVUZK6aKg==" hashValue="cAJouOpS/YTt7xBwse2m6jjbI02BNp4rFIb4P6AjLtmIx1QWGL2CBVWB0WGM9zcQ9loNTGXw+NAevcoDIhAdUw==" algorithmName="SHA-512" password="CC35"/>
  <autoFilter ref="C92:K12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2/012103000"/>
    <hyperlink ref="F99" r:id="rId2" display="https://podminky.urs.cz/item/CS_URS_2025_02/012203000"/>
    <hyperlink ref="F101" r:id="rId3" display="https://podminky.urs.cz/item/CS_URS_2025_02/012303000"/>
    <hyperlink ref="F103" r:id="rId4" display="https://podminky.urs.cz/item/CS_URS_2025_02/012414000"/>
    <hyperlink ref="F105" r:id="rId5" display="https://podminky.urs.cz/item/CS_URS_2025_02/012444000"/>
    <hyperlink ref="F107" r:id="rId6" display="https://podminky.urs.cz/item/CS_URS_2025_02/013254000"/>
    <hyperlink ref="F110" r:id="rId7" display="https://podminky.urs.cz/item/CS_URS_2025_02/021103000"/>
    <hyperlink ref="F113" r:id="rId8" display="https://podminky.urs.cz/item/CS_URS_2025_02/030001000"/>
    <hyperlink ref="F116" r:id="rId9" display="https://podminky.urs.cz/item/CS_URS_2025_02/043234000"/>
    <hyperlink ref="F119" r:id="rId10" display="https://podminky.urs.cz/item/CS_URS_2025_02/045002000"/>
    <hyperlink ref="F122" r:id="rId11" display="https://podminky.urs.cz/item/CS_URS_2025_02/053002000"/>
    <hyperlink ref="F125" r:id="rId12" display="https://podminky.urs.cz/item/CS_URS_2025_02/060001000"/>
    <hyperlink ref="F128" r:id="rId13" display="https://podminky.urs.cz/item/CS_URS_2025_02/070001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4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127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1821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1822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1823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ROUND(J103,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ROUND((SUM(BE103:BE590)),  2)</f>
        <v>0</v>
      </c>
      <c r="G37" s="41"/>
      <c r="H37" s="41"/>
      <c r="I37" s="161">
        <v>0.20999999999999999</v>
      </c>
      <c r="J37" s="160">
        <f>ROUND(((SUM(BE103:BE590))*I37),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ROUND((SUM(BF103:BF590)),  2)</f>
        <v>0</v>
      </c>
      <c r="G38" s="41"/>
      <c r="H38" s="41"/>
      <c r="I38" s="161">
        <v>0.12</v>
      </c>
      <c r="J38" s="160">
        <f>ROUND(((SUM(BF103:BF590))*I38),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ROUND((SUM(BG103:BG590)),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ROUND((SUM(BH103:BH590)),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ROUND((SUM(BI103:BI590)),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1821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1822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C 103-1 - Zpevněné plochy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J103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J104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J105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169</v>
      </c>
      <c r="E70" s="187"/>
      <c r="F70" s="187"/>
      <c r="G70" s="187"/>
      <c r="H70" s="187"/>
      <c r="I70" s="187"/>
      <c r="J70" s="188">
        <f>J254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171</v>
      </c>
      <c r="E71" s="187"/>
      <c r="F71" s="187"/>
      <c r="G71" s="187"/>
      <c r="H71" s="187"/>
      <c r="I71" s="187"/>
      <c r="J71" s="188">
        <f>J260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172</v>
      </c>
      <c r="E72" s="187"/>
      <c r="F72" s="187"/>
      <c r="G72" s="187"/>
      <c r="H72" s="187"/>
      <c r="I72" s="187"/>
      <c r="J72" s="188">
        <f>J408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7"/>
      <c r="D73" s="186" t="s">
        <v>173</v>
      </c>
      <c r="E73" s="187"/>
      <c r="F73" s="187"/>
      <c r="G73" s="187"/>
      <c r="H73" s="187"/>
      <c r="I73" s="187"/>
      <c r="J73" s="188">
        <f>J418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27"/>
      <c r="D74" s="186" t="s">
        <v>174</v>
      </c>
      <c r="E74" s="187"/>
      <c r="F74" s="187"/>
      <c r="G74" s="187"/>
      <c r="H74" s="187"/>
      <c r="I74" s="187"/>
      <c r="J74" s="188">
        <f>J542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27"/>
      <c r="D75" s="186" t="s">
        <v>175</v>
      </c>
      <c r="E75" s="187"/>
      <c r="F75" s="187"/>
      <c r="G75" s="187"/>
      <c r="H75" s="187"/>
      <c r="I75" s="187"/>
      <c r="J75" s="188">
        <f>J572</f>
        <v>0</v>
      </c>
      <c r="K75" s="127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79"/>
      <c r="C76" s="180"/>
      <c r="D76" s="181" t="s">
        <v>176</v>
      </c>
      <c r="E76" s="182"/>
      <c r="F76" s="182"/>
      <c r="G76" s="182"/>
      <c r="H76" s="182"/>
      <c r="I76" s="182"/>
      <c r="J76" s="183">
        <f>J575</f>
        <v>0</v>
      </c>
      <c r="K76" s="180"/>
      <c r="L76" s="184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10" customFormat="1" ht="19.92" customHeight="1">
      <c r="A77" s="10"/>
      <c r="B77" s="185"/>
      <c r="C77" s="127"/>
      <c r="D77" s="186" t="s">
        <v>177</v>
      </c>
      <c r="E77" s="187"/>
      <c r="F77" s="187"/>
      <c r="G77" s="187"/>
      <c r="H77" s="187"/>
      <c r="I77" s="187"/>
      <c r="J77" s="188">
        <f>J576</f>
        <v>0</v>
      </c>
      <c r="K77" s="127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9" customFormat="1" ht="24.96" customHeight="1">
      <c r="A78" s="9"/>
      <c r="B78" s="179"/>
      <c r="C78" s="180"/>
      <c r="D78" s="181" t="s">
        <v>180</v>
      </c>
      <c r="E78" s="182"/>
      <c r="F78" s="182"/>
      <c r="G78" s="182"/>
      <c r="H78" s="182"/>
      <c r="I78" s="182"/>
      <c r="J78" s="183">
        <f>J588</f>
        <v>0</v>
      </c>
      <c r="K78" s="180"/>
      <c r="L78" s="184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</row>
    <row r="79" s="10" customFormat="1" ht="19.92" customHeight="1">
      <c r="A79" s="10"/>
      <c r="B79" s="185"/>
      <c r="C79" s="127"/>
      <c r="D79" s="186" t="s">
        <v>181</v>
      </c>
      <c r="E79" s="187"/>
      <c r="F79" s="187"/>
      <c r="G79" s="187"/>
      <c r="H79" s="187"/>
      <c r="I79" s="187"/>
      <c r="J79" s="188">
        <f>J589</f>
        <v>0</v>
      </c>
      <c r="K79" s="127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2" customFormat="1" ht="21.84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62"/>
      <c r="C81" s="63"/>
      <c r="D81" s="63"/>
      <c r="E81" s="63"/>
      <c r="F81" s="63"/>
      <c r="G81" s="63"/>
      <c r="H81" s="63"/>
      <c r="I81" s="63"/>
      <c r="J81" s="63"/>
      <c r="K81" s="6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5" s="2" customFormat="1" ht="6.96" customHeight="1">
      <c r="A85" s="41"/>
      <c r="B85" s="64"/>
      <c r="C85" s="65"/>
      <c r="D85" s="65"/>
      <c r="E85" s="65"/>
      <c r="F85" s="65"/>
      <c r="G85" s="65"/>
      <c r="H85" s="65"/>
      <c r="I85" s="65"/>
      <c r="J85" s="65"/>
      <c r="K85" s="65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24.96" customHeight="1">
      <c r="A86" s="41"/>
      <c r="B86" s="42"/>
      <c r="C86" s="26" t="s">
        <v>182</v>
      </c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16</v>
      </c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26.25" customHeight="1">
      <c r="A89" s="41"/>
      <c r="B89" s="42"/>
      <c r="C89" s="43"/>
      <c r="D89" s="43"/>
      <c r="E89" s="173" t="str">
        <f>E7</f>
        <v>Regenerace sídliště Husákova-Jiráskova, Nový Bor - realizace pro rok 2025</v>
      </c>
      <c r="F89" s="35"/>
      <c r="G89" s="35"/>
      <c r="H89" s="35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" customFormat="1" ht="12" customHeight="1">
      <c r="B90" s="24"/>
      <c r="C90" s="35" t="s">
        <v>157</v>
      </c>
      <c r="D90" s="25"/>
      <c r="E90" s="25"/>
      <c r="F90" s="25"/>
      <c r="G90" s="25"/>
      <c r="H90" s="25"/>
      <c r="I90" s="25"/>
      <c r="J90" s="25"/>
      <c r="K90" s="25"/>
      <c r="L90" s="23"/>
    </row>
    <row r="91" s="1" customFormat="1" ht="16.5" customHeight="1">
      <c r="B91" s="24"/>
      <c r="C91" s="25"/>
      <c r="D91" s="25"/>
      <c r="E91" s="173" t="s">
        <v>1821</v>
      </c>
      <c r="F91" s="25"/>
      <c r="G91" s="25"/>
      <c r="H91" s="25"/>
      <c r="I91" s="25"/>
      <c r="J91" s="25"/>
      <c r="K91" s="25"/>
      <c r="L91" s="23"/>
    </row>
    <row r="92" s="1" customFormat="1" ht="12" customHeight="1">
      <c r="B92" s="24"/>
      <c r="C92" s="35" t="s">
        <v>159</v>
      </c>
      <c r="D92" s="25"/>
      <c r="E92" s="25"/>
      <c r="F92" s="25"/>
      <c r="G92" s="25"/>
      <c r="H92" s="25"/>
      <c r="I92" s="25"/>
      <c r="J92" s="25"/>
      <c r="K92" s="25"/>
      <c r="L92" s="23"/>
    </row>
    <row r="93" s="2" customFormat="1" ht="16.5" customHeight="1">
      <c r="A93" s="41"/>
      <c r="B93" s="42"/>
      <c r="C93" s="43"/>
      <c r="D93" s="43"/>
      <c r="E93" s="174" t="s">
        <v>1822</v>
      </c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2" customHeight="1">
      <c r="A94" s="41"/>
      <c r="B94" s="42"/>
      <c r="C94" s="35" t="s">
        <v>161</v>
      </c>
      <c r="D94" s="43"/>
      <c r="E94" s="43"/>
      <c r="F94" s="43"/>
      <c r="G94" s="43"/>
      <c r="H94" s="43"/>
      <c r="I94" s="43"/>
      <c r="J94" s="43"/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6.5" customHeight="1">
      <c r="A95" s="41"/>
      <c r="B95" s="42"/>
      <c r="C95" s="43"/>
      <c r="D95" s="43"/>
      <c r="E95" s="72" t="str">
        <f>E13</f>
        <v>C 103-1 - Zpevněné plochy</v>
      </c>
      <c r="F95" s="43"/>
      <c r="G95" s="43"/>
      <c r="H95" s="43"/>
      <c r="I95" s="43"/>
      <c r="J95" s="43"/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6.96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2" customHeight="1">
      <c r="A97" s="41"/>
      <c r="B97" s="42"/>
      <c r="C97" s="35" t="s">
        <v>21</v>
      </c>
      <c r="D97" s="43"/>
      <c r="E97" s="43"/>
      <c r="F97" s="30" t="str">
        <f>F16</f>
        <v>k.ú. Nový Bor</v>
      </c>
      <c r="G97" s="43"/>
      <c r="H97" s="43"/>
      <c r="I97" s="35" t="s">
        <v>23</v>
      </c>
      <c r="J97" s="75" t="str">
        <f>IF(J16="","",J16)</f>
        <v>25. 8. 2025</v>
      </c>
      <c r="K97" s="43"/>
      <c r="L97" s="149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6.96" customHeight="1">
      <c r="A98" s="41"/>
      <c r="B98" s="42"/>
      <c r="C98" s="43"/>
      <c r="D98" s="43"/>
      <c r="E98" s="43"/>
      <c r="F98" s="43"/>
      <c r="G98" s="43"/>
      <c r="H98" s="43"/>
      <c r="I98" s="43"/>
      <c r="J98" s="43"/>
      <c r="K98" s="43"/>
      <c r="L98" s="149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5.15" customHeight="1">
      <c r="A99" s="41"/>
      <c r="B99" s="42"/>
      <c r="C99" s="35" t="s">
        <v>25</v>
      </c>
      <c r="D99" s="43"/>
      <c r="E99" s="43"/>
      <c r="F99" s="30" t="str">
        <f>E19</f>
        <v>Město Nový Bor</v>
      </c>
      <c r="G99" s="43"/>
      <c r="H99" s="43"/>
      <c r="I99" s="35" t="s">
        <v>33</v>
      </c>
      <c r="J99" s="39" t="str">
        <f>E25</f>
        <v xml:space="preserve">ProProjekt s.r.o. </v>
      </c>
      <c r="K99" s="43"/>
      <c r="L99" s="149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15.15" customHeight="1">
      <c r="A100" s="41"/>
      <c r="B100" s="42"/>
      <c r="C100" s="35" t="s">
        <v>31</v>
      </c>
      <c r="D100" s="43"/>
      <c r="E100" s="43"/>
      <c r="F100" s="30" t="str">
        <f>IF(E22="","",E22)</f>
        <v>Vyplň údaj</v>
      </c>
      <c r="G100" s="43"/>
      <c r="H100" s="43"/>
      <c r="I100" s="35" t="s">
        <v>38</v>
      </c>
      <c r="J100" s="39" t="str">
        <f>E28</f>
        <v>Martin Rousek</v>
      </c>
      <c r="K100" s="43"/>
      <c r="L100" s="149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0.32" customHeight="1">
      <c r="A101" s="41"/>
      <c r="B101" s="42"/>
      <c r="C101" s="43"/>
      <c r="D101" s="43"/>
      <c r="E101" s="43"/>
      <c r="F101" s="43"/>
      <c r="G101" s="43"/>
      <c r="H101" s="43"/>
      <c r="I101" s="43"/>
      <c r="J101" s="43"/>
      <c r="K101" s="43"/>
      <c r="L101" s="149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11" customFormat="1" ht="29.28" customHeight="1">
      <c r="A102" s="190"/>
      <c r="B102" s="191"/>
      <c r="C102" s="192" t="s">
        <v>183</v>
      </c>
      <c r="D102" s="193" t="s">
        <v>61</v>
      </c>
      <c r="E102" s="193" t="s">
        <v>57</v>
      </c>
      <c r="F102" s="193" t="s">
        <v>58</v>
      </c>
      <c r="G102" s="193" t="s">
        <v>184</v>
      </c>
      <c r="H102" s="193" t="s">
        <v>185</v>
      </c>
      <c r="I102" s="193" t="s">
        <v>186</v>
      </c>
      <c r="J102" s="193" t="s">
        <v>165</v>
      </c>
      <c r="K102" s="194" t="s">
        <v>187</v>
      </c>
      <c r="L102" s="195"/>
      <c r="M102" s="95" t="s">
        <v>19</v>
      </c>
      <c r="N102" s="96" t="s">
        <v>46</v>
      </c>
      <c r="O102" s="96" t="s">
        <v>188</v>
      </c>
      <c r="P102" s="96" t="s">
        <v>189</v>
      </c>
      <c r="Q102" s="96" t="s">
        <v>190</v>
      </c>
      <c r="R102" s="96" t="s">
        <v>191</v>
      </c>
      <c r="S102" s="96" t="s">
        <v>192</v>
      </c>
      <c r="T102" s="97" t="s">
        <v>193</v>
      </c>
      <c r="U102" s="190"/>
      <c r="V102" s="190"/>
      <c r="W102" s="190"/>
      <c r="X102" s="190"/>
      <c r="Y102" s="190"/>
      <c r="Z102" s="190"/>
      <c r="AA102" s="190"/>
      <c r="AB102" s="190"/>
      <c r="AC102" s="190"/>
      <c r="AD102" s="190"/>
      <c r="AE102" s="190"/>
    </row>
    <row r="103" s="2" customFormat="1" ht="22.8" customHeight="1">
      <c r="A103" s="41"/>
      <c r="B103" s="42"/>
      <c r="C103" s="102" t="s">
        <v>194</v>
      </c>
      <c r="D103" s="43"/>
      <c r="E103" s="43"/>
      <c r="F103" s="43"/>
      <c r="G103" s="43"/>
      <c r="H103" s="43"/>
      <c r="I103" s="43"/>
      <c r="J103" s="196">
        <f>BK103</f>
        <v>0</v>
      </c>
      <c r="K103" s="43"/>
      <c r="L103" s="47"/>
      <c r="M103" s="98"/>
      <c r="N103" s="197"/>
      <c r="O103" s="99"/>
      <c r="P103" s="198">
        <f>P104+P575+P588</f>
        <v>0</v>
      </c>
      <c r="Q103" s="99"/>
      <c r="R103" s="198">
        <f>R104+R575+R588</f>
        <v>474.37706960999998</v>
      </c>
      <c r="S103" s="99"/>
      <c r="T103" s="199">
        <f>T104+T575+T588</f>
        <v>486.53090000000003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75</v>
      </c>
      <c r="AU103" s="20" t="s">
        <v>166</v>
      </c>
      <c r="BK103" s="200">
        <f>BK104+BK575+BK588</f>
        <v>0</v>
      </c>
    </row>
    <row r="104" s="12" customFormat="1" ht="25.92" customHeight="1">
      <c r="A104" s="12"/>
      <c r="B104" s="201"/>
      <c r="C104" s="202"/>
      <c r="D104" s="203" t="s">
        <v>75</v>
      </c>
      <c r="E104" s="204" t="s">
        <v>195</v>
      </c>
      <c r="F104" s="204" t="s">
        <v>196</v>
      </c>
      <c r="G104" s="202"/>
      <c r="H104" s="202"/>
      <c r="I104" s="205"/>
      <c r="J104" s="206">
        <f>BK104</f>
        <v>0</v>
      </c>
      <c r="K104" s="202"/>
      <c r="L104" s="207"/>
      <c r="M104" s="208"/>
      <c r="N104" s="209"/>
      <c r="O104" s="209"/>
      <c r="P104" s="210">
        <f>P105+P254+P260+P408+P418+P542+P572</f>
        <v>0</v>
      </c>
      <c r="Q104" s="209"/>
      <c r="R104" s="210">
        <f>R105+R254+R260+R408+R418+R542+R572</f>
        <v>474.37082960999999</v>
      </c>
      <c r="S104" s="209"/>
      <c r="T104" s="211">
        <f>T105+T254+T260+T408+T418+T542+T572</f>
        <v>486.53090000000003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2" t="s">
        <v>83</v>
      </c>
      <c r="AT104" s="213" t="s">
        <v>75</v>
      </c>
      <c r="AU104" s="213" t="s">
        <v>76</v>
      </c>
      <c r="AY104" s="212" t="s">
        <v>197</v>
      </c>
      <c r="BK104" s="214">
        <f>BK105+BK254+BK260+BK408+BK418+BK542+BK572</f>
        <v>0</v>
      </c>
    </row>
    <row r="105" s="12" customFormat="1" ht="22.8" customHeight="1">
      <c r="A105" s="12"/>
      <c r="B105" s="201"/>
      <c r="C105" s="202"/>
      <c r="D105" s="203" t="s">
        <v>75</v>
      </c>
      <c r="E105" s="215" t="s">
        <v>83</v>
      </c>
      <c r="F105" s="215" t="s">
        <v>198</v>
      </c>
      <c r="G105" s="202"/>
      <c r="H105" s="202"/>
      <c r="I105" s="205"/>
      <c r="J105" s="216">
        <f>BK105</f>
        <v>0</v>
      </c>
      <c r="K105" s="202"/>
      <c r="L105" s="207"/>
      <c r="M105" s="208"/>
      <c r="N105" s="209"/>
      <c r="O105" s="209"/>
      <c r="P105" s="210">
        <f>SUM(P106:P253)</f>
        <v>0</v>
      </c>
      <c r="Q105" s="209"/>
      <c r="R105" s="210">
        <f>SUM(R106:R253)</f>
        <v>88.672739000000007</v>
      </c>
      <c r="S105" s="209"/>
      <c r="T105" s="211">
        <f>SUM(T106:T253)</f>
        <v>465.87690000000003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2" t="s">
        <v>83</v>
      </c>
      <c r="AT105" s="213" t="s">
        <v>75</v>
      </c>
      <c r="AU105" s="213" t="s">
        <v>83</v>
      </c>
      <c r="AY105" s="212" t="s">
        <v>197</v>
      </c>
      <c r="BK105" s="214">
        <f>SUM(BK106:BK253)</f>
        <v>0</v>
      </c>
    </row>
    <row r="106" s="2" customFormat="1" ht="66.75" customHeight="1">
      <c r="A106" s="41"/>
      <c r="B106" s="42"/>
      <c r="C106" s="217" t="s">
        <v>83</v>
      </c>
      <c r="D106" s="217" t="s">
        <v>199</v>
      </c>
      <c r="E106" s="218" t="s">
        <v>200</v>
      </c>
      <c r="F106" s="219" t="s">
        <v>201</v>
      </c>
      <c r="G106" s="220" t="s">
        <v>202</v>
      </c>
      <c r="H106" s="221">
        <v>153.19999999999999</v>
      </c>
      <c r="I106" s="222"/>
      <c r="J106" s="223">
        <f>ROUND(I106*H106,2)</f>
        <v>0</v>
      </c>
      <c r="K106" s="219" t="s">
        <v>203</v>
      </c>
      <c r="L106" s="47"/>
      <c r="M106" s="224" t="s">
        <v>19</v>
      </c>
      <c r="N106" s="225" t="s">
        <v>47</v>
      </c>
      <c r="O106" s="87"/>
      <c r="P106" s="226">
        <f>O106*H106</f>
        <v>0</v>
      </c>
      <c r="Q106" s="226">
        <v>0</v>
      </c>
      <c r="R106" s="226">
        <f>Q106*H106</f>
        <v>0</v>
      </c>
      <c r="S106" s="226">
        <v>0.29499999999999998</v>
      </c>
      <c r="T106" s="227">
        <f>S106*H106</f>
        <v>45.193999999999996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8" t="s">
        <v>204</v>
      </c>
      <c r="AT106" s="228" t="s">
        <v>199</v>
      </c>
      <c r="AU106" s="228" t="s">
        <v>85</v>
      </c>
      <c r="AY106" s="20" t="s">
        <v>197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0" t="s">
        <v>83</v>
      </c>
      <c r="BK106" s="229">
        <f>ROUND(I106*H106,2)</f>
        <v>0</v>
      </c>
      <c r="BL106" s="20" t="s">
        <v>204</v>
      </c>
      <c r="BM106" s="228" t="s">
        <v>1824</v>
      </c>
    </row>
    <row r="107" s="2" customFormat="1">
      <c r="A107" s="41"/>
      <c r="B107" s="42"/>
      <c r="C107" s="43"/>
      <c r="D107" s="230" t="s">
        <v>206</v>
      </c>
      <c r="E107" s="43"/>
      <c r="F107" s="231" t="s">
        <v>207</v>
      </c>
      <c r="G107" s="43"/>
      <c r="H107" s="43"/>
      <c r="I107" s="232"/>
      <c r="J107" s="43"/>
      <c r="K107" s="43"/>
      <c r="L107" s="47"/>
      <c r="M107" s="233"/>
      <c r="N107" s="23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206</v>
      </c>
      <c r="AU107" s="20" t="s">
        <v>85</v>
      </c>
    </row>
    <row r="108" s="13" customFormat="1">
      <c r="A108" s="13"/>
      <c r="B108" s="235"/>
      <c r="C108" s="236"/>
      <c r="D108" s="237" t="s">
        <v>208</v>
      </c>
      <c r="E108" s="238" t="s">
        <v>19</v>
      </c>
      <c r="F108" s="239" t="s">
        <v>1825</v>
      </c>
      <c r="G108" s="236"/>
      <c r="H108" s="240">
        <v>45.700000000000003</v>
      </c>
      <c r="I108" s="241"/>
      <c r="J108" s="236"/>
      <c r="K108" s="236"/>
      <c r="L108" s="242"/>
      <c r="M108" s="243"/>
      <c r="N108" s="244"/>
      <c r="O108" s="244"/>
      <c r="P108" s="244"/>
      <c r="Q108" s="244"/>
      <c r="R108" s="244"/>
      <c r="S108" s="244"/>
      <c r="T108" s="245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6" t="s">
        <v>208</v>
      </c>
      <c r="AU108" s="246" t="s">
        <v>85</v>
      </c>
      <c r="AV108" s="13" t="s">
        <v>85</v>
      </c>
      <c r="AW108" s="13" t="s">
        <v>37</v>
      </c>
      <c r="AX108" s="13" t="s">
        <v>76</v>
      </c>
      <c r="AY108" s="246" t="s">
        <v>197</v>
      </c>
    </row>
    <row r="109" s="15" customFormat="1">
      <c r="A109" s="15"/>
      <c r="B109" s="258"/>
      <c r="C109" s="259"/>
      <c r="D109" s="237" t="s">
        <v>208</v>
      </c>
      <c r="E109" s="260" t="s">
        <v>19</v>
      </c>
      <c r="F109" s="261" t="s">
        <v>1826</v>
      </c>
      <c r="G109" s="259"/>
      <c r="H109" s="262">
        <v>45.700000000000003</v>
      </c>
      <c r="I109" s="263"/>
      <c r="J109" s="259"/>
      <c r="K109" s="259"/>
      <c r="L109" s="264"/>
      <c r="M109" s="265"/>
      <c r="N109" s="266"/>
      <c r="O109" s="266"/>
      <c r="P109" s="266"/>
      <c r="Q109" s="266"/>
      <c r="R109" s="266"/>
      <c r="S109" s="266"/>
      <c r="T109" s="267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8" t="s">
        <v>208</v>
      </c>
      <c r="AU109" s="268" t="s">
        <v>85</v>
      </c>
      <c r="AV109" s="15" t="s">
        <v>93</v>
      </c>
      <c r="AW109" s="15" t="s">
        <v>37</v>
      </c>
      <c r="AX109" s="15" t="s">
        <v>76</v>
      </c>
      <c r="AY109" s="268" t="s">
        <v>197</v>
      </c>
    </row>
    <row r="110" s="13" customFormat="1">
      <c r="A110" s="13"/>
      <c r="B110" s="235"/>
      <c r="C110" s="236"/>
      <c r="D110" s="237" t="s">
        <v>208</v>
      </c>
      <c r="E110" s="238" t="s">
        <v>19</v>
      </c>
      <c r="F110" s="239" t="s">
        <v>1827</v>
      </c>
      <c r="G110" s="236"/>
      <c r="H110" s="240">
        <v>107.5</v>
      </c>
      <c r="I110" s="241"/>
      <c r="J110" s="236"/>
      <c r="K110" s="236"/>
      <c r="L110" s="242"/>
      <c r="M110" s="243"/>
      <c r="N110" s="244"/>
      <c r="O110" s="244"/>
      <c r="P110" s="244"/>
      <c r="Q110" s="244"/>
      <c r="R110" s="244"/>
      <c r="S110" s="244"/>
      <c r="T110" s="245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6" t="s">
        <v>208</v>
      </c>
      <c r="AU110" s="246" t="s">
        <v>85</v>
      </c>
      <c r="AV110" s="13" t="s">
        <v>85</v>
      </c>
      <c r="AW110" s="13" t="s">
        <v>37</v>
      </c>
      <c r="AX110" s="13" t="s">
        <v>76</v>
      </c>
      <c r="AY110" s="246" t="s">
        <v>197</v>
      </c>
    </row>
    <row r="111" s="15" customFormat="1">
      <c r="A111" s="15"/>
      <c r="B111" s="258"/>
      <c r="C111" s="259"/>
      <c r="D111" s="237" t="s">
        <v>208</v>
      </c>
      <c r="E111" s="260" t="s">
        <v>19</v>
      </c>
      <c r="F111" s="261" t="s">
        <v>646</v>
      </c>
      <c r="G111" s="259"/>
      <c r="H111" s="262">
        <v>107.5</v>
      </c>
      <c r="I111" s="263"/>
      <c r="J111" s="259"/>
      <c r="K111" s="259"/>
      <c r="L111" s="264"/>
      <c r="M111" s="265"/>
      <c r="N111" s="266"/>
      <c r="O111" s="266"/>
      <c r="P111" s="266"/>
      <c r="Q111" s="266"/>
      <c r="R111" s="266"/>
      <c r="S111" s="266"/>
      <c r="T111" s="267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8" t="s">
        <v>208</v>
      </c>
      <c r="AU111" s="268" t="s">
        <v>85</v>
      </c>
      <c r="AV111" s="15" t="s">
        <v>93</v>
      </c>
      <c r="AW111" s="15" t="s">
        <v>37</v>
      </c>
      <c r="AX111" s="15" t="s">
        <v>76</v>
      </c>
      <c r="AY111" s="268" t="s">
        <v>197</v>
      </c>
    </row>
    <row r="112" s="14" customFormat="1">
      <c r="A112" s="14"/>
      <c r="B112" s="247"/>
      <c r="C112" s="248"/>
      <c r="D112" s="237" t="s">
        <v>208</v>
      </c>
      <c r="E112" s="249" t="s">
        <v>19</v>
      </c>
      <c r="F112" s="250" t="s">
        <v>272</v>
      </c>
      <c r="G112" s="248"/>
      <c r="H112" s="251">
        <v>153.19999999999999</v>
      </c>
      <c r="I112" s="252"/>
      <c r="J112" s="248"/>
      <c r="K112" s="248"/>
      <c r="L112" s="253"/>
      <c r="M112" s="254"/>
      <c r="N112" s="255"/>
      <c r="O112" s="255"/>
      <c r="P112" s="255"/>
      <c r="Q112" s="255"/>
      <c r="R112" s="255"/>
      <c r="S112" s="255"/>
      <c r="T112" s="256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7" t="s">
        <v>208</v>
      </c>
      <c r="AU112" s="257" t="s">
        <v>85</v>
      </c>
      <c r="AV112" s="14" t="s">
        <v>204</v>
      </c>
      <c r="AW112" s="14" t="s">
        <v>37</v>
      </c>
      <c r="AX112" s="14" t="s">
        <v>83</v>
      </c>
      <c r="AY112" s="257" t="s">
        <v>197</v>
      </c>
    </row>
    <row r="113" s="2" customFormat="1" ht="66.75" customHeight="1">
      <c r="A113" s="41"/>
      <c r="B113" s="42"/>
      <c r="C113" s="217" t="s">
        <v>85</v>
      </c>
      <c r="D113" s="217" t="s">
        <v>199</v>
      </c>
      <c r="E113" s="218" t="s">
        <v>989</v>
      </c>
      <c r="F113" s="219" t="s">
        <v>990</v>
      </c>
      <c r="G113" s="220" t="s">
        <v>202</v>
      </c>
      <c r="H113" s="221">
        <v>200.30000000000001</v>
      </c>
      <c r="I113" s="222"/>
      <c r="J113" s="223">
        <f>ROUND(I113*H113,2)</f>
        <v>0</v>
      </c>
      <c r="K113" s="219" t="s">
        <v>203</v>
      </c>
      <c r="L113" s="47"/>
      <c r="M113" s="224" t="s">
        <v>19</v>
      </c>
      <c r="N113" s="225" t="s">
        <v>47</v>
      </c>
      <c r="O113" s="87"/>
      <c r="P113" s="226">
        <f>O113*H113</f>
        <v>0</v>
      </c>
      <c r="Q113" s="226">
        <v>0</v>
      </c>
      <c r="R113" s="226">
        <f>Q113*H113</f>
        <v>0</v>
      </c>
      <c r="S113" s="226">
        <v>0.17000000000000001</v>
      </c>
      <c r="T113" s="227">
        <f>S113*H113</f>
        <v>34.051000000000002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8" t="s">
        <v>204</v>
      </c>
      <c r="AT113" s="228" t="s">
        <v>199</v>
      </c>
      <c r="AU113" s="228" t="s">
        <v>85</v>
      </c>
      <c r="AY113" s="20" t="s">
        <v>197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0" t="s">
        <v>83</v>
      </c>
      <c r="BK113" s="229">
        <f>ROUND(I113*H113,2)</f>
        <v>0</v>
      </c>
      <c r="BL113" s="20" t="s">
        <v>204</v>
      </c>
      <c r="BM113" s="228" t="s">
        <v>1828</v>
      </c>
    </row>
    <row r="114" s="2" customFormat="1">
      <c r="A114" s="41"/>
      <c r="B114" s="42"/>
      <c r="C114" s="43"/>
      <c r="D114" s="230" t="s">
        <v>206</v>
      </c>
      <c r="E114" s="43"/>
      <c r="F114" s="231" t="s">
        <v>992</v>
      </c>
      <c r="G114" s="43"/>
      <c r="H114" s="43"/>
      <c r="I114" s="232"/>
      <c r="J114" s="43"/>
      <c r="K114" s="43"/>
      <c r="L114" s="47"/>
      <c r="M114" s="233"/>
      <c r="N114" s="23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206</v>
      </c>
      <c r="AU114" s="20" t="s">
        <v>85</v>
      </c>
    </row>
    <row r="115" s="13" customFormat="1">
      <c r="A115" s="13"/>
      <c r="B115" s="235"/>
      <c r="C115" s="236"/>
      <c r="D115" s="237" t="s">
        <v>208</v>
      </c>
      <c r="E115" s="238" t="s">
        <v>19</v>
      </c>
      <c r="F115" s="239" t="s">
        <v>1829</v>
      </c>
      <c r="G115" s="236"/>
      <c r="H115" s="240">
        <v>200.30000000000001</v>
      </c>
      <c r="I115" s="241"/>
      <c r="J115" s="236"/>
      <c r="K115" s="236"/>
      <c r="L115" s="242"/>
      <c r="M115" s="243"/>
      <c r="N115" s="244"/>
      <c r="O115" s="244"/>
      <c r="P115" s="244"/>
      <c r="Q115" s="244"/>
      <c r="R115" s="244"/>
      <c r="S115" s="244"/>
      <c r="T115" s="245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6" t="s">
        <v>208</v>
      </c>
      <c r="AU115" s="246" t="s">
        <v>85</v>
      </c>
      <c r="AV115" s="13" t="s">
        <v>85</v>
      </c>
      <c r="AW115" s="13" t="s">
        <v>37</v>
      </c>
      <c r="AX115" s="13" t="s">
        <v>83</v>
      </c>
      <c r="AY115" s="246" t="s">
        <v>197</v>
      </c>
    </row>
    <row r="116" s="2" customFormat="1" ht="66.75" customHeight="1">
      <c r="A116" s="41"/>
      <c r="B116" s="42"/>
      <c r="C116" s="217" t="s">
        <v>93</v>
      </c>
      <c r="D116" s="217" t="s">
        <v>199</v>
      </c>
      <c r="E116" s="218" t="s">
        <v>994</v>
      </c>
      <c r="F116" s="219" t="s">
        <v>995</v>
      </c>
      <c r="G116" s="220" t="s">
        <v>202</v>
      </c>
      <c r="H116" s="221">
        <v>200.30000000000001</v>
      </c>
      <c r="I116" s="222"/>
      <c r="J116" s="223">
        <f>ROUND(I116*H116,2)</f>
        <v>0</v>
      </c>
      <c r="K116" s="219" t="s">
        <v>203</v>
      </c>
      <c r="L116" s="47"/>
      <c r="M116" s="224" t="s">
        <v>19</v>
      </c>
      <c r="N116" s="225" t="s">
        <v>47</v>
      </c>
      <c r="O116" s="87"/>
      <c r="P116" s="226">
        <f>O116*H116</f>
        <v>0</v>
      </c>
      <c r="Q116" s="226">
        <v>0</v>
      </c>
      <c r="R116" s="226">
        <f>Q116*H116</f>
        <v>0</v>
      </c>
      <c r="S116" s="226">
        <v>0.32500000000000001</v>
      </c>
      <c r="T116" s="227">
        <f>S116*H116</f>
        <v>65.097500000000011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8" t="s">
        <v>204</v>
      </c>
      <c r="AT116" s="228" t="s">
        <v>199</v>
      </c>
      <c r="AU116" s="228" t="s">
        <v>85</v>
      </c>
      <c r="AY116" s="20" t="s">
        <v>197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0" t="s">
        <v>83</v>
      </c>
      <c r="BK116" s="229">
        <f>ROUND(I116*H116,2)</f>
        <v>0</v>
      </c>
      <c r="BL116" s="20" t="s">
        <v>204</v>
      </c>
      <c r="BM116" s="228" t="s">
        <v>1830</v>
      </c>
    </row>
    <row r="117" s="2" customFormat="1">
      <c r="A117" s="41"/>
      <c r="B117" s="42"/>
      <c r="C117" s="43"/>
      <c r="D117" s="230" t="s">
        <v>206</v>
      </c>
      <c r="E117" s="43"/>
      <c r="F117" s="231" t="s">
        <v>997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206</v>
      </c>
      <c r="AU117" s="20" t="s">
        <v>85</v>
      </c>
    </row>
    <row r="118" s="13" customFormat="1">
      <c r="A118" s="13"/>
      <c r="B118" s="235"/>
      <c r="C118" s="236"/>
      <c r="D118" s="237" t="s">
        <v>208</v>
      </c>
      <c r="E118" s="238" t="s">
        <v>19</v>
      </c>
      <c r="F118" s="239" t="s">
        <v>1829</v>
      </c>
      <c r="G118" s="236"/>
      <c r="H118" s="240">
        <v>200.30000000000001</v>
      </c>
      <c r="I118" s="241"/>
      <c r="J118" s="236"/>
      <c r="K118" s="236"/>
      <c r="L118" s="242"/>
      <c r="M118" s="243"/>
      <c r="N118" s="244"/>
      <c r="O118" s="244"/>
      <c r="P118" s="244"/>
      <c r="Q118" s="244"/>
      <c r="R118" s="244"/>
      <c r="S118" s="244"/>
      <c r="T118" s="245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6" t="s">
        <v>208</v>
      </c>
      <c r="AU118" s="246" t="s">
        <v>85</v>
      </c>
      <c r="AV118" s="13" t="s">
        <v>85</v>
      </c>
      <c r="AW118" s="13" t="s">
        <v>37</v>
      </c>
      <c r="AX118" s="13" t="s">
        <v>83</v>
      </c>
      <c r="AY118" s="246" t="s">
        <v>197</v>
      </c>
    </row>
    <row r="119" s="2" customFormat="1" ht="55.5" customHeight="1">
      <c r="A119" s="41"/>
      <c r="B119" s="42"/>
      <c r="C119" s="217" t="s">
        <v>204</v>
      </c>
      <c r="D119" s="217" t="s">
        <v>199</v>
      </c>
      <c r="E119" s="218" t="s">
        <v>210</v>
      </c>
      <c r="F119" s="219" t="s">
        <v>211</v>
      </c>
      <c r="G119" s="220" t="s">
        <v>202</v>
      </c>
      <c r="H119" s="221">
        <v>200.30000000000001</v>
      </c>
      <c r="I119" s="222"/>
      <c r="J119" s="223">
        <f>ROUND(I119*H119,2)</f>
        <v>0</v>
      </c>
      <c r="K119" s="219" t="s">
        <v>203</v>
      </c>
      <c r="L119" s="47"/>
      <c r="M119" s="224" t="s">
        <v>19</v>
      </c>
      <c r="N119" s="225" t="s">
        <v>47</v>
      </c>
      <c r="O119" s="87"/>
      <c r="P119" s="226">
        <f>O119*H119</f>
        <v>0</v>
      </c>
      <c r="Q119" s="226">
        <v>0</v>
      </c>
      <c r="R119" s="226">
        <f>Q119*H119</f>
        <v>0</v>
      </c>
      <c r="S119" s="226">
        <v>0.098000000000000004</v>
      </c>
      <c r="T119" s="227">
        <f>S119*H119</f>
        <v>19.6294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8" t="s">
        <v>204</v>
      </c>
      <c r="AT119" s="228" t="s">
        <v>199</v>
      </c>
      <c r="AU119" s="228" t="s">
        <v>85</v>
      </c>
      <c r="AY119" s="20" t="s">
        <v>197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0" t="s">
        <v>83</v>
      </c>
      <c r="BK119" s="229">
        <f>ROUND(I119*H119,2)</f>
        <v>0</v>
      </c>
      <c r="BL119" s="20" t="s">
        <v>204</v>
      </c>
      <c r="BM119" s="228" t="s">
        <v>1831</v>
      </c>
    </row>
    <row r="120" s="2" customFormat="1">
      <c r="A120" s="41"/>
      <c r="B120" s="42"/>
      <c r="C120" s="43"/>
      <c r="D120" s="230" t="s">
        <v>206</v>
      </c>
      <c r="E120" s="43"/>
      <c r="F120" s="231" t="s">
        <v>213</v>
      </c>
      <c r="G120" s="43"/>
      <c r="H120" s="43"/>
      <c r="I120" s="232"/>
      <c r="J120" s="43"/>
      <c r="K120" s="43"/>
      <c r="L120" s="47"/>
      <c r="M120" s="233"/>
      <c r="N120" s="23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206</v>
      </c>
      <c r="AU120" s="20" t="s">
        <v>85</v>
      </c>
    </row>
    <row r="121" s="13" customFormat="1">
      <c r="A121" s="13"/>
      <c r="B121" s="235"/>
      <c r="C121" s="236"/>
      <c r="D121" s="237" t="s">
        <v>208</v>
      </c>
      <c r="E121" s="238" t="s">
        <v>19</v>
      </c>
      <c r="F121" s="239" t="s">
        <v>1829</v>
      </c>
      <c r="G121" s="236"/>
      <c r="H121" s="240">
        <v>200.30000000000001</v>
      </c>
      <c r="I121" s="241"/>
      <c r="J121" s="236"/>
      <c r="K121" s="236"/>
      <c r="L121" s="242"/>
      <c r="M121" s="243"/>
      <c r="N121" s="244"/>
      <c r="O121" s="244"/>
      <c r="P121" s="244"/>
      <c r="Q121" s="244"/>
      <c r="R121" s="244"/>
      <c r="S121" s="244"/>
      <c r="T121" s="245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6" t="s">
        <v>208</v>
      </c>
      <c r="AU121" s="246" t="s">
        <v>85</v>
      </c>
      <c r="AV121" s="13" t="s">
        <v>85</v>
      </c>
      <c r="AW121" s="13" t="s">
        <v>37</v>
      </c>
      <c r="AX121" s="13" t="s">
        <v>83</v>
      </c>
      <c r="AY121" s="246" t="s">
        <v>197</v>
      </c>
    </row>
    <row r="122" s="2" customFormat="1" ht="62.7" customHeight="1">
      <c r="A122" s="41"/>
      <c r="B122" s="42"/>
      <c r="C122" s="217" t="s">
        <v>224</v>
      </c>
      <c r="D122" s="217" t="s">
        <v>199</v>
      </c>
      <c r="E122" s="218" t="s">
        <v>215</v>
      </c>
      <c r="F122" s="219" t="s">
        <v>216</v>
      </c>
      <c r="G122" s="220" t="s">
        <v>202</v>
      </c>
      <c r="H122" s="221">
        <v>45.700000000000003</v>
      </c>
      <c r="I122" s="222"/>
      <c r="J122" s="223">
        <f>ROUND(I122*H122,2)</f>
        <v>0</v>
      </c>
      <c r="K122" s="219" t="s">
        <v>203</v>
      </c>
      <c r="L122" s="47"/>
      <c r="M122" s="224" t="s">
        <v>19</v>
      </c>
      <c r="N122" s="225" t="s">
        <v>47</v>
      </c>
      <c r="O122" s="87"/>
      <c r="P122" s="226">
        <f>O122*H122</f>
        <v>0</v>
      </c>
      <c r="Q122" s="226">
        <v>0</v>
      </c>
      <c r="R122" s="226">
        <f>Q122*H122</f>
        <v>0</v>
      </c>
      <c r="S122" s="226">
        <v>0.17000000000000001</v>
      </c>
      <c r="T122" s="227">
        <f>S122*H122</f>
        <v>7.769000000000001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8" t="s">
        <v>204</v>
      </c>
      <c r="AT122" s="228" t="s">
        <v>199</v>
      </c>
      <c r="AU122" s="228" t="s">
        <v>85</v>
      </c>
      <c r="AY122" s="20" t="s">
        <v>197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0" t="s">
        <v>83</v>
      </c>
      <c r="BK122" s="229">
        <f>ROUND(I122*H122,2)</f>
        <v>0</v>
      </c>
      <c r="BL122" s="20" t="s">
        <v>204</v>
      </c>
      <c r="BM122" s="228" t="s">
        <v>1832</v>
      </c>
    </row>
    <row r="123" s="2" customFormat="1">
      <c r="A123" s="41"/>
      <c r="B123" s="42"/>
      <c r="C123" s="43"/>
      <c r="D123" s="230" t="s">
        <v>206</v>
      </c>
      <c r="E123" s="43"/>
      <c r="F123" s="231" t="s">
        <v>218</v>
      </c>
      <c r="G123" s="43"/>
      <c r="H123" s="43"/>
      <c r="I123" s="232"/>
      <c r="J123" s="43"/>
      <c r="K123" s="43"/>
      <c r="L123" s="47"/>
      <c r="M123" s="233"/>
      <c r="N123" s="23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206</v>
      </c>
      <c r="AU123" s="20" t="s">
        <v>85</v>
      </c>
    </row>
    <row r="124" s="13" customFormat="1">
      <c r="A124" s="13"/>
      <c r="B124" s="235"/>
      <c r="C124" s="236"/>
      <c r="D124" s="237" t="s">
        <v>208</v>
      </c>
      <c r="E124" s="238" t="s">
        <v>19</v>
      </c>
      <c r="F124" s="239" t="s">
        <v>1825</v>
      </c>
      <c r="G124" s="236"/>
      <c r="H124" s="240">
        <v>45.700000000000003</v>
      </c>
      <c r="I124" s="241"/>
      <c r="J124" s="236"/>
      <c r="K124" s="236"/>
      <c r="L124" s="242"/>
      <c r="M124" s="243"/>
      <c r="N124" s="244"/>
      <c r="O124" s="244"/>
      <c r="P124" s="244"/>
      <c r="Q124" s="244"/>
      <c r="R124" s="244"/>
      <c r="S124" s="244"/>
      <c r="T124" s="245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6" t="s">
        <v>208</v>
      </c>
      <c r="AU124" s="246" t="s">
        <v>85</v>
      </c>
      <c r="AV124" s="13" t="s">
        <v>85</v>
      </c>
      <c r="AW124" s="13" t="s">
        <v>37</v>
      </c>
      <c r="AX124" s="13" t="s">
        <v>83</v>
      </c>
      <c r="AY124" s="246" t="s">
        <v>197</v>
      </c>
    </row>
    <row r="125" s="2" customFormat="1" ht="66.75" customHeight="1">
      <c r="A125" s="41"/>
      <c r="B125" s="42"/>
      <c r="C125" s="217" t="s">
        <v>229</v>
      </c>
      <c r="D125" s="217" t="s">
        <v>199</v>
      </c>
      <c r="E125" s="218" t="s">
        <v>1833</v>
      </c>
      <c r="F125" s="219" t="s">
        <v>1834</v>
      </c>
      <c r="G125" s="220" t="s">
        <v>202</v>
      </c>
      <c r="H125" s="221">
        <v>32.600000000000001</v>
      </c>
      <c r="I125" s="222"/>
      <c r="J125" s="223">
        <f>ROUND(I125*H125,2)</f>
        <v>0</v>
      </c>
      <c r="K125" s="219" t="s">
        <v>203</v>
      </c>
      <c r="L125" s="47"/>
      <c r="M125" s="224" t="s">
        <v>19</v>
      </c>
      <c r="N125" s="225" t="s">
        <v>47</v>
      </c>
      <c r="O125" s="87"/>
      <c r="P125" s="226">
        <f>O125*H125</f>
        <v>0</v>
      </c>
      <c r="Q125" s="226">
        <v>0</v>
      </c>
      <c r="R125" s="226">
        <f>Q125*H125</f>
        <v>0</v>
      </c>
      <c r="S125" s="226">
        <v>0.28999999999999998</v>
      </c>
      <c r="T125" s="227">
        <f>S125*H125</f>
        <v>9.4540000000000006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8" t="s">
        <v>204</v>
      </c>
      <c r="AT125" s="228" t="s">
        <v>199</v>
      </c>
      <c r="AU125" s="228" t="s">
        <v>85</v>
      </c>
      <c r="AY125" s="20" t="s">
        <v>197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0" t="s">
        <v>83</v>
      </c>
      <c r="BK125" s="229">
        <f>ROUND(I125*H125,2)</f>
        <v>0</v>
      </c>
      <c r="BL125" s="20" t="s">
        <v>204</v>
      </c>
      <c r="BM125" s="228" t="s">
        <v>1835</v>
      </c>
    </row>
    <row r="126" s="2" customFormat="1">
      <c r="A126" s="41"/>
      <c r="B126" s="42"/>
      <c r="C126" s="43"/>
      <c r="D126" s="230" t="s">
        <v>206</v>
      </c>
      <c r="E126" s="43"/>
      <c r="F126" s="231" t="s">
        <v>1836</v>
      </c>
      <c r="G126" s="43"/>
      <c r="H126" s="43"/>
      <c r="I126" s="232"/>
      <c r="J126" s="43"/>
      <c r="K126" s="43"/>
      <c r="L126" s="47"/>
      <c r="M126" s="233"/>
      <c r="N126" s="234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206</v>
      </c>
      <c r="AU126" s="20" t="s">
        <v>85</v>
      </c>
    </row>
    <row r="127" s="13" customFormat="1">
      <c r="A127" s="13"/>
      <c r="B127" s="235"/>
      <c r="C127" s="236"/>
      <c r="D127" s="237" t="s">
        <v>208</v>
      </c>
      <c r="E127" s="238" t="s">
        <v>19</v>
      </c>
      <c r="F127" s="239" t="s">
        <v>1837</v>
      </c>
      <c r="G127" s="236"/>
      <c r="H127" s="240">
        <v>32.600000000000001</v>
      </c>
      <c r="I127" s="241"/>
      <c r="J127" s="236"/>
      <c r="K127" s="236"/>
      <c r="L127" s="242"/>
      <c r="M127" s="243"/>
      <c r="N127" s="244"/>
      <c r="O127" s="244"/>
      <c r="P127" s="244"/>
      <c r="Q127" s="244"/>
      <c r="R127" s="244"/>
      <c r="S127" s="244"/>
      <c r="T127" s="245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6" t="s">
        <v>208</v>
      </c>
      <c r="AU127" s="246" t="s">
        <v>85</v>
      </c>
      <c r="AV127" s="13" t="s">
        <v>85</v>
      </c>
      <c r="AW127" s="13" t="s">
        <v>37</v>
      </c>
      <c r="AX127" s="13" t="s">
        <v>83</v>
      </c>
      <c r="AY127" s="246" t="s">
        <v>197</v>
      </c>
    </row>
    <row r="128" s="2" customFormat="1" ht="66.75" customHeight="1">
      <c r="A128" s="41"/>
      <c r="B128" s="42"/>
      <c r="C128" s="217" t="s">
        <v>234</v>
      </c>
      <c r="D128" s="217" t="s">
        <v>199</v>
      </c>
      <c r="E128" s="218" t="s">
        <v>219</v>
      </c>
      <c r="F128" s="219" t="s">
        <v>220</v>
      </c>
      <c r="G128" s="220" t="s">
        <v>202</v>
      </c>
      <c r="H128" s="221">
        <v>101.625</v>
      </c>
      <c r="I128" s="222"/>
      <c r="J128" s="223">
        <f>ROUND(I128*H128,2)</f>
        <v>0</v>
      </c>
      <c r="K128" s="219" t="s">
        <v>203</v>
      </c>
      <c r="L128" s="47"/>
      <c r="M128" s="224" t="s">
        <v>19</v>
      </c>
      <c r="N128" s="225" t="s">
        <v>47</v>
      </c>
      <c r="O128" s="87"/>
      <c r="P128" s="226">
        <f>O128*H128</f>
        <v>0</v>
      </c>
      <c r="Q128" s="226">
        <v>0</v>
      </c>
      <c r="R128" s="226">
        <f>Q128*H128</f>
        <v>0</v>
      </c>
      <c r="S128" s="226">
        <v>0.44</v>
      </c>
      <c r="T128" s="227">
        <f>S128*H128</f>
        <v>44.715000000000003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204</v>
      </c>
      <c r="AT128" s="228" t="s">
        <v>199</v>
      </c>
      <c r="AU128" s="228" t="s">
        <v>85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204</v>
      </c>
      <c r="BM128" s="228" t="s">
        <v>1838</v>
      </c>
    </row>
    <row r="129" s="2" customFormat="1">
      <c r="A129" s="41"/>
      <c r="B129" s="42"/>
      <c r="C129" s="43"/>
      <c r="D129" s="230" t="s">
        <v>206</v>
      </c>
      <c r="E129" s="43"/>
      <c r="F129" s="231" t="s">
        <v>222</v>
      </c>
      <c r="G129" s="43"/>
      <c r="H129" s="43"/>
      <c r="I129" s="232"/>
      <c r="J129" s="43"/>
      <c r="K129" s="43"/>
      <c r="L129" s="47"/>
      <c r="M129" s="233"/>
      <c r="N129" s="23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206</v>
      </c>
      <c r="AU129" s="20" t="s">
        <v>85</v>
      </c>
    </row>
    <row r="130" s="13" customFormat="1">
      <c r="A130" s="13"/>
      <c r="B130" s="235"/>
      <c r="C130" s="236"/>
      <c r="D130" s="237" t="s">
        <v>208</v>
      </c>
      <c r="E130" s="238" t="s">
        <v>19</v>
      </c>
      <c r="F130" s="239" t="s">
        <v>1839</v>
      </c>
      <c r="G130" s="236"/>
      <c r="H130" s="240">
        <v>101.625</v>
      </c>
      <c r="I130" s="241"/>
      <c r="J130" s="236"/>
      <c r="K130" s="236"/>
      <c r="L130" s="242"/>
      <c r="M130" s="243"/>
      <c r="N130" s="244"/>
      <c r="O130" s="244"/>
      <c r="P130" s="244"/>
      <c r="Q130" s="244"/>
      <c r="R130" s="244"/>
      <c r="S130" s="244"/>
      <c r="T130" s="245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6" t="s">
        <v>208</v>
      </c>
      <c r="AU130" s="246" t="s">
        <v>85</v>
      </c>
      <c r="AV130" s="13" t="s">
        <v>85</v>
      </c>
      <c r="AW130" s="13" t="s">
        <v>37</v>
      </c>
      <c r="AX130" s="13" t="s">
        <v>83</v>
      </c>
      <c r="AY130" s="246" t="s">
        <v>197</v>
      </c>
    </row>
    <row r="131" s="2" customFormat="1" ht="55.5" customHeight="1">
      <c r="A131" s="41"/>
      <c r="B131" s="42"/>
      <c r="C131" s="217" t="s">
        <v>239</v>
      </c>
      <c r="D131" s="217" t="s">
        <v>199</v>
      </c>
      <c r="E131" s="218" t="s">
        <v>225</v>
      </c>
      <c r="F131" s="219" t="s">
        <v>226</v>
      </c>
      <c r="G131" s="220" t="s">
        <v>202</v>
      </c>
      <c r="H131" s="221">
        <v>101.625</v>
      </c>
      <c r="I131" s="222"/>
      <c r="J131" s="223">
        <f>ROUND(I131*H131,2)</f>
        <v>0</v>
      </c>
      <c r="K131" s="219" t="s">
        <v>203</v>
      </c>
      <c r="L131" s="47"/>
      <c r="M131" s="224" t="s">
        <v>19</v>
      </c>
      <c r="N131" s="225" t="s">
        <v>47</v>
      </c>
      <c r="O131" s="87"/>
      <c r="P131" s="226">
        <f>O131*H131</f>
        <v>0</v>
      </c>
      <c r="Q131" s="226">
        <v>0</v>
      </c>
      <c r="R131" s="226">
        <f>Q131*H131</f>
        <v>0</v>
      </c>
      <c r="S131" s="226">
        <v>0.23999999999999999</v>
      </c>
      <c r="T131" s="227">
        <f>S131*H131</f>
        <v>24.390000000000001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8" t="s">
        <v>204</v>
      </c>
      <c r="AT131" s="228" t="s">
        <v>199</v>
      </c>
      <c r="AU131" s="228" t="s">
        <v>85</v>
      </c>
      <c r="AY131" s="20" t="s">
        <v>197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0" t="s">
        <v>83</v>
      </c>
      <c r="BK131" s="229">
        <f>ROUND(I131*H131,2)</f>
        <v>0</v>
      </c>
      <c r="BL131" s="20" t="s">
        <v>204</v>
      </c>
      <c r="BM131" s="228" t="s">
        <v>1840</v>
      </c>
    </row>
    <row r="132" s="2" customFormat="1">
      <c r="A132" s="41"/>
      <c r="B132" s="42"/>
      <c r="C132" s="43"/>
      <c r="D132" s="230" t="s">
        <v>206</v>
      </c>
      <c r="E132" s="43"/>
      <c r="F132" s="231" t="s">
        <v>228</v>
      </c>
      <c r="G132" s="43"/>
      <c r="H132" s="43"/>
      <c r="I132" s="232"/>
      <c r="J132" s="43"/>
      <c r="K132" s="43"/>
      <c r="L132" s="47"/>
      <c r="M132" s="233"/>
      <c r="N132" s="234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206</v>
      </c>
      <c r="AU132" s="20" t="s">
        <v>85</v>
      </c>
    </row>
    <row r="133" s="13" customFormat="1">
      <c r="A133" s="13"/>
      <c r="B133" s="235"/>
      <c r="C133" s="236"/>
      <c r="D133" s="237" t="s">
        <v>208</v>
      </c>
      <c r="E133" s="238" t="s">
        <v>19</v>
      </c>
      <c r="F133" s="239" t="s">
        <v>1839</v>
      </c>
      <c r="G133" s="236"/>
      <c r="H133" s="240">
        <v>101.625</v>
      </c>
      <c r="I133" s="241"/>
      <c r="J133" s="236"/>
      <c r="K133" s="236"/>
      <c r="L133" s="242"/>
      <c r="M133" s="243"/>
      <c r="N133" s="244"/>
      <c r="O133" s="244"/>
      <c r="P133" s="244"/>
      <c r="Q133" s="244"/>
      <c r="R133" s="244"/>
      <c r="S133" s="244"/>
      <c r="T133" s="245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6" t="s">
        <v>208</v>
      </c>
      <c r="AU133" s="246" t="s">
        <v>85</v>
      </c>
      <c r="AV133" s="13" t="s">
        <v>85</v>
      </c>
      <c r="AW133" s="13" t="s">
        <v>37</v>
      </c>
      <c r="AX133" s="13" t="s">
        <v>83</v>
      </c>
      <c r="AY133" s="246" t="s">
        <v>197</v>
      </c>
    </row>
    <row r="134" s="2" customFormat="1" ht="62.7" customHeight="1">
      <c r="A134" s="41"/>
      <c r="B134" s="42"/>
      <c r="C134" s="217" t="s">
        <v>245</v>
      </c>
      <c r="D134" s="217" t="s">
        <v>199</v>
      </c>
      <c r="E134" s="218" t="s">
        <v>230</v>
      </c>
      <c r="F134" s="219" t="s">
        <v>231</v>
      </c>
      <c r="G134" s="220" t="s">
        <v>202</v>
      </c>
      <c r="H134" s="221">
        <v>45.700000000000003</v>
      </c>
      <c r="I134" s="222"/>
      <c r="J134" s="223">
        <f>ROUND(I134*H134,2)</f>
        <v>0</v>
      </c>
      <c r="K134" s="219" t="s">
        <v>203</v>
      </c>
      <c r="L134" s="47"/>
      <c r="M134" s="224" t="s">
        <v>19</v>
      </c>
      <c r="N134" s="225" t="s">
        <v>47</v>
      </c>
      <c r="O134" s="87"/>
      <c r="P134" s="226">
        <f>O134*H134</f>
        <v>0</v>
      </c>
      <c r="Q134" s="226">
        <v>0</v>
      </c>
      <c r="R134" s="226">
        <f>Q134*H134</f>
        <v>0</v>
      </c>
      <c r="S134" s="226">
        <v>0.32500000000000001</v>
      </c>
      <c r="T134" s="227">
        <f>S134*H134</f>
        <v>14.852500000000001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8" t="s">
        <v>204</v>
      </c>
      <c r="AT134" s="228" t="s">
        <v>199</v>
      </c>
      <c r="AU134" s="228" t="s">
        <v>85</v>
      </c>
      <c r="AY134" s="20" t="s">
        <v>197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0" t="s">
        <v>83</v>
      </c>
      <c r="BK134" s="229">
        <f>ROUND(I134*H134,2)</f>
        <v>0</v>
      </c>
      <c r="BL134" s="20" t="s">
        <v>204</v>
      </c>
      <c r="BM134" s="228" t="s">
        <v>1841</v>
      </c>
    </row>
    <row r="135" s="2" customFormat="1">
      <c r="A135" s="41"/>
      <c r="B135" s="42"/>
      <c r="C135" s="43"/>
      <c r="D135" s="230" t="s">
        <v>206</v>
      </c>
      <c r="E135" s="43"/>
      <c r="F135" s="231" t="s">
        <v>233</v>
      </c>
      <c r="G135" s="43"/>
      <c r="H135" s="43"/>
      <c r="I135" s="232"/>
      <c r="J135" s="43"/>
      <c r="K135" s="43"/>
      <c r="L135" s="47"/>
      <c r="M135" s="233"/>
      <c r="N135" s="23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206</v>
      </c>
      <c r="AU135" s="20" t="s">
        <v>85</v>
      </c>
    </row>
    <row r="136" s="13" customFormat="1">
      <c r="A136" s="13"/>
      <c r="B136" s="235"/>
      <c r="C136" s="236"/>
      <c r="D136" s="237" t="s">
        <v>208</v>
      </c>
      <c r="E136" s="238" t="s">
        <v>19</v>
      </c>
      <c r="F136" s="239" t="s">
        <v>1825</v>
      </c>
      <c r="G136" s="236"/>
      <c r="H136" s="240">
        <v>45.700000000000003</v>
      </c>
      <c r="I136" s="241"/>
      <c r="J136" s="236"/>
      <c r="K136" s="236"/>
      <c r="L136" s="242"/>
      <c r="M136" s="243"/>
      <c r="N136" s="244"/>
      <c r="O136" s="244"/>
      <c r="P136" s="244"/>
      <c r="Q136" s="244"/>
      <c r="R136" s="244"/>
      <c r="S136" s="244"/>
      <c r="T136" s="245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6" t="s">
        <v>208</v>
      </c>
      <c r="AU136" s="246" t="s">
        <v>85</v>
      </c>
      <c r="AV136" s="13" t="s">
        <v>85</v>
      </c>
      <c r="AW136" s="13" t="s">
        <v>37</v>
      </c>
      <c r="AX136" s="13" t="s">
        <v>83</v>
      </c>
      <c r="AY136" s="246" t="s">
        <v>197</v>
      </c>
    </row>
    <row r="137" s="2" customFormat="1" ht="62.7" customHeight="1">
      <c r="A137" s="41"/>
      <c r="B137" s="42"/>
      <c r="C137" s="217" t="s">
        <v>252</v>
      </c>
      <c r="D137" s="217" t="s">
        <v>199</v>
      </c>
      <c r="E137" s="218" t="s">
        <v>1842</v>
      </c>
      <c r="F137" s="219" t="s">
        <v>1843</v>
      </c>
      <c r="G137" s="220" t="s">
        <v>202</v>
      </c>
      <c r="H137" s="221">
        <v>32.600000000000001</v>
      </c>
      <c r="I137" s="222"/>
      <c r="J137" s="223">
        <f>ROUND(I137*H137,2)</f>
        <v>0</v>
      </c>
      <c r="K137" s="219" t="s">
        <v>203</v>
      </c>
      <c r="L137" s="47"/>
      <c r="M137" s="224" t="s">
        <v>19</v>
      </c>
      <c r="N137" s="225" t="s">
        <v>47</v>
      </c>
      <c r="O137" s="87"/>
      <c r="P137" s="226">
        <f>O137*H137</f>
        <v>0</v>
      </c>
      <c r="Q137" s="226">
        <v>0</v>
      </c>
      <c r="R137" s="226">
        <f>Q137*H137</f>
        <v>0</v>
      </c>
      <c r="S137" s="226">
        <v>0.625</v>
      </c>
      <c r="T137" s="227">
        <f>S137*H137</f>
        <v>20.375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8" t="s">
        <v>204</v>
      </c>
      <c r="AT137" s="228" t="s">
        <v>199</v>
      </c>
      <c r="AU137" s="228" t="s">
        <v>85</v>
      </c>
      <c r="AY137" s="20" t="s">
        <v>197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0" t="s">
        <v>83</v>
      </c>
      <c r="BK137" s="229">
        <f>ROUND(I137*H137,2)</f>
        <v>0</v>
      </c>
      <c r="BL137" s="20" t="s">
        <v>204</v>
      </c>
      <c r="BM137" s="228" t="s">
        <v>1844</v>
      </c>
    </row>
    <row r="138" s="2" customFormat="1">
      <c r="A138" s="41"/>
      <c r="B138" s="42"/>
      <c r="C138" s="43"/>
      <c r="D138" s="230" t="s">
        <v>206</v>
      </c>
      <c r="E138" s="43"/>
      <c r="F138" s="231" t="s">
        <v>1845</v>
      </c>
      <c r="G138" s="43"/>
      <c r="H138" s="43"/>
      <c r="I138" s="232"/>
      <c r="J138" s="43"/>
      <c r="K138" s="43"/>
      <c r="L138" s="47"/>
      <c r="M138" s="233"/>
      <c r="N138" s="234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206</v>
      </c>
      <c r="AU138" s="20" t="s">
        <v>85</v>
      </c>
    </row>
    <row r="139" s="13" customFormat="1">
      <c r="A139" s="13"/>
      <c r="B139" s="235"/>
      <c r="C139" s="236"/>
      <c r="D139" s="237" t="s">
        <v>208</v>
      </c>
      <c r="E139" s="238" t="s">
        <v>19</v>
      </c>
      <c r="F139" s="239" t="s">
        <v>1837</v>
      </c>
      <c r="G139" s="236"/>
      <c r="H139" s="240">
        <v>32.600000000000001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37</v>
      </c>
      <c r="AX139" s="13" t="s">
        <v>83</v>
      </c>
      <c r="AY139" s="246" t="s">
        <v>197</v>
      </c>
    </row>
    <row r="140" s="2" customFormat="1" ht="55.5" customHeight="1">
      <c r="A140" s="41"/>
      <c r="B140" s="42"/>
      <c r="C140" s="217" t="s">
        <v>258</v>
      </c>
      <c r="D140" s="217" t="s">
        <v>199</v>
      </c>
      <c r="E140" s="218" t="s">
        <v>1846</v>
      </c>
      <c r="F140" s="219" t="s">
        <v>1847</v>
      </c>
      <c r="G140" s="220" t="s">
        <v>202</v>
      </c>
      <c r="H140" s="221">
        <v>101.625</v>
      </c>
      <c r="I140" s="222"/>
      <c r="J140" s="223">
        <f>ROUND(I140*H140,2)</f>
        <v>0</v>
      </c>
      <c r="K140" s="219" t="s">
        <v>203</v>
      </c>
      <c r="L140" s="47"/>
      <c r="M140" s="224" t="s">
        <v>19</v>
      </c>
      <c r="N140" s="225" t="s">
        <v>47</v>
      </c>
      <c r="O140" s="87"/>
      <c r="P140" s="226">
        <f>O140*H140</f>
        <v>0</v>
      </c>
      <c r="Q140" s="226">
        <v>0</v>
      </c>
      <c r="R140" s="226">
        <f>Q140*H140</f>
        <v>0</v>
      </c>
      <c r="S140" s="226">
        <v>0.22</v>
      </c>
      <c r="T140" s="227">
        <f>S140*H140</f>
        <v>22.357500000000002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8" t="s">
        <v>204</v>
      </c>
      <c r="AT140" s="228" t="s">
        <v>199</v>
      </c>
      <c r="AU140" s="228" t="s">
        <v>85</v>
      </c>
      <c r="AY140" s="20" t="s">
        <v>197</v>
      </c>
      <c r="BE140" s="229">
        <f>IF(N140="základní",J140,0)</f>
        <v>0</v>
      </c>
      <c r="BF140" s="229">
        <f>IF(N140="snížená",J140,0)</f>
        <v>0</v>
      </c>
      <c r="BG140" s="229">
        <f>IF(N140="zákl. přenesená",J140,0)</f>
        <v>0</v>
      </c>
      <c r="BH140" s="229">
        <f>IF(N140="sníž. přenesená",J140,0)</f>
        <v>0</v>
      </c>
      <c r="BI140" s="229">
        <f>IF(N140="nulová",J140,0)</f>
        <v>0</v>
      </c>
      <c r="BJ140" s="20" t="s">
        <v>83</v>
      </c>
      <c r="BK140" s="229">
        <f>ROUND(I140*H140,2)</f>
        <v>0</v>
      </c>
      <c r="BL140" s="20" t="s">
        <v>204</v>
      </c>
      <c r="BM140" s="228" t="s">
        <v>1848</v>
      </c>
    </row>
    <row r="141" s="2" customFormat="1">
      <c r="A141" s="41"/>
      <c r="B141" s="42"/>
      <c r="C141" s="43"/>
      <c r="D141" s="230" t="s">
        <v>206</v>
      </c>
      <c r="E141" s="43"/>
      <c r="F141" s="231" t="s">
        <v>1849</v>
      </c>
      <c r="G141" s="43"/>
      <c r="H141" s="43"/>
      <c r="I141" s="232"/>
      <c r="J141" s="43"/>
      <c r="K141" s="43"/>
      <c r="L141" s="47"/>
      <c r="M141" s="233"/>
      <c r="N141" s="23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206</v>
      </c>
      <c r="AU141" s="20" t="s">
        <v>85</v>
      </c>
    </row>
    <row r="142" s="13" customFormat="1">
      <c r="A142" s="13"/>
      <c r="B142" s="235"/>
      <c r="C142" s="236"/>
      <c r="D142" s="237" t="s">
        <v>208</v>
      </c>
      <c r="E142" s="238" t="s">
        <v>19</v>
      </c>
      <c r="F142" s="239" t="s">
        <v>1839</v>
      </c>
      <c r="G142" s="236"/>
      <c r="H142" s="240">
        <v>101.625</v>
      </c>
      <c r="I142" s="241"/>
      <c r="J142" s="236"/>
      <c r="K142" s="236"/>
      <c r="L142" s="242"/>
      <c r="M142" s="243"/>
      <c r="N142" s="244"/>
      <c r="O142" s="244"/>
      <c r="P142" s="244"/>
      <c r="Q142" s="244"/>
      <c r="R142" s="244"/>
      <c r="S142" s="244"/>
      <c r="T142" s="245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6" t="s">
        <v>208</v>
      </c>
      <c r="AU142" s="246" t="s">
        <v>85</v>
      </c>
      <c r="AV142" s="13" t="s">
        <v>85</v>
      </c>
      <c r="AW142" s="13" t="s">
        <v>37</v>
      </c>
      <c r="AX142" s="13" t="s">
        <v>83</v>
      </c>
      <c r="AY142" s="246" t="s">
        <v>197</v>
      </c>
    </row>
    <row r="143" s="2" customFormat="1" ht="44.25" customHeight="1">
      <c r="A143" s="41"/>
      <c r="B143" s="42"/>
      <c r="C143" s="217" t="s">
        <v>8</v>
      </c>
      <c r="D143" s="217" t="s">
        <v>199</v>
      </c>
      <c r="E143" s="218" t="s">
        <v>240</v>
      </c>
      <c r="F143" s="219" t="s">
        <v>241</v>
      </c>
      <c r="G143" s="220" t="s">
        <v>202</v>
      </c>
      <c r="H143" s="221">
        <v>773.89999999999998</v>
      </c>
      <c r="I143" s="222"/>
      <c r="J143" s="223">
        <f>ROUND(I143*H143,2)</f>
        <v>0</v>
      </c>
      <c r="K143" s="219" t="s">
        <v>203</v>
      </c>
      <c r="L143" s="47"/>
      <c r="M143" s="224" t="s">
        <v>19</v>
      </c>
      <c r="N143" s="225" t="s">
        <v>47</v>
      </c>
      <c r="O143" s="87"/>
      <c r="P143" s="226">
        <f>O143*H143</f>
        <v>0</v>
      </c>
      <c r="Q143" s="226">
        <v>1.0000000000000001E-05</v>
      </c>
      <c r="R143" s="226">
        <f>Q143*H143</f>
        <v>0.0077390000000000002</v>
      </c>
      <c r="S143" s="226">
        <v>0.11500000000000001</v>
      </c>
      <c r="T143" s="227">
        <f>S143*H143</f>
        <v>88.998500000000007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8" t="s">
        <v>204</v>
      </c>
      <c r="AT143" s="228" t="s">
        <v>199</v>
      </c>
      <c r="AU143" s="228" t="s">
        <v>85</v>
      </c>
      <c r="AY143" s="20" t="s">
        <v>197</v>
      </c>
      <c r="BE143" s="229">
        <f>IF(N143="základní",J143,0)</f>
        <v>0</v>
      </c>
      <c r="BF143" s="229">
        <f>IF(N143="snížená",J143,0)</f>
        <v>0</v>
      </c>
      <c r="BG143" s="229">
        <f>IF(N143="zákl. přenesená",J143,0)</f>
        <v>0</v>
      </c>
      <c r="BH143" s="229">
        <f>IF(N143="sníž. přenesená",J143,0)</f>
        <v>0</v>
      </c>
      <c r="BI143" s="229">
        <f>IF(N143="nulová",J143,0)</f>
        <v>0</v>
      </c>
      <c r="BJ143" s="20" t="s">
        <v>83</v>
      </c>
      <c r="BK143" s="229">
        <f>ROUND(I143*H143,2)</f>
        <v>0</v>
      </c>
      <c r="BL143" s="20" t="s">
        <v>204</v>
      </c>
      <c r="BM143" s="228" t="s">
        <v>1850</v>
      </c>
    </row>
    <row r="144" s="2" customFormat="1">
      <c r="A144" s="41"/>
      <c r="B144" s="42"/>
      <c r="C144" s="43"/>
      <c r="D144" s="230" t="s">
        <v>206</v>
      </c>
      <c r="E144" s="43"/>
      <c r="F144" s="231" t="s">
        <v>243</v>
      </c>
      <c r="G144" s="43"/>
      <c r="H144" s="43"/>
      <c r="I144" s="232"/>
      <c r="J144" s="43"/>
      <c r="K144" s="43"/>
      <c r="L144" s="47"/>
      <c r="M144" s="233"/>
      <c r="N144" s="234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206</v>
      </c>
      <c r="AU144" s="20" t="s">
        <v>85</v>
      </c>
    </row>
    <row r="145" s="13" customFormat="1">
      <c r="A145" s="13"/>
      <c r="B145" s="235"/>
      <c r="C145" s="236"/>
      <c r="D145" s="237" t="s">
        <v>208</v>
      </c>
      <c r="E145" s="238" t="s">
        <v>19</v>
      </c>
      <c r="F145" s="239" t="s">
        <v>1851</v>
      </c>
      <c r="G145" s="236"/>
      <c r="H145" s="240">
        <v>773.89999999999998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37</v>
      </c>
      <c r="AX145" s="13" t="s">
        <v>83</v>
      </c>
      <c r="AY145" s="246" t="s">
        <v>197</v>
      </c>
    </row>
    <row r="146" s="2" customFormat="1" ht="49.05" customHeight="1">
      <c r="A146" s="41"/>
      <c r="B146" s="42"/>
      <c r="C146" s="217" t="s">
        <v>273</v>
      </c>
      <c r="D146" s="217" t="s">
        <v>199</v>
      </c>
      <c r="E146" s="218" t="s">
        <v>246</v>
      </c>
      <c r="F146" s="219" t="s">
        <v>247</v>
      </c>
      <c r="G146" s="220" t="s">
        <v>248</v>
      </c>
      <c r="H146" s="221">
        <v>324.30000000000001</v>
      </c>
      <c r="I146" s="222"/>
      <c r="J146" s="223">
        <f>ROUND(I146*H146,2)</f>
        <v>0</v>
      </c>
      <c r="K146" s="219" t="s">
        <v>203</v>
      </c>
      <c r="L146" s="47"/>
      <c r="M146" s="224" t="s">
        <v>19</v>
      </c>
      <c r="N146" s="225" t="s">
        <v>47</v>
      </c>
      <c r="O146" s="87"/>
      <c r="P146" s="226">
        <f>O146*H146</f>
        <v>0</v>
      </c>
      <c r="Q146" s="226">
        <v>0</v>
      </c>
      <c r="R146" s="226">
        <f>Q146*H146</f>
        <v>0</v>
      </c>
      <c r="S146" s="226">
        <v>0.20499999999999999</v>
      </c>
      <c r="T146" s="227">
        <f>S146*H146</f>
        <v>66.481499999999997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8" t="s">
        <v>204</v>
      </c>
      <c r="AT146" s="228" t="s">
        <v>199</v>
      </c>
      <c r="AU146" s="228" t="s">
        <v>85</v>
      </c>
      <c r="AY146" s="20" t="s">
        <v>197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0" t="s">
        <v>83</v>
      </c>
      <c r="BK146" s="229">
        <f>ROUND(I146*H146,2)</f>
        <v>0</v>
      </c>
      <c r="BL146" s="20" t="s">
        <v>204</v>
      </c>
      <c r="BM146" s="228" t="s">
        <v>1852</v>
      </c>
    </row>
    <row r="147" s="2" customFormat="1">
      <c r="A147" s="41"/>
      <c r="B147" s="42"/>
      <c r="C147" s="43"/>
      <c r="D147" s="230" t="s">
        <v>206</v>
      </c>
      <c r="E147" s="43"/>
      <c r="F147" s="231" t="s">
        <v>250</v>
      </c>
      <c r="G147" s="43"/>
      <c r="H147" s="43"/>
      <c r="I147" s="232"/>
      <c r="J147" s="43"/>
      <c r="K147" s="43"/>
      <c r="L147" s="47"/>
      <c r="M147" s="233"/>
      <c r="N147" s="23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206</v>
      </c>
      <c r="AU147" s="20" t="s">
        <v>85</v>
      </c>
    </row>
    <row r="148" s="13" customFormat="1">
      <c r="A148" s="13"/>
      <c r="B148" s="235"/>
      <c r="C148" s="236"/>
      <c r="D148" s="237" t="s">
        <v>208</v>
      </c>
      <c r="E148" s="238" t="s">
        <v>19</v>
      </c>
      <c r="F148" s="239" t="s">
        <v>1853</v>
      </c>
      <c r="G148" s="236"/>
      <c r="H148" s="240">
        <v>324.30000000000001</v>
      </c>
      <c r="I148" s="241"/>
      <c r="J148" s="236"/>
      <c r="K148" s="236"/>
      <c r="L148" s="242"/>
      <c r="M148" s="243"/>
      <c r="N148" s="244"/>
      <c r="O148" s="244"/>
      <c r="P148" s="244"/>
      <c r="Q148" s="244"/>
      <c r="R148" s="244"/>
      <c r="S148" s="244"/>
      <c r="T148" s="245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6" t="s">
        <v>208</v>
      </c>
      <c r="AU148" s="246" t="s">
        <v>85</v>
      </c>
      <c r="AV148" s="13" t="s">
        <v>85</v>
      </c>
      <c r="AW148" s="13" t="s">
        <v>37</v>
      </c>
      <c r="AX148" s="13" t="s">
        <v>83</v>
      </c>
      <c r="AY148" s="246" t="s">
        <v>197</v>
      </c>
    </row>
    <row r="149" s="2" customFormat="1" ht="37.8" customHeight="1">
      <c r="A149" s="41"/>
      <c r="B149" s="42"/>
      <c r="C149" s="217" t="s">
        <v>279</v>
      </c>
      <c r="D149" s="217" t="s">
        <v>199</v>
      </c>
      <c r="E149" s="218" t="s">
        <v>253</v>
      </c>
      <c r="F149" s="219" t="s">
        <v>254</v>
      </c>
      <c r="G149" s="220" t="s">
        <v>248</v>
      </c>
      <c r="H149" s="221">
        <v>62.799999999999997</v>
      </c>
      <c r="I149" s="222"/>
      <c r="J149" s="223">
        <f>ROUND(I149*H149,2)</f>
        <v>0</v>
      </c>
      <c r="K149" s="219" t="s">
        <v>203</v>
      </c>
      <c r="L149" s="47"/>
      <c r="M149" s="224" t="s">
        <v>19</v>
      </c>
      <c r="N149" s="225" t="s">
        <v>47</v>
      </c>
      <c r="O149" s="87"/>
      <c r="P149" s="226">
        <f>O149*H149</f>
        <v>0</v>
      </c>
      <c r="Q149" s="226">
        <v>0</v>
      </c>
      <c r="R149" s="226">
        <f>Q149*H149</f>
        <v>0</v>
      </c>
      <c r="S149" s="226">
        <v>0.040000000000000001</v>
      </c>
      <c r="T149" s="227">
        <f>S149*H149</f>
        <v>2.512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8" t="s">
        <v>204</v>
      </c>
      <c r="AT149" s="228" t="s">
        <v>199</v>
      </c>
      <c r="AU149" s="228" t="s">
        <v>85</v>
      </c>
      <c r="AY149" s="20" t="s">
        <v>197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0" t="s">
        <v>83</v>
      </c>
      <c r="BK149" s="229">
        <f>ROUND(I149*H149,2)</f>
        <v>0</v>
      </c>
      <c r="BL149" s="20" t="s">
        <v>204</v>
      </c>
      <c r="BM149" s="228" t="s">
        <v>1854</v>
      </c>
    </row>
    <row r="150" s="2" customFormat="1">
      <c r="A150" s="41"/>
      <c r="B150" s="42"/>
      <c r="C150" s="43"/>
      <c r="D150" s="230" t="s">
        <v>206</v>
      </c>
      <c r="E150" s="43"/>
      <c r="F150" s="231" t="s">
        <v>256</v>
      </c>
      <c r="G150" s="43"/>
      <c r="H150" s="43"/>
      <c r="I150" s="232"/>
      <c r="J150" s="43"/>
      <c r="K150" s="43"/>
      <c r="L150" s="47"/>
      <c r="M150" s="233"/>
      <c r="N150" s="234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206</v>
      </c>
      <c r="AU150" s="20" t="s">
        <v>85</v>
      </c>
    </row>
    <row r="151" s="13" customFormat="1">
      <c r="A151" s="13"/>
      <c r="B151" s="235"/>
      <c r="C151" s="236"/>
      <c r="D151" s="237" t="s">
        <v>208</v>
      </c>
      <c r="E151" s="238" t="s">
        <v>19</v>
      </c>
      <c r="F151" s="239" t="s">
        <v>1855</v>
      </c>
      <c r="G151" s="236"/>
      <c r="H151" s="240">
        <v>62.799999999999997</v>
      </c>
      <c r="I151" s="241"/>
      <c r="J151" s="236"/>
      <c r="K151" s="236"/>
      <c r="L151" s="242"/>
      <c r="M151" s="243"/>
      <c r="N151" s="244"/>
      <c r="O151" s="244"/>
      <c r="P151" s="244"/>
      <c r="Q151" s="244"/>
      <c r="R151" s="244"/>
      <c r="S151" s="244"/>
      <c r="T151" s="245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6" t="s">
        <v>208</v>
      </c>
      <c r="AU151" s="246" t="s">
        <v>85</v>
      </c>
      <c r="AV151" s="13" t="s">
        <v>85</v>
      </c>
      <c r="AW151" s="13" t="s">
        <v>37</v>
      </c>
      <c r="AX151" s="13" t="s">
        <v>83</v>
      </c>
      <c r="AY151" s="246" t="s">
        <v>197</v>
      </c>
    </row>
    <row r="152" s="2" customFormat="1" ht="24.15" customHeight="1">
      <c r="A152" s="41"/>
      <c r="B152" s="42"/>
      <c r="C152" s="217" t="s">
        <v>285</v>
      </c>
      <c r="D152" s="217" t="s">
        <v>199</v>
      </c>
      <c r="E152" s="218" t="s">
        <v>259</v>
      </c>
      <c r="F152" s="219" t="s">
        <v>260</v>
      </c>
      <c r="G152" s="220" t="s">
        <v>202</v>
      </c>
      <c r="H152" s="221">
        <v>215.94999999999999</v>
      </c>
      <c r="I152" s="222"/>
      <c r="J152" s="223">
        <f>ROUND(I152*H152,2)</f>
        <v>0</v>
      </c>
      <c r="K152" s="219" t="s">
        <v>203</v>
      </c>
      <c r="L152" s="47"/>
      <c r="M152" s="224" t="s">
        <v>19</v>
      </c>
      <c r="N152" s="225" t="s">
        <v>47</v>
      </c>
      <c r="O152" s="87"/>
      <c r="P152" s="226">
        <f>O152*H152</f>
        <v>0</v>
      </c>
      <c r="Q152" s="226">
        <v>0</v>
      </c>
      <c r="R152" s="226">
        <f>Q152*H152</f>
        <v>0</v>
      </c>
      <c r="S152" s="226">
        <v>0</v>
      </c>
      <c r="T152" s="22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8" t="s">
        <v>204</v>
      </c>
      <c r="AT152" s="228" t="s">
        <v>199</v>
      </c>
      <c r="AU152" s="228" t="s">
        <v>85</v>
      </c>
      <c r="AY152" s="20" t="s">
        <v>197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0" t="s">
        <v>83</v>
      </c>
      <c r="BK152" s="229">
        <f>ROUND(I152*H152,2)</f>
        <v>0</v>
      </c>
      <c r="BL152" s="20" t="s">
        <v>204</v>
      </c>
      <c r="BM152" s="228" t="s">
        <v>1856</v>
      </c>
    </row>
    <row r="153" s="2" customFormat="1">
      <c r="A153" s="41"/>
      <c r="B153" s="42"/>
      <c r="C153" s="43"/>
      <c r="D153" s="230" t="s">
        <v>206</v>
      </c>
      <c r="E153" s="43"/>
      <c r="F153" s="231" t="s">
        <v>262</v>
      </c>
      <c r="G153" s="43"/>
      <c r="H153" s="43"/>
      <c r="I153" s="232"/>
      <c r="J153" s="43"/>
      <c r="K153" s="43"/>
      <c r="L153" s="47"/>
      <c r="M153" s="233"/>
      <c r="N153" s="23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206</v>
      </c>
      <c r="AU153" s="20" t="s">
        <v>85</v>
      </c>
    </row>
    <row r="154" s="13" customFormat="1">
      <c r="A154" s="13"/>
      <c r="B154" s="235"/>
      <c r="C154" s="236"/>
      <c r="D154" s="237" t="s">
        <v>208</v>
      </c>
      <c r="E154" s="238" t="s">
        <v>19</v>
      </c>
      <c r="F154" s="239" t="s">
        <v>1857</v>
      </c>
      <c r="G154" s="236"/>
      <c r="H154" s="240">
        <v>124.8</v>
      </c>
      <c r="I154" s="241"/>
      <c r="J154" s="236"/>
      <c r="K154" s="236"/>
      <c r="L154" s="242"/>
      <c r="M154" s="243"/>
      <c r="N154" s="244"/>
      <c r="O154" s="244"/>
      <c r="P154" s="244"/>
      <c r="Q154" s="244"/>
      <c r="R154" s="244"/>
      <c r="S154" s="244"/>
      <c r="T154" s="245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6" t="s">
        <v>208</v>
      </c>
      <c r="AU154" s="246" t="s">
        <v>85</v>
      </c>
      <c r="AV154" s="13" t="s">
        <v>85</v>
      </c>
      <c r="AW154" s="13" t="s">
        <v>37</v>
      </c>
      <c r="AX154" s="13" t="s">
        <v>76</v>
      </c>
      <c r="AY154" s="246" t="s">
        <v>197</v>
      </c>
    </row>
    <row r="155" s="13" customFormat="1">
      <c r="A155" s="13"/>
      <c r="B155" s="235"/>
      <c r="C155" s="236"/>
      <c r="D155" s="237" t="s">
        <v>208</v>
      </c>
      <c r="E155" s="238" t="s">
        <v>19</v>
      </c>
      <c r="F155" s="239" t="s">
        <v>1858</v>
      </c>
      <c r="G155" s="236"/>
      <c r="H155" s="240">
        <v>91.150000000000006</v>
      </c>
      <c r="I155" s="241"/>
      <c r="J155" s="236"/>
      <c r="K155" s="236"/>
      <c r="L155" s="242"/>
      <c r="M155" s="243"/>
      <c r="N155" s="244"/>
      <c r="O155" s="244"/>
      <c r="P155" s="244"/>
      <c r="Q155" s="244"/>
      <c r="R155" s="244"/>
      <c r="S155" s="244"/>
      <c r="T155" s="245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6" t="s">
        <v>208</v>
      </c>
      <c r="AU155" s="246" t="s">
        <v>85</v>
      </c>
      <c r="AV155" s="13" t="s">
        <v>85</v>
      </c>
      <c r="AW155" s="13" t="s">
        <v>37</v>
      </c>
      <c r="AX155" s="13" t="s">
        <v>76</v>
      </c>
      <c r="AY155" s="246" t="s">
        <v>197</v>
      </c>
    </row>
    <row r="156" s="14" customFormat="1">
      <c r="A156" s="14"/>
      <c r="B156" s="247"/>
      <c r="C156" s="248"/>
      <c r="D156" s="237" t="s">
        <v>208</v>
      </c>
      <c r="E156" s="249" t="s">
        <v>19</v>
      </c>
      <c r="F156" s="250" t="s">
        <v>272</v>
      </c>
      <c r="G156" s="248"/>
      <c r="H156" s="251">
        <v>215.94999999999999</v>
      </c>
      <c r="I156" s="252"/>
      <c r="J156" s="248"/>
      <c r="K156" s="248"/>
      <c r="L156" s="253"/>
      <c r="M156" s="254"/>
      <c r="N156" s="255"/>
      <c r="O156" s="255"/>
      <c r="P156" s="255"/>
      <c r="Q156" s="255"/>
      <c r="R156" s="255"/>
      <c r="S156" s="255"/>
      <c r="T156" s="256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7" t="s">
        <v>208</v>
      </c>
      <c r="AU156" s="257" t="s">
        <v>85</v>
      </c>
      <c r="AV156" s="14" t="s">
        <v>204</v>
      </c>
      <c r="AW156" s="14" t="s">
        <v>37</v>
      </c>
      <c r="AX156" s="14" t="s">
        <v>83</v>
      </c>
      <c r="AY156" s="257" t="s">
        <v>197</v>
      </c>
    </row>
    <row r="157" s="2" customFormat="1" ht="37.8" customHeight="1">
      <c r="A157" s="41"/>
      <c r="B157" s="42"/>
      <c r="C157" s="217" t="s">
        <v>290</v>
      </c>
      <c r="D157" s="217" t="s">
        <v>199</v>
      </c>
      <c r="E157" s="218" t="s">
        <v>264</v>
      </c>
      <c r="F157" s="219" t="s">
        <v>265</v>
      </c>
      <c r="G157" s="220" t="s">
        <v>266</v>
      </c>
      <c r="H157" s="221">
        <v>31.780000000000001</v>
      </c>
      <c r="I157" s="222"/>
      <c r="J157" s="223">
        <f>ROUND(I157*H157,2)</f>
        <v>0</v>
      </c>
      <c r="K157" s="219" t="s">
        <v>203</v>
      </c>
      <c r="L157" s="47"/>
      <c r="M157" s="224" t="s">
        <v>19</v>
      </c>
      <c r="N157" s="225" t="s">
        <v>47</v>
      </c>
      <c r="O157" s="87"/>
      <c r="P157" s="226">
        <f>O157*H157</f>
        <v>0</v>
      </c>
      <c r="Q157" s="226">
        <v>0</v>
      </c>
      <c r="R157" s="226">
        <f>Q157*H157</f>
        <v>0</v>
      </c>
      <c r="S157" s="226">
        <v>0</v>
      </c>
      <c r="T157" s="227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8" t="s">
        <v>204</v>
      </c>
      <c r="AT157" s="228" t="s">
        <v>199</v>
      </c>
      <c r="AU157" s="228" t="s">
        <v>85</v>
      </c>
      <c r="AY157" s="20" t="s">
        <v>197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0" t="s">
        <v>83</v>
      </c>
      <c r="BK157" s="229">
        <f>ROUND(I157*H157,2)</f>
        <v>0</v>
      </c>
      <c r="BL157" s="20" t="s">
        <v>204</v>
      </c>
      <c r="BM157" s="228" t="s">
        <v>1859</v>
      </c>
    </row>
    <row r="158" s="2" customFormat="1">
      <c r="A158" s="41"/>
      <c r="B158" s="42"/>
      <c r="C158" s="43"/>
      <c r="D158" s="230" t="s">
        <v>206</v>
      </c>
      <c r="E158" s="43"/>
      <c r="F158" s="231" t="s">
        <v>268</v>
      </c>
      <c r="G158" s="43"/>
      <c r="H158" s="43"/>
      <c r="I158" s="232"/>
      <c r="J158" s="43"/>
      <c r="K158" s="43"/>
      <c r="L158" s="47"/>
      <c r="M158" s="233"/>
      <c r="N158" s="234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206</v>
      </c>
      <c r="AU158" s="20" t="s">
        <v>85</v>
      </c>
    </row>
    <row r="159" s="13" customFormat="1">
      <c r="A159" s="13"/>
      <c r="B159" s="235"/>
      <c r="C159" s="236"/>
      <c r="D159" s="237" t="s">
        <v>208</v>
      </c>
      <c r="E159" s="238" t="s">
        <v>19</v>
      </c>
      <c r="F159" s="239" t="s">
        <v>1860</v>
      </c>
      <c r="G159" s="236"/>
      <c r="H159" s="240">
        <v>26</v>
      </c>
      <c r="I159" s="241"/>
      <c r="J159" s="236"/>
      <c r="K159" s="236"/>
      <c r="L159" s="242"/>
      <c r="M159" s="243"/>
      <c r="N159" s="244"/>
      <c r="O159" s="244"/>
      <c r="P159" s="244"/>
      <c r="Q159" s="244"/>
      <c r="R159" s="244"/>
      <c r="S159" s="244"/>
      <c r="T159" s="245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6" t="s">
        <v>208</v>
      </c>
      <c r="AU159" s="246" t="s">
        <v>85</v>
      </c>
      <c r="AV159" s="13" t="s">
        <v>85</v>
      </c>
      <c r="AW159" s="13" t="s">
        <v>37</v>
      </c>
      <c r="AX159" s="13" t="s">
        <v>76</v>
      </c>
      <c r="AY159" s="246" t="s">
        <v>197</v>
      </c>
    </row>
    <row r="160" s="13" customFormat="1">
      <c r="A160" s="13"/>
      <c r="B160" s="235"/>
      <c r="C160" s="236"/>
      <c r="D160" s="237" t="s">
        <v>208</v>
      </c>
      <c r="E160" s="238" t="s">
        <v>19</v>
      </c>
      <c r="F160" s="239" t="s">
        <v>1861</v>
      </c>
      <c r="G160" s="236"/>
      <c r="H160" s="240">
        <v>2.7999999999999998</v>
      </c>
      <c r="I160" s="241"/>
      <c r="J160" s="236"/>
      <c r="K160" s="236"/>
      <c r="L160" s="242"/>
      <c r="M160" s="243"/>
      <c r="N160" s="244"/>
      <c r="O160" s="244"/>
      <c r="P160" s="244"/>
      <c r="Q160" s="244"/>
      <c r="R160" s="244"/>
      <c r="S160" s="244"/>
      <c r="T160" s="245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6" t="s">
        <v>208</v>
      </c>
      <c r="AU160" s="246" t="s">
        <v>85</v>
      </c>
      <c r="AV160" s="13" t="s">
        <v>85</v>
      </c>
      <c r="AW160" s="13" t="s">
        <v>37</v>
      </c>
      <c r="AX160" s="13" t="s">
        <v>76</v>
      </c>
      <c r="AY160" s="246" t="s">
        <v>197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1862</v>
      </c>
      <c r="G161" s="236"/>
      <c r="H161" s="240">
        <v>2.98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76</v>
      </c>
      <c r="AY161" s="246" t="s">
        <v>197</v>
      </c>
    </row>
    <row r="162" s="14" customFormat="1">
      <c r="A162" s="14"/>
      <c r="B162" s="247"/>
      <c r="C162" s="248"/>
      <c r="D162" s="237" t="s">
        <v>208</v>
      </c>
      <c r="E162" s="249" t="s">
        <v>19</v>
      </c>
      <c r="F162" s="250" t="s">
        <v>272</v>
      </c>
      <c r="G162" s="248"/>
      <c r="H162" s="251">
        <v>31.780000000000001</v>
      </c>
      <c r="I162" s="252"/>
      <c r="J162" s="248"/>
      <c r="K162" s="248"/>
      <c r="L162" s="253"/>
      <c r="M162" s="254"/>
      <c r="N162" s="255"/>
      <c r="O162" s="255"/>
      <c r="P162" s="255"/>
      <c r="Q162" s="255"/>
      <c r="R162" s="255"/>
      <c r="S162" s="255"/>
      <c r="T162" s="256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7" t="s">
        <v>208</v>
      </c>
      <c r="AU162" s="257" t="s">
        <v>85</v>
      </c>
      <c r="AV162" s="14" t="s">
        <v>204</v>
      </c>
      <c r="AW162" s="14" t="s">
        <v>37</v>
      </c>
      <c r="AX162" s="14" t="s">
        <v>83</v>
      </c>
      <c r="AY162" s="257" t="s">
        <v>197</v>
      </c>
    </row>
    <row r="163" s="2" customFormat="1" ht="37.8" customHeight="1">
      <c r="A163" s="41"/>
      <c r="B163" s="42"/>
      <c r="C163" s="217" t="s">
        <v>302</v>
      </c>
      <c r="D163" s="217" t="s">
        <v>199</v>
      </c>
      <c r="E163" s="218" t="s">
        <v>274</v>
      </c>
      <c r="F163" s="219" t="s">
        <v>275</v>
      </c>
      <c r="G163" s="220" t="s">
        <v>266</v>
      </c>
      <c r="H163" s="221">
        <v>15.890000000000001</v>
      </c>
      <c r="I163" s="222"/>
      <c r="J163" s="223">
        <f>ROUND(I163*H163,2)</f>
        <v>0</v>
      </c>
      <c r="K163" s="219" t="s">
        <v>203</v>
      </c>
      <c r="L163" s="47"/>
      <c r="M163" s="224" t="s">
        <v>19</v>
      </c>
      <c r="N163" s="225" t="s">
        <v>47</v>
      </c>
      <c r="O163" s="87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8" t="s">
        <v>204</v>
      </c>
      <c r="AT163" s="228" t="s">
        <v>199</v>
      </c>
      <c r="AU163" s="228" t="s">
        <v>85</v>
      </c>
      <c r="AY163" s="20" t="s">
        <v>197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0" t="s">
        <v>83</v>
      </c>
      <c r="BK163" s="229">
        <f>ROUND(I163*H163,2)</f>
        <v>0</v>
      </c>
      <c r="BL163" s="20" t="s">
        <v>204</v>
      </c>
      <c r="BM163" s="228" t="s">
        <v>1863</v>
      </c>
    </row>
    <row r="164" s="2" customFormat="1">
      <c r="A164" s="41"/>
      <c r="B164" s="42"/>
      <c r="C164" s="43"/>
      <c r="D164" s="230" t="s">
        <v>206</v>
      </c>
      <c r="E164" s="43"/>
      <c r="F164" s="231" t="s">
        <v>277</v>
      </c>
      <c r="G164" s="43"/>
      <c r="H164" s="43"/>
      <c r="I164" s="232"/>
      <c r="J164" s="43"/>
      <c r="K164" s="43"/>
      <c r="L164" s="47"/>
      <c r="M164" s="233"/>
      <c r="N164" s="234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206</v>
      </c>
      <c r="AU164" s="20" t="s">
        <v>85</v>
      </c>
    </row>
    <row r="165" s="13" customFormat="1">
      <c r="A165" s="13"/>
      <c r="B165" s="235"/>
      <c r="C165" s="236"/>
      <c r="D165" s="237" t="s">
        <v>208</v>
      </c>
      <c r="E165" s="236"/>
      <c r="F165" s="239" t="s">
        <v>1864</v>
      </c>
      <c r="G165" s="236"/>
      <c r="H165" s="240">
        <v>15.890000000000001</v>
      </c>
      <c r="I165" s="241"/>
      <c r="J165" s="236"/>
      <c r="K165" s="236"/>
      <c r="L165" s="242"/>
      <c r="M165" s="243"/>
      <c r="N165" s="244"/>
      <c r="O165" s="244"/>
      <c r="P165" s="244"/>
      <c r="Q165" s="244"/>
      <c r="R165" s="244"/>
      <c r="S165" s="244"/>
      <c r="T165" s="245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6" t="s">
        <v>208</v>
      </c>
      <c r="AU165" s="246" t="s">
        <v>85</v>
      </c>
      <c r="AV165" s="13" t="s">
        <v>85</v>
      </c>
      <c r="AW165" s="13" t="s">
        <v>4</v>
      </c>
      <c r="AX165" s="13" t="s">
        <v>83</v>
      </c>
      <c r="AY165" s="246" t="s">
        <v>197</v>
      </c>
    </row>
    <row r="166" s="2" customFormat="1" ht="49.05" customHeight="1">
      <c r="A166" s="41"/>
      <c r="B166" s="42"/>
      <c r="C166" s="217" t="s">
        <v>308</v>
      </c>
      <c r="D166" s="217" t="s">
        <v>199</v>
      </c>
      <c r="E166" s="218" t="s">
        <v>1865</v>
      </c>
      <c r="F166" s="219" t="s">
        <v>1866</v>
      </c>
      <c r="G166" s="220" t="s">
        <v>266</v>
      </c>
      <c r="H166" s="221">
        <v>2.5600000000000001</v>
      </c>
      <c r="I166" s="222"/>
      <c r="J166" s="223">
        <f>ROUND(I166*H166,2)</f>
        <v>0</v>
      </c>
      <c r="K166" s="219" t="s">
        <v>203</v>
      </c>
      <c r="L166" s="47"/>
      <c r="M166" s="224" t="s">
        <v>19</v>
      </c>
      <c r="N166" s="225" t="s">
        <v>47</v>
      </c>
      <c r="O166" s="87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8" t="s">
        <v>204</v>
      </c>
      <c r="AT166" s="228" t="s">
        <v>199</v>
      </c>
      <c r="AU166" s="228" t="s">
        <v>85</v>
      </c>
      <c r="AY166" s="20" t="s">
        <v>197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0" t="s">
        <v>83</v>
      </c>
      <c r="BK166" s="229">
        <f>ROUND(I166*H166,2)</f>
        <v>0</v>
      </c>
      <c r="BL166" s="20" t="s">
        <v>204</v>
      </c>
      <c r="BM166" s="228" t="s">
        <v>1867</v>
      </c>
    </row>
    <row r="167" s="2" customFormat="1">
      <c r="A167" s="41"/>
      <c r="B167" s="42"/>
      <c r="C167" s="43"/>
      <c r="D167" s="230" t="s">
        <v>206</v>
      </c>
      <c r="E167" s="43"/>
      <c r="F167" s="231" t="s">
        <v>1868</v>
      </c>
      <c r="G167" s="43"/>
      <c r="H167" s="43"/>
      <c r="I167" s="232"/>
      <c r="J167" s="43"/>
      <c r="K167" s="43"/>
      <c r="L167" s="47"/>
      <c r="M167" s="233"/>
      <c r="N167" s="23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206</v>
      </c>
      <c r="AU167" s="20" t="s">
        <v>85</v>
      </c>
    </row>
    <row r="168" s="13" customFormat="1">
      <c r="A168" s="13"/>
      <c r="B168" s="235"/>
      <c r="C168" s="236"/>
      <c r="D168" s="237" t="s">
        <v>208</v>
      </c>
      <c r="E168" s="238" t="s">
        <v>19</v>
      </c>
      <c r="F168" s="239" t="s">
        <v>1869</v>
      </c>
      <c r="G168" s="236"/>
      <c r="H168" s="240">
        <v>1.9199999999999999</v>
      </c>
      <c r="I168" s="241"/>
      <c r="J168" s="236"/>
      <c r="K168" s="236"/>
      <c r="L168" s="242"/>
      <c r="M168" s="243"/>
      <c r="N168" s="244"/>
      <c r="O168" s="244"/>
      <c r="P168" s="244"/>
      <c r="Q168" s="244"/>
      <c r="R168" s="244"/>
      <c r="S168" s="244"/>
      <c r="T168" s="245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6" t="s">
        <v>208</v>
      </c>
      <c r="AU168" s="246" t="s">
        <v>85</v>
      </c>
      <c r="AV168" s="13" t="s">
        <v>85</v>
      </c>
      <c r="AW168" s="13" t="s">
        <v>37</v>
      </c>
      <c r="AX168" s="13" t="s">
        <v>76</v>
      </c>
      <c r="AY168" s="246" t="s">
        <v>197</v>
      </c>
    </row>
    <row r="169" s="13" customFormat="1">
      <c r="A169" s="13"/>
      <c r="B169" s="235"/>
      <c r="C169" s="236"/>
      <c r="D169" s="237" t="s">
        <v>208</v>
      </c>
      <c r="E169" s="238" t="s">
        <v>19</v>
      </c>
      <c r="F169" s="239" t="s">
        <v>1870</v>
      </c>
      <c r="G169" s="236"/>
      <c r="H169" s="240">
        <v>0.64000000000000001</v>
      </c>
      <c r="I169" s="241"/>
      <c r="J169" s="236"/>
      <c r="K169" s="236"/>
      <c r="L169" s="242"/>
      <c r="M169" s="243"/>
      <c r="N169" s="244"/>
      <c r="O169" s="244"/>
      <c r="P169" s="244"/>
      <c r="Q169" s="244"/>
      <c r="R169" s="244"/>
      <c r="S169" s="244"/>
      <c r="T169" s="245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6" t="s">
        <v>208</v>
      </c>
      <c r="AU169" s="246" t="s">
        <v>85</v>
      </c>
      <c r="AV169" s="13" t="s">
        <v>85</v>
      </c>
      <c r="AW169" s="13" t="s">
        <v>37</v>
      </c>
      <c r="AX169" s="13" t="s">
        <v>76</v>
      </c>
      <c r="AY169" s="246" t="s">
        <v>197</v>
      </c>
    </row>
    <row r="170" s="14" customFormat="1">
      <c r="A170" s="14"/>
      <c r="B170" s="247"/>
      <c r="C170" s="248"/>
      <c r="D170" s="237" t="s">
        <v>208</v>
      </c>
      <c r="E170" s="249" t="s">
        <v>19</v>
      </c>
      <c r="F170" s="250" t="s">
        <v>272</v>
      </c>
      <c r="G170" s="248"/>
      <c r="H170" s="251">
        <v>2.5600000000000001</v>
      </c>
      <c r="I170" s="252"/>
      <c r="J170" s="248"/>
      <c r="K170" s="248"/>
      <c r="L170" s="253"/>
      <c r="M170" s="254"/>
      <c r="N170" s="255"/>
      <c r="O170" s="255"/>
      <c r="P170" s="255"/>
      <c r="Q170" s="255"/>
      <c r="R170" s="255"/>
      <c r="S170" s="255"/>
      <c r="T170" s="256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7" t="s">
        <v>208</v>
      </c>
      <c r="AU170" s="257" t="s">
        <v>85</v>
      </c>
      <c r="AV170" s="14" t="s">
        <v>204</v>
      </c>
      <c r="AW170" s="14" t="s">
        <v>37</v>
      </c>
      <c r="AX170" s="14" t="s">
        <v>83</v>
      </c>
      <c r="AY170" s="257" t="s">
        <v>197</v>
      </c>
    </row>
    <row r="171" s="2" customFormat="1" ht="44.25" customHeight="1">
      <c r="A171" s="41"/>
      <c r="B171" s="42"/>
      <c r="C171" s="217" t="s">
        <v>319</v>
      </c>
      <c r="D171" s="217" t="s">
        <v>199</v>
      </c>
      <c r="E171" s="218" t="s">
        <v>1018</v>
      </c>
      <c r="F171" s="219" t="s">
        <v>1019</v>
      </c>
      <c r="G171" s="220" t="s">
        <v>266</v>
      </c>
      <c r="H171" s="221">
        <v>13.452999999999999</v>
      </c>
      <c r="I171" s="222"/>
      <c r="J171" s="223">
        <f>ROUND(I171*H171,2)</f>
        <v>0</v>
      </c>
      <c r="K171" s="219" t="s">
        <v>203</v>
      </c>
      <c r="L171" s="47"/>
      <c r="M171" s="224" t="s">
        <v>19</v>
      </c>
      <c r="N171" s="225" t="s">
        <v>47</v>
      </c>
      <c r="O171" s="87"/>
      <c r="P171" s="226">
        <f>O171*H171</f>
        <v>0</v>
      </c>
      <c r="Q171" s="226">
        <v>0</v>
      </c>
      <c r="R171" s="226">
        <f>Q171*H171</f>
        <v>0</v>
      </c>
      <c r="S171" s="226">
        <v>0</v>
      </c>
      <c r="T171" s="227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8" t="s">
        <v>204</v>
      </c>
      <c r="AT171" s="228" t="s">
        <v>199</v>
      </c>
      <c r="AU171" s="228" t="s">
        <v>85</v>
      </c>
      <c r="AY171" s="20" t="s">
        <v>197</v>
      </c>
      <c r="BE171" s="229">
        <f>IF(N171="základní",J171,0)</f>
        <v>0</v>
      </c>
      <c r="BF171" s="229">
        <f>IF(N171="snížená",J171,0)</f>
        <v>0</v>
      </c>
      <c r="BG171" s="229">
        <f>IF(N171="zákl. přenesená",J171,0)</f>
        <v>0</v>
      </c>
      <c r="BH171" s="229">
        <f>IF(N171="sníž. přenesená",J171,0)</f>
        <v>0</v>
      </c>
      <c r="BI171" s="229">
        <f>IF(N171="nulová",J171,0)</f>
        <v>0</v>
      </c>
      <c r="BJ171" s="20" t="s">
        <v>83</v>
      </c>
      <c r="BK171" s="229">
        <f>ROUND(I171*H171,2)</f>
        <v>0</v>
      </c>
      <c r="BL171" s="20" t="s">
        <v>204</v>
      </c>
      <c r="BM171" s="228" t="s">
        <v>1871</v>
      </c>
    </row>
    <row r="172" s="2" customFormat="1">
      <c r="A172" s="41"/>
      <c r="B172" s="42"/>
      <c r="C172" s="43"/>
      <c r="D172" s="230" t="s">
        <v>206</v>
      </c>
      <c r="E172" s="43"/>
      <c r="F172" s="231" t="s">
        <v>1021</v>
      </c>
      <c r="G172" s="43"/>
      <c r="H172" s="43"/>
      <c r="I172" s="232"/>
      <c r="J172" s="43"/>
      <c r="K172" s="43"/>
      <c r="L172" s="47"/>
      <c r="M172" s="233"/>
      <c r="N172" s="23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206</v>
      </c>
      <c r="AU172" s="20" t="s">
        <v>85</v>
      </c>
    </row>
    <row r="173" s="13" customFormat="1">
      <c r="A173" s="13"/>
      <c r="B173" s="235"/>
      <c r="C173" s="236"/>
      <c r="D173" s="237" t="s">
        <v>208</v>
      </c>
      <c r="E173" s="238" t="s">
        <v>19</v>
      </c>
      <c r="F173" s="239" t="s">
        <v>1872</v>
      </c>
      <c r="G173" s="236"/>
      <c r="H173" s="240">
        <v>2.8570000000000002</v>
      </c>
      <c r="I173" s="241"/>
      <c r="J173" s="236"/>
      <c r="K173" s="236"/>
      <c r="L173" s="242"/>
      <c r="M173" s="243"/>
      <c r="N173" s="244"/>
      <c r="O173" s="244"/>
      <c r="P173" s="244"/>
      <c r="Q173" s="244"/>
      <c r="R173" s="244"/>
      <c r="S173" s="244"/>
      <c r="T173" s="245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6" t="s">
        <v>208</v>
      </c>
      <c r="AU173" s="246" t="s">
        <v>85</v>
      </c>
      <c r="AV173" s="13" t="s">
        <v>85</v>
      </c>
      <c r="AW173" s="13" t="s">
        <v>37</v>
      </c>
      <c r="AX173" s="13" t="s">
        <v>76</v>
      </c>
      <c r="AY173" s="246" t="s">
        <v>197</v>
      </c>
    </row>
    <row r="174" s="13" customFormat="1">
      <c r="A174" s="13"/>
      <c r="B174" s="235"/>
      <c r="C174" s="236"/>
      <c r="D174" s="237" t="s">
        <v>208</v>
      </c>
      <c r="E174" s="238" t="s">
        <v>19</v>
      </c>
      <c r="F174" s="239" t="s">
        <v>1873</v>
      </c>
      <c r="G174" s="236"/>
      <c r="H174" s="240">
        <v>2.637</v>
      </c>
      <c r="I174" s="241"/>
      <c r="J174" s="236"/>
      <c r="K174" s="236"/>
      <c r="L174" s="242"/>
      <c r="M174" s="243"/>
      <c r="N174" s="244"/>
      <c r="O174" s="244"/>
      <c r="P174" s="244"/>
      <c r="Q174" s="244"/>
      <c r="R174" s="244"/>
      <c r="S174" s="244"/>
      <c r="T174" s="245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6" t="s">
        <v>208</v>
      </c>
      <c r="AU174" s="246" t="s">
        <v>85</v>
      </c>
      <c r="AV174" s="13" t="s">
        <v>85</v>
      </c>
      <c r="AW174" s="13" t="s">
        <v>37</v>
      </c>
      <c r="AX174" s="13" t="s">
        <v>76</v>
      </c>
      <c r="AY174" s="246" t="s">
        <v>197</v>
      </c>
    </row>
    <row r="175" s="13" customFormat="1">
      <c r="A175" s="13"/>
      <c r="B175" s="235"/>
      <c r="C175" s="236"/>
      <c r="D175" s="237" t="s">
        <v>208</v>
      </c>
      <c r="E175" s="238" t="s">
        <v>19</v>
      </c>
      <c r="F175" s="239" t="s">
        <v>1874</v>
      </c>
      <c r="G175" s="236"/>
      <c r="H175" s="240">
        <v>7.9589999999999996</v>
      </c>
      <c r="I175" s="241"/>
      <c r="J175" s="236"/>
      <c r="K175" s="236"/>
      <c r="L175" s="242"/>
      <c r="M175" s="243"/>
      <c r="N175" s="244"/>
      <c r="O175" s="244"/>
      <c r="P175" s="244"/>
      <c r="Q175" s="244"/>
      <c r="R175" s="244"/>
      <c r="S175" s="244"/>
      <c r="T175" s="245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6" t="s">
        <v>208</v>
      </c>
      <c r="AU175" s="246" t="s">
        <v>85</v>
      </c>
      <c r="AV175" s="13" t="s">
        <v>85</v>
      </c>
      <c r="AW175" s="13" t="s">
        <v>37</v>
      </c>
      <c r="AX175" s="13" t="s">
        <v>76</v>
      </c>
      <c r="AY175" s="246" t="s">
        <v>197</v>
      </c>
    </row>
    <row r="176" s="15" customFormat="1">
      <c r="A176" s="15"/>
      <c r="B176" s="258"/>
      <c r="C176" s="259"/>
      <c r="D176" s="237" t="s">
        <v>208</v>
      </c>
      <c r="E176" s="260" t="s">
        <v>19</v>
      </c>
      <c r="F176" s="261" t="s">
        <v>301</v>
      </c>
      <c r="G176" s="259"/>
      <c r="H176" s="262">
        <v>13.452999999999999</v>
      </c>
      <c r="I176" s="263"/>
      <c r="J176" s="259"/>
      <c r="K176" s="259"/>
      <c r="L176" s="264"/>
      <c r="M176" s="265"/>
      <c r="N176" s="266"/>
      <c r="O176" s="266"/>
      <c r="P176" s="266"/>
      <c r="Q176" s="266"/>
      <c r="R176" s="266"/>
      <c r="S176" s="266"/>
      <c r="T176" s="267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8" t="s">
        <v>208</v>
      </c>
      <c r="AU176" s="268" t="s">
        <v>85</v>
      </c>
      <c r="AV176" s="15" t="s">
        <v>93</v>
      </c>
      <c r="AW176" s="15" t="s">
        <v>37</v>
      </c>
      <c r="AX176" s="15" t="s">
        <v>76</v>
      </c>
      <c r="AY176" s="268" t="s">
        <v>197</v>
      </c>
    </row>
    <row r="177" s="14" customFormat="1">
      <c r="A177" s="14"/>
      <c r="B177" s="247"/>
      <c r="C177" s="248"/>
      <c r="D177" s="237" t="s">
        <v>208</v>
      </c>
      <c r="E177" s="249" t="s">
        <v>19</v>
      </c>
      <c r="F177" s="250" t="s">
        <v>272</v>
      </c>
      <c r="G177" s="248"/>
      <c r="H177" s="251">
        <v>13.452999999999999</v>
      </c>
      <c r="I177" s="252"/>
      <c r="J177" s="248"/>
      <c r="K177" s="248"/>
      <c r="L177" s="253"/>
      <c r="M177" s="254"/>
      <c r="N177" s="255"/>
      <c r="O177" s="255"/>
      <c r="P177" s="255"/>
      <c r="Q177" s="255"/>
      <c r="R177" s="255"/>
      <c r="S177" s="255"/>
      <c r="T177" s="256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7" t="s">
        <v>208</v>
      </c>
      <c r="AU177" s="257" t="s">
        <v>85</v>
      </c>
      <c r="AV177" s="14" t="s">
        <v>204</v>
      </c>
      <c r="AW177" s="14" t="s">
        <v>37</v>
      </c>
      <c r="AX177" s="14" t="s">
        <v>83</v>
      </c>
      <c r="AY177" s="257" t="s">
        <v>197</v>
      </c>
    </row>
    <row r="178" s="2" customFormat="1" ht="37.8" customHeight="1">
      <c r="A178" s="41"/>
      <c r="B178" s="42"/>
      <c r="C178" s="217" t="s">
        <v>325</v>
      </c>
      <c r="D178" s="217" t="s">
        <v>199</v>
      </c>
      <c r="E178" s="218" t="s">
        <v>303</v>
      </c>
      <c r="F178" s="219" t="s">
        <v>304</v>
      </c>
      <c r="G178" s="220" t="s">
        <v>266</v>
      </c>
      <c r="H178" s="221">
        <v>16.013000000000002</v>
      </c>
      <c r="I178" s="222"/>
      <c r="J178" s="223">
        <f>ROUND(I178*H178,2)</f>
        <v>0</v>
      </c>
      <c r="K178" s="219" t="s">
        <v>203</v>
      </c>
      <c r="L178" s="47"/>
      <c r="M178" s="224" t="s">
        <v>19</v>
      </c>
      <c r="N178" s="225" t="s">
        <v>47</v>
      </c>
      <c r="O178" s="87"/>
      <c r="P178" s="226">
        <f>O178*H178</f>
        <v>0</v>
      </c>
      <c r="Q178" s="226">
        <v>0</v>
      </c>
      <c r="R178" s="226">
        <f>Q178*H178</f>
        <v>0</v>
      </c>
      <c r="S178" s="226">
        <v>0</v>
      </c>
      <c r="T178" s="22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8" t="s">
        <v>204</v>
      </c>
      <c r="AT178" s="228" t="s">
        <v>199</v>
      </c>
      <c r="AU178" s="228" t="s">
        <v>85</v>
      </c>
      <c r="AY178" s="20" t="s">
        <v>197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0" t="s">
        <v>83</v>
      </c>
      <c r="BK178" s="229">
        <f>ROUND(I178*H178,2)</f>
        <v>0</v>
      </c>
      <c r="BL178" s="20" t="s">
        <v>204</v>
      </c>
      <c r="BM178" s="228" t="s">
        <v>1875</v>
      </c>
    </row>
    <row r="179" s="2" customFormat="1">
      <c r="A179" s="41"/>
      <c r="B179" s="42"/>
      <c r="C179" s="43"/>
      <c r="D179" s="230" t="s">
        <v>206</v>
      </c>
      <c r="E179" s="43"/>
      <c r="F179" s="231" t="s">
        <v>306</v>
      </c>
      <c r="G179" s="43"/>
      <c r="H179" s="43"/>
      <c r="I179" s="232"/>
      <c r="J179" s="43"/>
      <c r="K179" s="43"/>
      <c r="L179" s="47"/>
      <c r="M179" s="233"/>
      <c r="N179" s="234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206</v>
      </c>
      <c r="AU179" s="20" t="s">
        <v>85</v>
      </c>
    </row>
    <row r="180" s="13" customFormat="1">
      <c r="A180" s="13"/>
      <c r="B180" s="235"/>
      <c r="C180" s="236"/>
      <c r="D180" s="237" t="s">
        <v>208</v>
      </c>
      <c r="E180" s="238" t="s">
        <v>19</v>
      </c>
      <c r="F180" s="239" t="s">
        <v>1876</v>
      </c>
      <c r="G180" s="236"/>
      <c r="H180" s="240">
        <v>16.013000000000002</v>
      </c>
      <c r="I180" s="241"/>
      <c r="J180" s="236"/>
      <c r="K180" s="236"/>
      <c r="L180" s="242"/>
      <c r="M180" s="243"/>
      <c r="N180" s="244"/>
      <c r="O180" s="244"/>
      <c r="P180" s="244"/>
      <c r="Q180" s="244"/>
      <c r="R180" s="244"/>
      <c r="S180" s="244"/>
      <c r="T180" s="245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6" t="s">
        <v>208</v>
      </c>
      <c r="AU180" s="246" t="s">
        <v>85</v>
      </c>
      <c r="AV180" s="13" t="s">
        <v>85</v>
      </c>
      <c r="AW180" s="13" t="s">
        <v>37</v>
      </c>
      <c r="AX180" s="13" t="s">
        <v>83</v>
      </c>
      <c r="AY180" s="246" t="s">
        <v>197</v>
      </c>
    </row>
    <row r="181" s="2" customFormat="1" ht="62.7" customHeight="1">
      <c r="A181" s="41"/>
      <c r="B181" s="42"/>
      <c r="C181" s="217" t="s">
        <v>7</v>
      </c>
      <c r="D181" s="217" t="s">
        <v>199</v>
      </c>
      <c r="E181" s="218" t="s">
        <v>309</v>
      </c>
      <c r="F181" s="219" t="s">
        <v>310</v>
      </c>
      <c r="G181" s="220" t="s">
        <v>266</v>
      </c>
      <c r="H181" s="221">
        <v>143.07300000000001</v>
      </c>
      <c r="I181" s="222"/>
      <c r="J181" s="223">
        <f>ROUND(I181*H181,2)</f>
        <v>0</v>
      </c>
      <c r="K181" s="219" t="s">
        <v>203</v>
      </c>
      <c r="L181" s="47"/>
      <c r="M181" s="224" t="s">
        <v>19</v>
      </c>
      <c r="N181" s="225" t="s">
        <v>47</v>
      </c>
      <c r="O181" s="87"/>
      <c r="P181" s="226">
        <f>O181*H181</f>
        <v>0</v>
      </c>
      <c r="Q181" s="226">
        <v>0</v>
      </c>
      <c r="R181" s="226">
        <f>Q181*H181</f>
        <v>0</v>
      </c>
      <c r="S181" s="226">
        <v>0</v>
      </c>
      <c r="T181" s="227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8" t="s">
        <v>204</v>
      </c>
      <c r="AT181" s="228" t="s">
        <v>199</v>
      </c>
      <c r="AU181" s="228" t="s">
        <v>85</v>
      </c>
      <c r="AY181" s="20" t="s">
        <v>197</v>
      </c>
      <c r="BE181" s="229">
        <f>IF(N181="základní",J181,0)</f>
        <v>0</v>
      </c>
      <c r="BF181" s="229">
        <f>IF(N181="snížená",J181,0)</f>
        <v>0</v>
      </c>
      <c r="BG181" s="229">
        <f>IF(N181="zákl. přenesená",J181,0)</f>
        <v>0</v>
      </c>
      <c r="BH181" s="229">
        <f>IF(N181="sníž. přenesená",J181,0)</f>
        <v>0</v>
      </c>
      <c r="BI181" s="229">
        <f>IF(N181="nulová",J181,0)</f>
        <v>0</v>
      </c>
      <c r="BJ181" s="20" t="s">
        <v>83</v>
      </c>
      <c r="BK181" s="229">
        <f>ROUND(I181*H181,2)</f>
        <v>0</v>
      </c>
      <c r="BL181" s="20" t="s">
        <v>204</v>
      </c>
      <c r="BM181" s="228" t="s">
        <v>1877</v>
      </c>
    </row>
    <row r="182" s="2" customFormat="1">
      <c r="A182" s="41"/>
      <c r="B182" s="42"/>
      <c r="C182" s="43"/>
      <c r="D182" s="230" t="s">
        <v>206</v>
      </c>
      <c r="E182" s="43"/>
      <c r="F182" s="231" t="s">
        <v>312</v>
      </c>
      <c r="G182" s="43"/>
      <c r="H182" s="43"/>
      <c r="I182" s="232"/>
      <c r="J182" s="43"/>
      <c r="K182" s="43"/>
      <c r="L182" s="47"/>
      <c r="M182" s="233"/>
      <c r="N182" s="23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206</v>
      </c>
      <c r="AU182" s="20" t="s">
        <v>85</v>
      </c>
    </row>
    <row r="183" s="13" customFormat="1">
      <c r="A183" s="13"/>
      <c r="B183" s="235"/>
      <c r="C183" s="236"/>
      <c r="D183" s="237" t="s">
        <v>208</v>
      </c>
      <c r="E183" s="238" t="s">
        <v>19</v>
      </c>
      <c r="F183" s="239" t="s">
        <v>1878</v>
      </c>
      <c r="G183" s="236"/>
      <c r="H183" s="240">
        <v>43.189999999999998</v>
      </c>
      <c r="I183" s="241"/>
      <c r="J183" s="236"/>
      <c r="K183" s="236"/>
      <c r="L183" s="242"/>
      <c r="M183" s="243"/>
      <c r="N183" s="244"/>
      <c r="O183" s="244"/>
      <c r="P183" s="244"/>
      <c r="Q183" s="244"/>
      <c r="R183" s="244"/>
      <c r="S183" s="244"/>
      <c r="T183" s="245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6" t="s">
        <v>208</v>
      </c>
      <c r="AU183" s="246" t="s">
        <v>85</v>
      </c>
      <c r="AV183" s="13" t="s">
        <v>85</v>
      </c>
      <c r="AW183" s="13" t="s">
        <v>37</v>
      </c>
      <c r="AX183" s="13" t="s">
        <v>76</v>
      </c>
      <c r="AY183" s="246" t="s">
        <v>197</v>
      </c>
    </row>
    <row r="184" s="13" customFormat="1">
      <c r="A184" s="13"/>
      <c r="B184" s="235"/>
      <c r="C184" s="236"/>
      <c r="D184" s="237" t="s">
        <v>208</v>
      </c>
      <c r="E184" s="238" t="s">
        <v>19</v>
      </c>
      <c r="F184" s="239" t="s">
        <v>1879</v>
      </c>
      <c r="G184" s="236"/>
      <c r="H184" s="240">
        <v>43.189999999999998</v>
      </c>
      <c r="I184" s="241"/>
      <c r="J184" s="236"/>
      <c r="K184" s="236"/>
      <c r="L184" s="242"/>
      <c r="M184" s="243"/>
      <c r="N184" s="244"/>
      <c r="O184" s="244"/>
      <c r="P184" s="244"/>
      <c r="Q184" s="244"/>
      <c r="R184" s="244"/>
      <c r="S184" s="244"/>
      <c r="T184" s="245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6" t="s">
        <v>208</v>
      </c>
      <c r="AU184" s="246" t="s">
        <v>85</v>
      </c>
      <c r="AV184" s="13" t="s">
        <v>85</v>
      </c>
      <c r="AW184" s="13" t="s">
        <v>37</v>
      </c>
      <c r="AX184" s="13" t="s">
        <v>76</v>
      </c>
      <c r="AY184" s="246" t="s">
        <v>197</v>
      </c>
    </row>
    <row r="185" s="15" customFormat="1">
      <c r="A185" s="15"/>
      <c r="B185" s="258"/>
      <c r="C185" s="259"/>
      <c r="D185" s="237" t="s">
        <v>208</v>
      </c>
      <c r="E185" s="260" t="s">
        <v>19</v>
      </c>
      <c r="F185" s="261" t="s">
        <v>315</v>
      </c>
      <c r="G185" s="259"/>
      <c r="H185" s="262">
        <v>86.379999999999995</v>
      </c>
      <c r="I185" s="263"/>
      <c r="J185" s="259"/>
      <c r="K185" s="259"/>
      <c r="L185" s="264"/>
      <c r="M185" s="265"/>
      <c r="N185" s="266"/>
      <c r="O185" s="266"/>
      <c r="P185" s="266"/>
      <c r="Q185" s="266"/>
      <c r="R185" s="266"/>
      <c r="S185" s="266"/>
      <c r="T185" s="267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8" t="s">
        <v>208</v>
      </c>
      <c r="AU185" s="268" t="s">
        <v>85</v>
      </c>
      <c r="AV185" s="15" t="s">
        <v>93</v>
      </c>
      <c r="AW185" s="15" t="s">
        <v>37</v>
      </c>
      <c r="AX185" s="15" t="s">
        <v>76</v>
      </c>
      <c r="AY185" s="268" t="s">
        <v>197</v>
      </c>
    </row>
    <row r="186" s="13" customFormat="1">
      <c r="A186" s="13"/>
      <c r="B186" s="235"/>
      <c r="C186" s="236"/>
      <c r="D186" s="237" t="s">
        <v>208</v>
      </c>
      <c r="E186" s="238" t="s">
        <v>19</v>
      </c>
      <c r="F186" s="239" t="s">
        <v>1880</v>
      </c>
      <c r="G186" s="236"/>
      <c r="H186" s="240">
        <v>47.792999999999999</v>
      </c>
      <c r="I186" s="241"/>
      <c r="J186" s="236"/>
      <c r="K186" s="236"/>
      <c r="L186" s="242"/>
      <c r="M186" s="243"/>
      <c r="N186" s="244"/>
      <c r="O186" s="244"/>
      <c r="P186" s="244"/>
      <c r="Q186" s="244"/>
      <c r="R186" s="244"/>
      <c r="S186" s="244"/>
      <c r="T186" s="245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6" t="s">
        <v>208</v>
      </c>
      <c r="AU186" s="246" t="s">
        <v>85</v>
      </c>
      <c r="AV186" s="13" t="s">
        <v>85</v>
      </c>
      <c r="AW186" s="13" t="s">
        <v>37</v>
      </c>
      <c r="AX186" s="13" t="s">
        <v>76</v>
      </c>
      <c r="AY186" s="246" t="s">
        <v>197</v>
      </c>
    </row>
    <row r="187" s="13" customFormat="1">
      <c r="A187" s="13"/>
      <c r="B187" s="235"/>
      <c r="C187" s="236"/>
      <c r="D187" s="237" t="s">
        <v>208</v>
      </c>
      <c r="E187" s="238" t="s">
        <v>19</v>
      </c>
      <c r="F187" s="239" t="s">
        <v>1881</v>
      </c>
      <c r="G187" s="236"/>
      <c r="H187" s="240">
        <v>8.9000000000000004</v>
      </c>
      <c r="I187" s="241"/>
      <c r="J187" s="236"/>
      <c r="K187" s="236"/>
      <c r="L187" s="242"/>
      <c r="M187" s="243"/>
      <c r="N187" s="244"/>
      <c r="O187" s="244"/>
      <c r="P187" s="244"/>
      <c r="Q187" s="244"/>
      <c r="R187" s="244"/>
      <c r="S187" s="244"/>
      <c r="T187" s="245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6" t="s">
        <v>208</v>
      </c>
      <c r="AU187" s="246" t="s">
        <v>85</v>
      </c>
      <c r="AV187" s="13" t="s">
        <v>85</v>
      </c>
      <c r="AW187" s="13" t="s">
        <v>37</v>
      </c>
      <c r="AX187" s="13" t="s">
        <v>76</v>
      </c>
      <c r="AY187" s="246" t="s">
        <v>197</v>
      </c>
    </row>
    <row r="188" s="15" customFormat="1">
      <c r="A188" s="15"/>
      <c r="B188" s="258"/>
      <c r="C188" s="259"/>
      <c r="D188" s="237" t="s">
        <v>208</v>
      </c>
      <c r="E188" s="260" t="s">
        <v>19</v>
      </c>
      <c r="F188" s="261" t="s">
        <v>318</v>
      </c>
      <c r="G188" s="259"/>
      <c r="H188" s="262">
        <v>56.692999999999998</v>
      </c>
      <c r="I188" s="263"/>
      <c r="J188" s="259"/>
      <c r="K188" s="259"/>
      <c r="L188" s="264"/>
      <c r="M188" s="265"/>
      <c r="N188" s="266"/>
      <c r="O188" s="266"/>
      <c r="P188" s="266"/>
      <c r="Q188" s="266"/>
      <c r="R188" s="266"/>
      <c r="S188" s="266"/>
      <c r="T188" s="267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8" t="s">
        <v>208</v>
      </c>
      <c r="AU188" s="268" t="s">
        <v>85</v>
      </c>
      <c r="AV188" s="15" t="s">
        <v>93</v>
      </c>
      <c r="AW188" s="15" t="s">
        <v>37</v>
      </c>
      <c r="AX188" s="15" t="s">
        <v>76</v>
      </c>
      <c r="AY188" s="268" t="s">
        <v>197</v>
      </c>
    </row>
    <row r="189" s="14" customFormat="1">
      <c r="A189" s="14"/>
      <c r="B189" s="247"/>
      <c r="C189" s="248"/>
      <c r="D189" s="237" t="s">
        <v>208</v>
      </c>
      <c r="E189" s="249" t="s">
        <v>19</v>
      </c>
      <c r="F189" s="250" t="s">
        <v>272</v>
      </c>
      <c r="G189" s="248"/>
      <c r="H189" s="251">
        <v>143.07300000000001</v>
      </c>
      <c r="I189" s="252"/>
      <c r="J189" s="248"/>
      <c r="K189" s="248"/>
      <c r="L189" s="253"/>
      <c r="M189" s="254"/>
      <c r="N189" s="255"/>
      <c r="O189" s="255"/>
      <c r="P189" s="255"/>
      <c r="Q189" s="255"/>
      <c r="R189" s="255"/>
      <c r="S189" s="255"/>
      <c r="T189" s="256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7" t="s">
        <v>208</v>
      </c>
      <c r="AU189" s="257" t="s">
        <v>85</v>
      </c>
      <c r="AV189" s="14" t="s">
        <v>204</v>
      </c>
      <c r="AW189" s="14" t="s">
        <v>37</v>
      </c>
      <c r="AX189" s="14" t="s">
        <v>83</v>
      </c>
      <c r="AY189" s="257" t="s">
        <v>197</v>
      </c>
    </row>
    <row r="190" s="2" customFormat="1" ht="62.7" customHeight="1">
      <c r="A190" s="41"/>
      <c r="B190" s="42"/>
      <c r="C190" s="217" t="s">
        <v>335</v>
      </c>
      <c r="D190" s="217" t="s">
        <v>199</v>
      </c>
      <c r="E190" s="218" t="s">
        <v>320</v>
      </c>
      <c r="F190" s="219" t="s">
        <v>321</v>
      </c>
      <c r="G190" s="220" t="s">
        <v>266</v>
      </c>
      <c r="H190" s="221">
        <v>38.893000000000001</v>
      </c>
      <c r="I190" s="222"/>
      <c r="J190" s="223">
        <f>ROUND(I190*H190,2)</f>
        <v>0</v>
      </c>
      <c r="K190" s="219" t="s">
        <v>203</v>
      </c>
      <c r="L190" s="47"/>
      <c r="M190" s="224" t="s">
        <v>19</v>
      </c>
      <c r="N190" s="225" t="s">
        <v>47</v>
      </c>
      <c r="O190" s="87"/>
      <c r="P190" s="226">
        <f>O190*H190</f>
        <v>0</v>
      </c>
      <c r="Q190" s="226">
        <v>0</v>
      </c>
      <c r="R190" s="226">
        <f>Q190*H190</f>
        <v>0</v>
      </c>
      <c r="S190" s="226">
        <v>0</v>
      </c>
      <c r="T190" s="227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8" t="s">
        <v>204</v>
      </c>
      <c r="AT190" s="228" t="s">
        <v>199</v>
      </c>
      <c r="AU190" s="228" t="s">
        <v>85</v>
      </c>
      <c r="AY190" s="20" t="s">
        <v>197</v>
      </c>
      <c r="BE190" s="229">
        <f>IF(N190="základní",J190,0)</f>
        <v>0</v>
      </c>
      <c r="BF190" s="229">
        <f>IF(N190="snížená",J190,0)</f>
        <v>0</v>
      </c>
      <c r="BG190" s="229">
        <f>IF(N190="zákl. přenesená",J190,0)</f>
        <v>0</v>
      </c>
      <c r="BH190" s="229">
        <f>IF(N190="sníž. přenesená",J190,0)</f>
        <v>0</v>
      </c>
      <c r="BI190" s="229">
        <f>IF(N190="nulová",J190,0)</f>
        <v>0</v>
      </c>
      <c r="BJ190" s="20" t="s">
        <v>83</v>
      </c>
      <c r="BK190" s="229">
        <f>ROUND(I190*H190,2)</f>
        <v>0</v>
      </c>
      <c r="BL190" s="20" t="s">
        <v>204</v>
      </c>
      <c r="BM190" s="228" t="s">
        <v>1882</v>
      </c>
    </row>
    <row r="191" s="2" customFormat="1">
      <c r="A191" s="41"/>
      <c r="B191" s="42"/>
      <c r="C191" s="43"/>
      <c r="D191" s="230" t="s">
        <v>206</v>
      </c>
      <c r="E191" s="43"/>
      <c r="F191" s="231" t="s">
        <v>323</v>
      </c>
      <c r="G191" s="43"/>
      <c r="H191" s="43"/>
      <c r="I191" s="232"/>
      <c r="J191" s="43"/>
      <c r="K191" s="43"/>
      <c r="L191" s="47"/>
      <c r="M191" s="233"/>
      <c r="N191" s="234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206</v>
      </c>
      <c r="AU191" s="20" t="s">
        <v>85</v>
      </c>
    </row>
    <row r="192" s="13" customFormat="1">
      <c r="A192" s="13"/>
      <c r="B192" s="235"/>
      <c r="C192" s="236"/>
      <c r="D192" s="237" t="s">
        <v>208</v>
      </c>
      <c r="E192" s="238" t="s">
        <v>19</v>
      </c>
      <c r="F192" s="239" t="s">
        <v>1883</v>
      </c>
      <c r="G192" s="236"/>
      <c r="H192" s="240">
        <v>38.893000000000001</v>
      </c>
      <c r="I192" s="241"/>
      <c r="J192" s="236"/>
      <c r="K192" s="236"/>
      <c r="L192" s="242"/>
      <c r="M192" s="243"/>
      <c r="N192" s="244"/>
      <c r="O192" s="244"/>
      <c r="P192" s="244"/>
      <c r="Q192" s="244"/>
      <c r="R192" s="244"/>
      <c r="S192" s="244"/>
      <c r="T192" s="245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6" t="s">
        <v>208</v>
      </c>
      <c r="AU192" s="246" t="s">
        <v>85</v>
      </c>
      <c r="AV192" s="13" t="s">
        <v>85</v>
      </c>
      <c r="AW192" s="13" t="s">
        <v>37</v>
      </c>
      <c r="AX192" s="13" t="s">
        <v>83</v>
      </c>
      <c r="AY192" s="246" t="s">
        <v>197</v>
      </c>
    </row>
    <row r="193" s="2" customFormat="1" ht="66.75" customHeight="1">
      <c r="A193" s="41"/>
      <c r="B193" s="42"/>
      <c r="C193" s="217" t="s">
        <v>341</v>
      </c>
      <c r="D193" s="217" t="s">
        <v>199</v>
      </c>
      <c r="E193" s="218" t="s">
        <v>326</v>
      </c>
      <c r="F193" s="219" t="s">
        <v>327</v>
      </c>
      <c r="G193" s="220" t="s">
        <v>266</v>
      </c>
      <c r="H193" s="221">
        <v>738.96699999999998</v>
      </c>
      <c r="I193" s="222"/>
      <c r="J193" s="223">
        <f>ROUND(I193*H193,2)</f>
        <v>0</v>
      </c>
      <c r="K193" s="219" t="s">
        <v>203</v>
      </c>
      <c r="L193" s="47"/>
      <c r="M193" s="224" t="s">
        <v>19</v>
      </c>
      <c r="N193" s="225" t="s">
        <v>47</v>
      </c>
      <c r="O193" s="87"/>
      <c r="P193" s="226">
        <f>O193*H193</f>
        <v>0</v>
      </c>
      <c r="Q193" s="226">
        <v>0</v>
      </c>
      <c r="R193" s="226">
        <f>Q193*H193</f>
        <v>0</v>
      </c>
      <c r="S193" s="226">
        <v>0</v>
      </c>
      <c r="T193" s="227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8" t="s">
        <v>204</v>
      </c>
      <c r="AT193" s="228" t="s">
        <v>199</v>
      </c>
      <c r="AU193" s="228" t="s">
        <v>85</v>
      </c>
      <c r="AY193" s="20" t="s">
        <v>197</v>
      </c>
      <c r="BE193" s="229">
        <f>IF(N193="základní",J193,0)</f>
        <v>0</v>
      </c>
      <c r="BF193" s="229">
        <f>IF(N193="snížená",J193,0)</f>
        <v>0</v>
      </c>
      <c r="BG193" s="229">
        <f>IF(N193="zákl. přenesená",J193,0)</f>
        <v>0</v>
      </c>
      <c r="BH193" s="229">
        <f>IF(N193="sníž. přenesená",J193,0)</f>
        <v>0</v>
      </c>
      <c r="BI193" s="229">
        <f>IF(N193="nulová",J193,0)</f>
        <v>0</v>
      </c>
      <c r="BJ193" s="20" t="s">
        <v>83</v>
      </c>
      <c r="BK193" s="229">
        <f>ROUND(I193*H193,2)</f>
        <v>0</v>
      </c>
      <c r="BL193" s="20" t="s">
        <v>204</v>
      </c>
      <c r="BM193" s="228" t="s">
        <v>1884</v>
      </c>
    </row>
    <row r="194" s="2" customFormat="1">
      <c r="A194" s="41"/>
      <c r="B194" s="42"/>
      <c r="C194" s="43"/>
      <c r="D194" s="230" t="s">
        <v>206</v>
      </c>
      <c r="E194" s="43"/>
      <c r="F194" s="231" t="s">
        <v>329</v>
      </c>
      <c r="G194" s="43"/>
      <c r="H194" s="43"/>
      <c r="I194" s="232"/>
      <c r="J194" s="43"/>
      <c r="K194" s="43"/>
      <c r="L194" s="47"/>
      <c r="M194" s="233"/>
      <c r="N194" s="234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206</v>
      </c>
      <c r="AU194" s="20" t="s">
        <v>85</v>
      </c>
    </row>
    <row r="195" s="13" customFormat="1">
      <c r="A195" s="13"/>
      <c r="B195" s="235"/>
      <c r="C195" s="236"/>
      <c r="D195" s="237" t="s">
        <v>208</v>
      </c>
      <c r="E195" s="238" t="s">
        <v>19</v>
      </c>
      <c r="F195" s="239" t="s">
        <v>1883</v>
      </c>
      <c r="G195" s="236"/>
      <c r="H195" s="240">
        <v>38.893000000000001</v>
      </c>
      <c r="I195" s="241"/>
      <c r="J195" s="236"/>
      <c r="K195" s="236"/>
      <c r="L195" s="242"/>
      <c r="M195" s="243"/>
      <c r="N195" s="244"/>
      <c r="O195" s="244"/>
      <c r="P195" s="244"/>
      <c r="Q195" s="244"/>
      <c r="R195" s="244"/>
      <c r="S195" s="244"/>
      <c r="T195" s="245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6" t="s">
        <v>208</v>
      </c>
      <c r="AU195" s="246" t="s">
        <v>85</v>
      </c>
      <c r="AV195" s="13" t="s">
        <v>85</v>
      </c>
      <c r="AW195" s="13" t="s">
        <v>37</v>
      </c>
      <c r="AX195" s="13" t="s">
        <v>83</v>
      </c>
      <c r="AY195" s="246" t="s">
        <v>197</v>
      </c>
    </row>
    <row r="196" s="13" customFormat="1">
      <c r="A196" s="13"/>
      <c r="B196" s="235"/>
      <c r="C196" s="236"/>
      <c r="D196" s="237" t="s">
        <v>208</v>
      </c>
      <c r="E196" s="236"/>
      <c r="F196" s="239" t="s">
        <v>1885</v>
      </c>
      <c r="G196" s="236"/>
      <c r="H196" s="240">
        <v>738.96699999999998</v>
      </c>
      <c r="I196" s="241"/>
      <c r="J196" s="236"/>
      <c r="K196" s="236"/>
      <c r="L196" s="242"/>
      <c r="M196" s="243"/>
      <c r="N196" s="244"/>
      <c r="O196" s="244"/>
      <c r="P196" s="244"/>
      <c r="Q196" s="244"/>
      <c r="R196" s="244"/>
      <c r="S196" s="244"/>
      <c r="T196" s="245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6" t="s">
        <v>208</v>
      </c>
      <c r="AU196" s="246" t="s">
        <v>85</v>
      </c>
      <c r="AV196" s="13" t="s">
        <v>85</v>
      </c>
      <c r="AW196" s="13" t="s">
        <v>4</v>
      </c>
      <c r="AX196" s="13" t="s">
        <v>83</v>
      </c>
      <c r="AY196" s="246" t="s">
        <v>197</v>
      </c>
    </row>
    <row r="197" s="2" customFormat="1" ht="44.25" customHeight="1">
      <c r="A197" s="41"/>
      <c r="B197" s="42"/>
      <c r="C197" s="217" t="s">
        <v>349</v>
      </c>
      <c r="D197" s="217" t="s">
        <v>199</v>
      </c>
      <c r="E197" s="218" t="s">
        <v>1035</v>
      </c>
      <c r="F197" s="219" t="s">
        <v>1036</v>
      </c>
      <c r="G197" s="220" t="s">
        <v>266</v>
      </c>
      <c r="H197" s="221">
        <v>90.983000000000004</v>
      </c>
      <c r="I197" s="222"/>
      <c r="J197" s="223">
        <f>ROUND(I197*H197,2)</f>
        <v>0</v>
      </c>
      <c r="K197" s="219" t="s">
        <v>203</v>
      </c>
      <c r="L197" s="47"/>
      <c r="M197" s="224" t="s">
        <v>19</v>
      </c>
      <c r="N197" s="225" t="s">
        <v>47</v>
      </c>
      <c r="O197" s="87"/>
      <c r="P197" s="226">
        <f>O197*H197</f>
        <v>0</v>
      </c>
      <c r="Q197" s="226">
        <v>0</v>
      </c>
      <c r="R197" s="226">
        <f>Q197*H197</f>
        <v>0</v>
      </c>
      <c r="S197" s="226">
        <v>0</v>
      </c>
      <c r="T197" s="22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8" t="s">
        <v>204</v>
      </c>
      <c r="AT197" s="228" t="s">
        <v>199</v>
      </c>
      <c r="AU197" s="228" t="s">
        <v>85</v>
      </c>
      <c r="AY197" s="20" t="s">
        <v>197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0" t="s">
        <v>83</v>
      </c>
      <c r="BK197" s="229">
        <f>ROUND(I197*H197,2)</f>
        <v>0</v>
      </c>
      <c r="BL197" s="20" t="s">
        <v>204</v>
      </c>
      <c r="BM197" s="228" t="s">
        <v>1886</v>
      </c>
    </row>
    <row r="198" s="2" customFormat="1">
      <c r="A198" s="41"/>
      <c r="B198" s="42"/>
      <c r="C198" s="43"/>
      <c r="D198" s="230" t="s">
        <v>206</v>
      </c>
      <c r="E198" s="43"/>
      <c r="F198" s="231" t="s">
        <v>1038</v>
      </c>
      <c r="G198" s="43"/>
      <c r="H198" s="43"/>
      <c r="I198" s="232"/>
      <c r="J198" s="43"/>
      <c r="K198" s="43"/>
      <c r="L198" s="47"/>
      <c r="M198" s="233"/>
      <c r="N198" s="23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206</v>
      </c>
      <c r="AU198" s="20" t="s">
        <v>85</v>
      </c>
    </row>
    <row r="199" s="13" customFormat="1">
      <c r="A199" s="13"/>
      <c r="B199" s="235"/>
      <c r="C199" s="236"/>
      <c r="D199" s="237" t="s">
        <v>208</v>
      </c>
      <c r="E199" s="238" t="s">
        <v>19</v>
      </c>
      <c r="F199" s="239" t="s">
        <v>1879</v>
      </c>
      <c r="G199" s="236"/>
      <c r="H199" s="240">
        <v>43.189999999999998</v>
      </c>
      <c r="I199" s="241"/>
      <c r="J199" s="236"/>
      <c r="K199" s="236"/>
      <c r="L199" s="242"/>
      <c r="M199" s="243"/>
      <c r="N199" s="244"/>
      <c r="O199" s="244"/>
      <c r="P199" s="244"/>
      <c r="Q199" s="244"/>
      <c r="R199" s="244"/>
      <c r="S199" s="244"/>
      <c r="T199" s="245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6" t="s">
        <v>208</v>
      </c>
      <c r="AU199" s="246" t="s">
        <v>85</v>
      </c>
      <c r="AV199" s="13" t="s">
        <v>85</v>
      </c>
      <c r="AW199" s="13" t="s">
        <v>37</v>
      </c>
      <c r="AX199" s="13" t="s">
        <v>76</v>
      </c>
      <c r="AY199" s="246" t="s">
        <v>197</v>
      </c>
    </row>
    <row r="200" s="15" customFormat="1">
      <c r="A200" s="15"/>
      <c r="B200" s="258"/>
      <c r="C200" s="259"/>
      <c r="D200" s="237" t="s">
        <v>208</v>
      </c>
      <c r="E200" s="260" t="s">
        <v>19</v>
      </c>
      <c r="F200" s="261" t="s">
        <v>315</v>
      </c>
      <c r="G200" s="259"/>
      <c r="H200" s="262">
        <v>43.189999999999998</v>
      </c>
      <c r="I200" s="263"/>
      <c r="J200" s="259"/>
      <c r="K200" s="259"/>
      <c r="L200" s="264"/>
      <c r="M200" s="265"/>
      <c r="N200" s="266"/>
      <c r="O200" s="266"/>
      <c r="P200" s="266"/>
      <c r="Q200" s="266"/>
      <c r="R200" s="266"/>
      <c r="S200" s="266"/>
      <c r="T200" s="267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8" t="s">
        <v>208</v>
      </c>
      <c r="AU200" s="268" t="s">
        <v>85</v>
      </c>
      <c r="AV200" s="15" t="s">
        <v>93</v>
      </c>
      <c r="AW200" s="15" t="s">
        <v>37</v>
      </c>
      <c r="AX200" s="15" t="s">
        <v>76</v>
      </c>
      <c r="AY200" s="268" t="s">
        <v>197</v>
      </c>
    </row>
    <row r="201" s="13" customFormat="1">
      <c r="A201" s="13"/>
      <c r="B201" s="235"/>
      <c r="C201" s="236"/>
      <c r="D201" s="237" t="s">
        <v>208</v>
      </c>
      <c r="E201" s="238" t="s">
        <v>19</v>
      </c>
      <c r="F201" s="239" t="s">
        <v>1881</v>
      </c>
      <c r="G201" s="236"/>
      <c r="H201" s="240">
        <v>8.9000000000000004</v>
      </c>
      <c r="I201" s="241"/>
      <c r="J201" s="236"/>
      <c r="K201" s="236"/>
      <c r="L201" s="242"/>
      <c r="M201" s="243"/>
      <c r="N201" s="244"/>
      <c r="O201" s="244"/>
      <c r="P201" s="244"/>
      <c r="Q201" s="244"/>
      <c r="R201" s="244"/>
      <c r="S201" s="244"/>
      <c r="T201" s="245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6" t="s">
        <v>208</v>
      </c>
      <c r="AU201" s="246" t="s">
        <v>85</v>
      </c>
      <c r="AV201" s="13" t="s">
        <v>85</v>
      </c>
      <c r="AW201" s="13" t="s">
        <v>37</v>
      </c>
      <c r="AX201" s="13" t="s">
        <v>76</v>
      </c>
      <c r="AY201" s="246" t="s">
        <v>197</v>
      </c>
    </row>
    <row r="202" s="13" customFormat="1">
      <c r="A202" s="13"/>
      <c r="B202" s="235"/>
      <c r="C202" s="236"/>
      <c r="D202" s="237" t="s">
        <v>208</v>
      </c>
      <c r="E202" s="238" t="s">
        <v>19</v>
      </c>
      <c r="F202" s="239" t="s">
        <v>1883</v>
      </c>
      <c r="G202" s="236"/>
      <c r="H202" s="240">
        <v>38.893000000000001</v>
      </c>
      <c r="I202" s="241"/>
      <c r="J202" s="236"/>
      <c r="K202" s="236"/>
      <c r="L202" s="242"/>
      <c r="M202" s="243"/>
      <c r="N202" s="244"/>
      <c r="O202" s="244"/>
      <c r="P202" s="244"/>
      <c r="Q202" s="244"/>
      <c r="R202" s="244"/>
      <c r="S202" s="244"/>
      <c r="T202" s="245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6" t="s">
        <v>208</v>
      </c>
      <c r="AU202" s="246" t="s">
        <v>85</v>
      </c>
      <c r="AV202" s="13" t="s">
        <v>85</v>
      </c>
      <c r="AW202" s="13" t="s">
        <v>37</v>
      </c>
      <c r="AX202" s="13" t="s">
        <v>76</v>
      </c>
      <c r="AY202" s="246" t="s">
        <v>197</v>
      </c>
    </row>
    <row r="203" s="15" customFormat="1">
      <c r="A203" s="15"/>
      <c r="B203" s="258"/>
      <c r="C203" s="259"/>
      <c r="D203" s="237" t="s">
        <v>208</v>
      </c>
      <c r="E203" s="260" t="s">
        <v>19</v>
      </c>
      <c r="F203" s="261" t="s">
        <v>318</v>
      </c>
      <c r="G203" s="259"/>
      <c r="H203" s="262">
        <v>47.792999999999999</v>
      </c>
      <c r="I203" s="263"/>
      <c r="J203" s="259"/>
      <c r="K203" s="259"/>
      <c r="L203" s="264"/>
      <c r="M203" s="265"/>
      <c r="N203" s="266"/>
      <c r="O203" s="266"/>
      <c r="P203" s="266"/>
      <c r="Q203" s="266"/>
      <c r="R203" s="266"/>
      <c r="S203" s="266"/>
      <c r="T203" s="267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268" t="s">
        <v>208</v>
      </c>
      <c r="AU203" s="268" t="s">
        <v>85</v>
      </c>
      <c r="AV203" s="15" t="s">
        <v>93</v>
      </c>
      <c r="AW203" s="15" t="s">
        <v>37</v>
      </c>
      <c r="AX203" s="15" t="s">
        <v>76</v>
      </c>
      <c r="AY203" s="268" t="s">
        <v>197</v>
      </c>
    </row>
    <row r="204" s="14" customFormat="1">
      <c r="A204" s="14"/>
      <c r="B204" s="247"/>
      <c r="C204" s="248"/>
      <c r="D204" s="237" t="s">
        <v>208</v>
      </c>
      <c r="E204" s="249" t="s">
        <v>19</v>
      </c>
      <c r="F204" s="250" t="s">
        <v>272</v>
      </c>
      <c r="G204" s="248"/>
      <c r="H204" s="251">
        <v>90.983000000000004</v>
      </c>
      <c r="I204" s="252"/>
      <c r="J204" s="248"/>
      <c r="K204" s="248"/>
      <c r="L204" s="253"/>
      <c r="M204" s="254"/>
      <c r="N204" s="255"/>
      <c r="O204" s="255"/>
      <c r="P204" s="255"/>
      <c r="Q204" s="255"/>
      <c r="R204" s="255"/>
      <c r="S204" s="255"/>
      <c r="T204" s="256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7" t="s">
        <v>208</v>
      </c>
      <c r="AU204" s="257" t="s">
        <v>85</v>
      </c>
      <c r="AV204" s="14" t="s">
        <v>204</v>
      </c>
      <c r="AW204" s="14" t="s">
        <v>37</v>
      </c>
      <c r="AX204" s="14" t="s">
        <v>83</v>
      </c>
      <c r="AY204" s="257" t="s">
        <v>197</v>
      </c>
    </row>
    <row r="205" s="2" customFormat="1" ht="55.5" customHeight="1">
      <c r="A205" s="41"/>
      <c r="B205" s="42"/>
      <c r="C205" s="217" t="s">
        <v>355</v>
      </c>
      <c r="D205" s="217" t="s">
        <v>199</v>
      </c>
      <c r="E205" s="218" t="s">
        <v>336</v>
      </c>
      <c r="F205" s="219" t="s">
        <v>337</v>
      </c>
      <c r="G205" s="220" t="s">
        <v>266</v>
      </c>
      <c r="H205" s="221">
        <v>38.549999999999997</v>
      </c>
      <c r="I205" s="222"/>
      <c r="J205" s="223">
        <f>ROUND(I205*H205,2)</f>
        <v>0</v>
      </c>
      <c r="K205" s="219" t="s">
        <v>203</v>
      </c>
      <c r="L205" s="47"/>
      <c r="M205" s="224" t="s">
        <v>19</v>
      </c>
      <c r="N205" s="225" t="s">
        <v>47</v>
      </c>
      <c r="O205" s="87"/>
      <c r="P205" s="226">
        <f>O205*H205</f>
        <v>0</v>
      </c>
      <c r="Q205" s="226">
        <v>0</v>
      </c>
      <c r="R205" s="226">
        <f>Q205*H205</f>
        <v>0</v>
      </c>
      <c r="S205" s="226">
        <v>0</v>
      </c>
      <c r="T205" s="227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8" t="s">
        <v>204</v>
      </c>
      <c r="AT205" s="228" t="s">
        <v>199</v>
      </c>
      <c r="AU205" s="228" t="s">
        <v>85</v>
      </c>
      <c r="AY205" s="20" t="s">
        <v>197</v>
      </c>
      <c r="BE205" s="229">
        <f>IF(N205="základní",J205,0)</f>
        <v>0</v>
      </c>
      <c r="BF205" s="229">
        <f>IF(N205="snížená",J205,0)</f>
        <v>0</v>
      </c>
      <c r="BG205" s="229">
        <f>IF(N205="zákl. přenesená",J205,0)</f>
        <v>0</v>
      </c>
      <c r="BH205" s="229">
        <f>IF(N205="sníž. přenesená",J205,0)</f>
        <v>0</v>
      </c>
      <c r="BI205" s="229">
        <f>IF(N205="nulová",J205,0)</f>
        <v>0</v>
      </c>
      <c r="BJ205" s="20" t="s">
        <v>83</v>
      </c>
      <c r="BK205" s="229">
        <f>ROUND(I205*H205,2)</f>
        <v>0</v>
      </c>
      <c r="BL205" s="20" t="s">
        <v>204</v>
      </c>
      <c r="BM205" s="228" t="s">
        <v>1887</v>
      </c>
    </row>
    <row r="206" s="2" customFormat="1">
      <c r="A206" s="41"/>
      <c r="B206" s="42"/>
      <c r="C206" s="43"/>
      <c r="D206" s="230" t="s">
        <v>206</v>
      </c>
      <c r="E206" s="43"/>
      <c r="F206" s="231" t="s">
        <v>339</v>
      </c>
      <c r="G206" s="43"/>
      <c r="H206" s="43"/>
      <c r="I206" s="232"/>
      <c r="J206" s="43"/>
      <c r="K206" s="43"/>
      <c r="L206" s="47"/>
      <c r="M206" s="233"/>
      <c r="N206" s="234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206</v>
      </c>
      <c r="AU206" s="20" t="s">
        <v>85</v>
      </c>
    </row>
    <row r="207" s="13" customFormat="1">
      <c r="A207" s="13"/>
      <c r="B207" s="235"/>
      <c r="C207" s="236"/>
      <c r="D207" s="237" t="s">
        <v>208</v>
      </c>
      <c r="E207" s="238" t="s">
        <v>19</v>
      </c>
      <c r="F207" s="239" t="s">
        <v>1888</v>
      </c>
      <c r="G207" s="236"/>
      <c r="H207" s="240">
        <v>38.549999999999997</v>
      </c>
      <c r="I207" s="241"/>
      <c r="J207" s="236"/>
      <c r="K207" s="236"/>
      <c r="L207" s="242"/>
      <c r="M207" s="243"/>
      <c r="N207" s="244"/>
      <c r="O207" s="244"/>
      <c r="P207" s="244"/>
      <c r="Q207" s="244"/>
      <c r="R207" s="244"/>
      <c r="S207" s="244"/>
      <c r="T207" s="245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6" t="s">
        <v>208</v>
      </c>
      <c r="AU207" s="246" t="s">
        <v>85</v>
      </c>
      <c r="AV207" s="13" t="s">
        <v>85</v>
      </c>
      <c r="AW207" s="13" t="s">
        <v>37</v>
      </c>
      <c r="AX207" s="13" t="s">
        <v>83</v>
      </c>
      <c r="AY207" s="246" t="s">
        <v>197</v>
      </c>
    </row>
    <row r="208" s="2" customFormat="1" ht="16.5" customHeight="1">
      <c r="A208" s="41"/>
      <c r="B208" s="42"/>
      <c r="C208" s="269" t="s">
        <v>360</v>
      </c>
      <c r="D208" s="269" t="s">
        <v>342</v>
      </c>
      <c r="E208" s="270" t="s">
        <v>343</v>
      </c>
      <c r="F208" s="271" t="s">
        <v>344</v>
      </c>
      <c r="G208" s="272" t="s">
        <v>345</v>
      </c>
      <c r="H208" s="273">
        <v>88.665000000000006</v>
      </c>
      <c r="I208" s="274"/>
      <c r="J208" s="275">
        <f>ROUND(I208*H208,2)</f>
        <v>0</v>
      </c>
      <c r="K208" s="271" t="s">
        <v>346</v>
      </c>
      <c r="L208" s="276"/>
      <c r="M208" s="277" t="s">
        <v>19</v>
      </c>
      <c r="N208" s="278" t="s">
        <v>47</v>
      </c>
      <c r="O208" s="87"/>
      <c r="P208" s="226">
        <f>O208*H208</f>
        <v>0</v>
      </c>
      <c r="Q208" s="226">
        <v>1</v>
      </c>
      <c r="R208" s="226">
        <f>Q208*H208</f>
        <v>88.665000000000006</v>
      </c>
      <c r="S208" s="226">
        <v>0</v>
      </c>
      <c r="T208" s="227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8" t="s">
        <v>239</v>
      </c>
      <c r="AT208" s="228" t="s">
        <v>342</v>
      </c>
      <c r="AU208" s="228" t="s">
        <v>85</v>
      </c>
      <c r="AY208" s="20" t="s">
        <v>197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0" t="s">
        <v>83</v>
      </c>
      <c r="BK208" s="229">
        <f>ROUND(I208*H208,2)</f>
        <v>0</v>
      </c>
      <c r="BL208" s="20" t="s">
        <v>204</v>
      </c>
      <c r="BM208" s="228" t="s">
        <v>1889</v>
      </c>
    </row>
    <row r="209" s="13" customFormat="1">
      <c r="A209" s="13"/>
      <c r="B209" s="235"/>
      <c r="C209" s="236"/>
      <c r="D209" s="237" t="s">
        <v>208</v>
      </c>
      <c r="E209" s="236"/>
      <c r="F209" s="239" t="s">
        <v>1890</v>
      </c>
      <c r="G209" s="236"/>
      <c r="H209" s="240">
        <v>88.665000000000006</v>
      </c>
      <c r="I209" s="241"/>
      <c r="J209" s="236"/>
      <c r="K209" s="236"/>
      <c r="L209" s="242"/>
      <c r="M209" s="243"/>
      <c r="N209" s="244"/>
      <c r="O209" s="244"/>
      <c r="P209" s="244"/>
      <c r="Q209" s="244"/>
      <c r="R209" s="244"/>
      <c r="S209" s="244"/>
      <c r="T209" s="245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6" t="s">
        <v>208</v>
      </c>
      <c r="AU209" s="246" t="s">
        <v>85</v>
      </c>
      <c r="AV209" s="13" t="s">
        <v>85</v>
      </c>
      <c r="AW209" s="13" t="s">
        <v>4</v>
      </c>
      <c r="AX209" s="13" t="s">
        <v>83</v>
      </c>
      <c r="AY209" s="246" t="s">
        <v>197</v>
      </c>
    </row>
    <row r="210" s="2" customFormat="1" ht="44.25" customHeight="1">
      <c r="A210" s="41"/>
      <c r="B210" s="42"/>
      <c r="C210" s="217" t="s">
        <v>366</v>
      </c>
      <c r="D210" s="217" t="s">
        <v>199</v>
      </c>
      <c r="E210" s="218" t="s">
        <v>350</v>
      </c>
      <c r="F210" s="219" t="s">
        <v>351</v>
      </c>
      <c r="G210" s="220" t="s">
        <v>345</v>
      </c>
      <c r="H210" s="221">
        <v>77.786000000000001</v>
      </c>
      <c r="I210" s="222"/>
      <c r="J210" s="223">
        <f>ROUND(I210*H210,2)</f>
        <v>0</v>
      </c>
      <c r="K210" s="219" t="s">
        <v>203</v>
      </c>
      <c r="L210" s="47"/>
      <c r="M210" s="224" t="s">
        <v>19</v>
      </c>
      <c r="N210" s="225" t="s">
        <v>47</v>
      </c>
      <c r="O210" s="87"/>
      <c r="P210" s="226">
        <f>O210*H210</f>
        <v>0</v>
      </c>
      <c r="Q210" s="226">
        <v>0</v>
      </c>
      <c r="R210" s="226">
        <f>Q210*H210</f>
        <v>0</v>
      </c>
      <c r="S210" s="226">
        <v>0</v>
      </c>
      <c r="T210" s="227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8" t="s">
        <v>204</v>
      </c>
      <c r="AT210" s="228" t="s">
        <v>199</v>
      </c>
      <c r="AU210" s="228" t="s">
        <v>85</v>
      </c>
      <c r="AY210" s="20" t="s">
        <v>197</v>
      </c>
      <c r="BE210" s="229">
        <f>IF(N210="základní",J210,0)</f>
        <v>0</v>
      </c>
      <c r="BF210" s="229">
        <f>IF(N210="snížená",J210,0)</f>
        <v>0</v>
      </c>
      <c r="BG210" s="229">
        <f>IF(N210="zákl. přenesená",J210,0)</f>
        <v>0</v>
      </c>
      <c r="BH210" s="229">
        <f>IF(N210="sníž. přenesená",J210,0)</f>
        <v>0</v>
      </c>
      <c r="BI210" s="229">
        <f>IF(N210="nulová",J210,0)</f>
        <v>0</v>
      </c>
      <c r="BJ210" s="20" t="s">
        <v>83</v>
      </c>
      <c r="BK210" s="229">
        <f>ROUND(I210*H210,2)</f>
        <v>0</v>
      </c>
      <c r="BL210" s="20" t="s">
        <v>204</v>
      </c>
      <c r="BM210" s="228" t="s">
        <v>1891</v>
      </c>
    </row>
    <row r="211" s="2" customFormat="1">
      <c r="A211" s="41"/>
      <c r="B211" s="42"/>
      <c r="C211" s="43"/>
      <c r="D211" s="230" t="s">
        <v>206</v>
      </c>
      <c r="E211" s="43"/>
      <c r="F211" s="231" t="s">
        <v>353</v>
      </c>
      <c r="G211" s="43"/>
      <c r="H211" s="43"/>
      <c r="I211" s="232"/>
      <c r="J211" s="43"/>
      <c r="K211" s="43"/>
      <c r="L211" s="47"/>
      <c r="M211" s="233"/>
      <c r="N211" s="234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206</v>
      </c>
      <c r="AU211" s="20" t="s">
        <v>85</v>
      </c>
    </row>
    <row r="212" s="13" customFormat="1">
      <c r="A212" s="13"/>
      <c r="B212" s="235"/>
      <c r="C212" s="236"/>
      <c r="D212" s="237" t="s">
        <v>208</v>
      </c>
      <c r="E212" s="238" t="s">
        <v>19</v>
      </c>
      <c r="F212" s="239" t="s">
        <v>1883</v>
      </c>
      <c r="G212" s="236"/>
      <c r="H212" s="240">
        <v>38.893000000000001</v>
      </c>
      <c r="I212" s="241"/>
      <c r="J212" s="236"/>
      <c r="K212" s="236"/>
      <c r="L212" s="242"/>
      <c r="M212" s="243"/>
      <c r="N212" s="244"/>
      <c r="O212" s="244"/>
      <c r="P212" s="244"/>
      <c r="Q212" s="244"/>
      <c r="R212" s="244"/>
      <c r="S212" s="244"/>
      <c r="T212" s="245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6" t="s">
        <v>208</v>
      </c>
      <c r="AU212" s="246" t="s">
        <v>85</v>
      </c>
      <c r="AV212" s="13" t="s">
        <v>85</v>
      </c>
      <c r="AW212" s="13" t="s">
        <v>37</v>
      </c>
      <c r="AX212" s="13" t="s">
        <v>83</v>
      </c>
      <c r="AY212" s="246" t="s">
        <v>197</v>
      </c>
    </row>
    <row r="213" s="13" customFormat="1">
      <c r="A213" s="13"/>
      <c r="B213" s="235"/>
      <c r="C213" s="236"/>
      <c r="D213" s="237" t="s">
        <v>208</v>
      </c>
      <c r="E213" s="236"/>
      <c r="F213" s="239" t="s">
        <v>1892</v>
      </c>
      <c r="G213" s="236"/>
      <c r="H213" s="240">
        <v>77.786000000000001</v>
      </c>
      <c r="I213" s="241"/>
      <c r="J213" s="236"/>
      <c r="K213" s="236"/>
      <c r="L213" s="242"/>
      <c r="M213" s="243"/>
      <c r="N213" s="244"/>
      <c r="O213" s="244"/>
      <c r="P213" s="244"/>
      <c r="Q213" s="244"/>
      <c r="R213" s="244"/>
      <c r="S213" s="244"/>
      <c r="T213" s="245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6" t="s">
        <v>208</v>
      </c>
      <c r="AU213" s="246" t="s">
        <v>85</v>
      </c>
      <c r="AV213" s="13" t="s">
        <v>85</v>
      </c>
      <c r="AW213" s="13" t="s">
        <v>4</v>
      </c>
      <c r="AX213" s="13" t="s">
        <v>83</v>
      </c>
      <c r="AY213" s="246" t="s">
        <v>197</v>
      </c>
    </row>
    <row r="214" s="2" customFormat="1" ht="37.8" customHeight="1">
      <c r="A214" s="41"/>
      <c r="B214" s="42"/>
      <c r="C214" s="217" t="s">
        <v>372</v>
      </c>
      <c r="D214" s="217" t="s">
        <v>199</v>
      </c>
      <c r="E214" s="218" t="s">
        <v>356</v>
      </c>
      <c r="F214" s="219" t="s">
        <v>357</v>
      </c>
      <c r="G214" s="220" t="s">
        <v>266</v>
      </c>
      <c r="H214" s="221">
        <v>90.983000000000004</v>
      </c>
      <c r="I214" s="222"/>
      <c r="J214" s="223">
        <f>ROUND(I214*H214,2)</f>
        <v>0</v>
      </c>
      <c r="K214" s="219" t="s">
        <v>203</v>
      </c>
      <c r="L214" s="47"/>
      <c r="M214" s="224" t="s">
        <v>19</v>
      </c>
      <c r="N214" s="225" t="s">
        <v>47</v>
      </c>
      <c r="O214" s="87"/>
      <c r="P214" s="226">
        <f>O214*H214</f>
        <v>0</v>
      </c>
      <c r="Q214" s="226">
        <v>0</v>
      </c>
      <c r="R214" s="226">
        <f>Q214*H214</f>
        <v>0</v>
      </c>
      <c r="S214" s="226">
        <v>0</v>
      </c>
      <c r="T214" s="227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8" t="s">
        <v>204</v>
      </c>
      <c r="AT214" s="228" t="s">
        <v>199</v>
      </c>
      <c r="AU214" s="228" t="s">
        <v>85</v>
      </c>
      <c r="AY214" s="20" t="s">
        <v>197</v>
      </c>
      <c r="BE214" s="229">
        <f>IF(N214="základní",J214,0)</f>
        <v>0</v>
      </c>
      <c r="BF214" s="229">
        <f>IF(N214="snížená",J214,0)</f>
        <v>0</v>
      </c>
      <c r="BG214" s="229">
        <f>IF(N214="zákl. přenesená",J214,0)</f>
        <v>0</v>
      </c>
      <c r="BH214" s="229">
        <f>IF(N214="sníž. přenesená",J214,0)</f>
        <v>0</v>
      </c>
      <c r="BI214" s="229">
        <f>IF(N214="nulová",J214,0)</f>
        <v>0</v>
      </c>
      <c r="BJ214" s="20" t="s">
        <v>83</v>
      </c>
      <c r="BK214" s="229">
        <f>ROUND(I214*H214,2)</f>
        <v>0</v>
      </c>
      <c r="BL214" s="20" t="s">
        <v>204</v>
      </c>
      <c r="BM214" s="228" t="s">
        <v>1893</v>
      </c>
    </row>
    <row r="215" s="2" customFormat="1">
      <c r="A215" s="41"/>
      <c r="B215" s="42"/>
      <c r="C215" s="43"/>
      <c r="D215" s="230" t="s">
        <v>206</v>
      </c>
      <c r="E215" s="43"/>
      <c r="F215" s="231" t="s">
        <v>359</v>
      </c>
      <c r="G215" s="43"/>
      <c r="H215" s="43"/>
      <c r="I215" s="232"/>
      <c r="J215" s="43"/>
      <c r="K215" s="43"/>
      <c r="L215" s="47"/>
      <c r="M215" s="233"/>
      <c r="N215" s="234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206</v>
      </c>
      <c r="AU215" s="20" t="s">
        <v>85</v>
      </c>
    </row>
    <row r="216" s="13" customFormat="1">
      <c r="A216" s="13"/>
      <c r="B216" s="235"/>
      <c r="C216" s="236"/>
      <c r="D216" s="237" t="s">
        <v>208</v>
      </c>
      <c r="E216" s="238" t="s">
        <v>19</v>
      </c>
      <c r="F216" s="239" t="s">
        <v>1878</v>
      </c>
      <c r="G216" s="236"/>
      <c r="H216" s="240">
        <v>43.189999999999998</v>
      </c>
      <c r="I216" s="241"/>
      <c r="J216" s="236"/>
      <c r="K216" s="236"/>
      <c r="L216" s="242"/>
      <c r="M216" s="243"/>
      <c r="N216" s="244"/>
      <c r="O216" s="244"/>
      <c r="P216" s="244"/>
      <c r="Q216" s="244"/>
      <c r="R216" s="244"/>
      <c r="S216" s="244"/>
      <c r="T216" s="245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6" t="s">
        <v>208</v>
      </c>
      <c r="AU216" s="246" t="s">
        <v>85</v>
      </c>
      <c r="AV216" s="13" t="s">
        <v>85</v>
      </c>
      <c r="AW216" s="13" t="s">
        <v>37</v>
      </c>
      <c r="AX216" s="13" t="s">
        <v>76</v>
      </c>
      <c r="AY216" s="246" t="s">
        <v>197</v>
      </c>
    </row>
    <row r="217" s="15" customFormat="1">
      <c r="A217" s="15"/>
      <c r="B217" s="258"/>
      <c r="C217" s="259"/>
      <c r="D217" s="237" t="s">
        <v>208</v>
      </c>
      <c r="E217" s="260" t="s">
        <v>19</v>
      </c>
      <c r="F217" s="261" t="s">
        <v>315</v>
      </c>
      <c r="G217" s="259"/>
      <c r="H217" s="262">
        <v>43.189999999999998</v>
      </c>
      <c r="I217" s="263"/>
      <c r="J217" s="259"/>
      <c r="K217" s="259"/>
      <c r="L217" s="264"/>
      <c r="M217" s="265"/>
      <c r="N217" s="266"/>
      <c r="O217" s="266"/>
      <c r="P217" s="266"/>
      <c r="Q217" s="266"/>
      <c r="R217" s="266"/>
      <c r="S217" s="266"/>
      <c r="T217" s="267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68" t="s">
        <v>208</v>
      </c>
      <c r="AU217" s="268" t="s">
        <v>85</v>
      </c>
      <c r="AV217" s="15" t="s">
        <v>93</v>
      </c>
      <c r="AW217" s="15" t="s">
        <v>37</v>
      </c>
      <c r="AX217" s="15" t="s">
        <v>76</v>
      </c>
      <c r="AY217" s="268" t="s">
        <v>197</v>
      </c>
    </row>
    <row r="218" s="13" customFormat="1">
      <c r="A218" s="13"/>
      <c r="B218" s="235"/>
      <c r="C218" s="236"/>
      <c r="D218" s="237" t="s">
        <v>208</v>
      </c>
      <c r="E218" s="238" t="s">
        <v>19</v>
      </c>
      <c r="F218" s="239" t="s">
        <v>1880</v>
      </c>
      <c r="G218" s="236"/>
      <c r="H218" s="240">
        <v>47.792999999999999</v>
      </c>
      <c r="I218" s="241"/>
      <c r="J218" s="236"/>
      <c r="K218" s="236"/>
      <c r="L218" s="242"/>
      <c r="M218" s="243"/>
      <c r="N218" s="244"/>
      <c r="O218" s="244"/>
      <c r="P218" s="244"/>
      <c r="Q218" s="244"/>
      <c r="R218" s="244"/>
      <c r="S218" s="244"/>
      <c r="T218" s="245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6" t="s">
        <v>208</v>
      </c>
      <c r="AU218" s="246" t="s">
        <v>85</v>
      </c>
      <c r="AV218" s="13" t="s">
        <v>85</v>
      </c>
      <c r="AW218" s="13" t="s">
        <v>37</v>
      </c>
      <c r="AX218" s="13" t="s">
        <v>76</v>
      </c>
      <c r="AY218" s="246" t="s">
        <v>197</v>
      </c>
    </row>
    <row r="219" s="15" customFormat="1">
      <c r="A219" s="15"/>
      <c r="B219" s="258"/>
      <c r="C219" s="259"/>
      <c r="D219" s="237" t="s">
        <v>208</v>
      </c>
      <c r="E219" s="260" t="s">
        <v>19</v>
      </c>
      <c r="F219" s="261" t="s">
        <v>318</v>
      </c>
      <c r="G219" s="259"/>
      <c r="H219" s="262">
        <v>47.792999999999999</v>
      </c>
      <c r="I219" s="263"/>
      <c r="J219" s="259"/>
      <c r="K219" s="259"/>
      <c r="L219" s="264"/>
      <c r="M219" s="265"/>
      <c r="N219" s="266"/>
      <c r="O219" s="266"/>
      <c r="P219" s="266"/>
      <c r="Q219" s="266"/>
      <c r="R219" s="266"/>
      <c r="S219" s="266"/>
      <c r="T219" s="267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T219" s="268" t="s">
        <v>208</v>
      </c>
      <c r="AU219" s="268" t="s">
        <v>85</v>
      </c>
      <c r="AV219" s="15" t="s">
        <v>93</v>
      </c>
      <c r="AW219" s="15" t="s">
        <v>37</v>
      </c>
      <c r="AX219" s="15" t="s">
        <v>76</v>
      </c>
      <c r="AY219" s="268" t="s">
        <v>197</v>
      </c>
    </row>
    <row r="220" s="14" customFormat="1">
      <c r="A220" s="14"/>
      <c r="B220" s="247"/>
      <c r="C220" s="248"/>
      <c r="D220" s="237" t="s">
        <v>208</v>
      </c>
      <c r="E220" s="249" t="s">
        <v>19</v>
      </c>
      <c r="F220" s="250" t="s">
        <v>272</v>
      </c>
      <c r="G220" s="248"/>
      <c r="H220" s="251">
        <v>90.983000000000004</v>
      </c>
      <c r="I220" s="252"/>
      <c r="J220" s="248"/>
      <c r="K220" s="248"/>
      <c r="L220" s="253"/>
      <c r="M220" s="254"/>
      <c r="N220" s="255"/>
      <c r="O220" s="255"/>
      <c r="P220" s="255"/>
      <c r="Q220" s="255"/>
      <c r="R220" s="255"/>
      <c r="S220" s="255"/>
      <c r="T220" s="256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7" t="s">
        <v>208</v>
      </c>
      <c r="AU220" s="257" t="s">
        <v>85</v>
      </c>
      <c r="AV220" s="14" t="s">
        <v>204</v>
      </c>
      <c r="AW220" s="14" t="s">
        <v>37</v>
      </c>
      <c r="AX220" s="14" t="s">
        <v>83</v>
      </c>
      <c r="AY220" s="257" t="s">
        <v>197</v>
      </c>
    </row>
    <row r="221" s="2" customFormat="1" ht="44.25" customHeight="1">
      <c r="A221" s="41"/>
      <c r="B221" s="42"/>
      <c r="C221" s="217" t="s">
        <v>391</v>
      </c>
      <c r="D221" s="217" t="s">
        <v>199</v>
      </c>
      <c r="E221" s="218" t="s">
        <v>361</v>
      </c>
      <c r="F221" s="219" t="s">
        <v>362</v>
      </c>
      <c r="G221" s="220" t="s">
        <v>266</v>
      </c>
      <c r="H221" s="221">
        <v>8.9000000000000004</v>
      </c>
      <c r="I221" s="222"/>
      <c r="J221" s="223">
        <f>ROUND(I221*H221,2)</f>
        <v>0</v>
      </c>
      <c r="K221" s="219" t="s">
        <v>203</v>
      </c>
      <c r="L221" s="47"/>
      <c r="M221" s="224" t="s">
        <v>19</v>
      </c>
      <c r="N221" s="225" t="s">
        <v>47</v>
      </c>
      <c r="O221" s="87"/>
      <c r="P221" s="226">
        <f>O221*H221</f>
        <v>0</v>
      </c>
      <c r="Q221" s="226">
        <v>0</v>
      </c>
      <c r="R221" s="226">
        <f>Q221*H221</f>
        <v>0</v>
      </c>
      <c r="S221" s="226">
        <v>0</v>
      </c>
      <c r="T221" s="227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8" t="s">
        <v>204</v>
      </c>
      <c r="AT221" s="228" t="s">
        <v>199</v>
      </c>
      <c r="AU221" s="228" t="s">
        <v>85</v>
      </c>
      <c r="AY221" s="20" t="s">
        <v>197</v>
      </c>
      <c r="BE221" s="229">
        <f>IF(N221="základní",J221,0)</f>
        <v>0</v>
      </c>
      <c r="BF221" s="229">
        <f>IF(N221="snížená",J221,0)</f>
        <v>0</v>
      </c>
      <c r="BG221" s="229">
        <f>IF(N221="zákl. přenesená",J221,0)</f>
        <v>0</v>
      </c>
      <c r="BH221" s="229">
        <f>IF(N221="sníž. přenesená",J221,0)</f>
        <v>0</v>
      </c>
      <c r="BI221" s="229">
        <f>IF(N221="nulová",J221,0)</f>
        <v>0</v>
      </c>
      <c r="BJ221" s="20" t="s">
        <v>83</v>
      </c>
      <c r="BK221" s="229">
        <f>ROUND(I221*H221,2)</f>
        <v>0</v>
      </c>
      <c r="BL221" s="20" t="s">
        <v>204</v>
      </c>
      <c r="BM221" s="228" t="s">
        <v>1894</v>
      </c>
    </row>
    <row r="222" s="2" customFormat="1">
      <c r="A222" s="41"/>
      <c r="B222" s="42"/>
      <c r="C222" s="43"/>
      <c r="D222" s="230" t="s">
        <v>206</v>
      </c>
      <c r="E222" s="43"/>
      <c r="F222" s="231" t="s">
        <v>364</v>
      </c>
      <c r="G222" s="43"/>
      <c r="H222" s="43"/>
      <c r="I222" s="232"/>
      <c r="J222" s="43"/>
      <c r="K222" s="43"/>
      <c r="L222" s="47"/>
      <c r="M222" s="233"/>
      <c r="N222" s="234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206</v>
      </c>
      <c r="AU222" s="20" t="s">
        <v>85</v>
      </c>
    </row>
    <row r="223" s="13" customFormat="1">
      <c r="A223" s="13"/>
      <c r="B223" s="235"/>
      <c r="C223" s="236"/>
      <c r="D223" s="237" t="s">
        <v>208</v>
      </c>
      <c r="E223" s="238" t="s">
        <v>19</v>
      </c>
      <c r="F223" s="239" t="s">
        <v>1881</v>
      </c>
      <c r="G223" s="236"/>
      <c r="H223" s="240">
        <v>8.9000000000000004</v>
      </c>
      <c r="I223" s="241"/>
      <c r="J223" s="236"/>
      <c r="K223" s="236"/>
      <c r="L223" s="242"/>
      <c r="M223" s="243"/>
      <c r="N223" s="244"/>
      <c r="O223" s="244"/>
      <c r="P223" s="244"/>
      <c r="Q223" s="244"/>
      <c r="R223" s="244"/>
      <c r="S223" s="244"/>
      <c r="T223" s="245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6" t="s">
        <v>208</v>
      </c>
      <c r="AU223" s="246" t="s">
        <v>85</v>
      </c>
      <c r="AV223" s="13" t="s">
        <v>85</v>
      </c>
      <c r="AW223" s="13" t="s">
        <v>37</v>
      </c>
      <c r="AX223" s="13" t="s">
        <v>83</v>
      </c>
      <c r="AY223" s="246" t="s">
        <v>197</v>
      </c>
    </row>
    <row r="224" s="2" customFormat="1" ht="55.5" customHeight="1">
      <c r="A224" s="41"/>
      <c r="B224" s="42"/>
      <c r="C224" s="217" t="s">
        <v>396</v>
      </c>
      <c r="D224" s="217" t="s">
        <v>199</v>
      </c>
      <c r="E224" s="218" t="s">
        <v>1046</v>
      </c>
      <c r="F224" s="219" t="s">
        <v>1047</v>
      </c>
      <c r="G224" s="220" t="s">
        <v>202</v>
      </c>
      <c r="H224" s="221">
        <v>142.875</v>
      </c>
      <c r="I224" s="222"/>
      <c r="J224" s="223">
        <f>ROUND(I224*H224,2)</f>
        <v>0</v>
      </c>
      <c r="K224" s="219" t="s">
        <v>203</v>
      </c>
      <c r="L224" s="47"/>
      <c r="M224" s="224" t="s">
        <v>19</v>
      </c>
      <c r="N224" s="225" t="s">
        <v>47</v>
      </c>
      <c r="O224" s="87"/>
      <c r="P224" s="226">
        <f>O224*H224</f>
        <v>0</v>
      </c>
      <c r="Q224" s="226">
        <v>0</v>
      </c>
      <c r="R224" s="226">
        <f>Q224*H224</f>
        <v>0</v>
      </c>
      <c r="S224" s="226">
        <v>0</v>
      </c>
      <c r="T224" s="227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8" t="s">
        <v>204</v>
      </c>
      <c r="AT224" s="228" t="s">
        <v>199</v>
      </c>
      <c r="AU224" s="228" t="s">
        <v>85</v>
      </c>
      <c r="AY224" s="20" t="s">
        <v>197</v>
      </c>
      <c r="BE224" s="229">
        <f>IF(N224="základní",J224,0)</f>
        <v>0</v>
      </c>
      <c r="BF224" s="229">
        <f>IF(N224="snížená",J224,0)</f>
        <v>0</v>
      </c>
      <c r="BG224" s="229">
        <f>IF(N224="zákl. přenesená",J224,0)</f>
        <v>0</v>
      </c>
      <c r="BH224" s="229">
        <f>IF(N224="sníž. přenesená",J224,0)</f>
        <v>0</v>
      </c>
      <c r="BI224" s="229">
        <f>IF(N224="nulová",J224,0)</f>
        <v>0</v>
      </c>
      <c r="BJ224" s="20" t="s">
        <v>83</v>
      </c>
      <c r="BK224" s="229">
        <f>ROUND(I224*H224,2)</f>
        <v>0</v>
      </c>
      <c r="BL224" s="20" t="s">
        <v>204</v>
      </c>
      <c r="BM224" s="228" t="s">
        <v>1895</v>
      </c>
    </row>
    <row r="225" s="2" customFormat="1">
      <c r="A225" s="41"/>
      <c r="B225" s="42"/>
      <c r="C225" s="43"/>
      <c r="D225" s="230" t="s">
        <v>206</v>
      </c>
      <c r="E225" s="43"/>
      <c r="F225" s="231" t="s">
        <v>1049</v>
      </c>
      <c r="G225" s="43"/>
      <c r="H225" s="43"/>
      <c r="I225" s="232"/>
      <c r="J225" s="43"/>
      <c r="K225" s="43"/>
      <c r="L225" s="47"/>
      <c r="M225" s="233"/>
      <c r="N225" s="234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206</v>
      </c>
      <c r="AU225" s="20" t="s">
        <v>85</v>
      </c>
    </row>
    <row r="226" s="13" customFormat="1">
      <c r="A226" s="13"/>
      <c r="B226" s="235"/>
      <c r="C226" s="236"/>
      <c r="D226" s="237" t="s">
        <v>208</v>
      </c>
      <c r="E226" s="238" t="s">
        <v>19</v>
      </c>
      <c r="F226" s="239" t="s">
        <v>1896</v>
      </c>
      <c r="G226" s="236"/>
      <c r="H226" s="240">
        <v>142.875</v>
      </c>
      <c r="I226" s="241"/>
      <c r="J226" s="236"/>
      <c r="K226" s="236"/>
      <c r="L226" s="242"/>
      <c r="M226" s="243"/>
      <c r="N226" s="244"/>
      <c r="O226" s="244"/>
      <c r="P226" s="244"/>
      <c r="Q226" s="244"/>
      <c r="R226" s="244"/>
      <c r="S226" s="244"/>
      <c r="T226" s="245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6" t="s">
        <v>208</v>
      </c>
      <c r="AU226" s="246" t="s">
        <v>85</v>
      </c>
      <c r="AV226" s="13" t="s">
        <v>85</v>
      </c>
      <c r="AW226" s="13" t="s">
        <v>37</v>
      </c>
      <c r="AX226" s="13" t="s">
        <v>83</v>
      </c>
      <c r="AY226" s="246" t="s">
        <v>197</v>
      </c>
    </row>
    <row r="227" s="2" customFormat="1" ht="24.15" customHeight="1">
      <c r="A227" s="41"/>
      <c r="B227" s="42"/>
      <c r="C227" s="217" t="s">
        <v>404</v>
      </c>
      <c r="D227" s="217" t="s">
        <v>199</v>
      </c>
      <c r="E227" s="218" t="s">
        <v>373</v>
      </c>
      <c r="F227" s="219" t="s">
        <v>374</v>
      </c>
      <c r="G227" s="220" t="s">
        <v>202</v>
      </c>
      <c r="H227" s="221">
        <v>820.79300000000001</v>
      </c>
      <c r="I227" s="222"/>
      <c r="J227" s="223">
        <f>ROUND(I227*H227,2)</f>
        <v>0</v>
      </c>
      <c r="K227" s="219" t="s">
        <v>203</v>
      </c>
      <c r="L227" s="47"/>
      <c r="M227" s="224" t="s">
        <v>19</v>
      </c>
      <c r="N227" s="225" t="s">
        <v>47</v>
      </c>
      <c r="O227" s="87"/>
      <c r="P227" s="226">
        <f>O227*H227</f>
        <v>0</v>
      </c>
      <c r="Q227" s="226">
        <v>0</v>
      </c>
      <c r="R227" s="226">
        <f>Q227*H227</f>
        <v>0</v>
      </c>
      <c r="S227" s="226">
        <v>0</v>
      </c>
      <c r="T227" s="227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8" t="s">
        <v>204</v>
      </c>
      <c r="AT227" s="228" t="s">
        <v>199</v>
      </c>
      <c r="AU227" s="228" t="s">
        <v>85</v>
      </c>
      <c r="AY227" s="20" t="s">
        <v>197</v>
      </c>
      <c r="BE227" s="229">
        <f>IF(N227="základní",J227,0)</f>
        <v>0</v>
      </c>
      <c r="BF227" s="229">
        <f>IF(N227="snížená",J227,0)</f>
        <v>0</v>
      </c>
      <c r="BG227" s="229">
        <f>IF(N227="zákl. přenesená",J227,0)</f>
        <v>0</v>
      </c>
      <c r="BH227" s="229">
        <f>IF(N227="sníž. přenesená",J227,0)</f>
        <v>0</v>
      </c>
      <c r="BI227" s="229">
        <f>IF(N227="nulová",J227,0)</f>
        <v>0</v>
      </c>
      <c r="BJ227" s="20" t="s">
        <v>83</v>
      </c>
      <c r="BK227" s="229">
        <f>ROUND(I227*H227,2)</f>
        <v>0</v>
      </c>
      <c r="BL227" s="20" t="s">
        <v>204</v>
      </c>
      <c r="BM227" s="228" t="s">
        <v>1897</v>
      </c>
    </row>
    <row r="228" s="2" customFormat="1">
      <c r="A228" s="41"/>
      <c r="B228" s="42"/>
      <c r="C228" s="43"/>
      <c r="D228" s="230" t="s">
        <v>206</v>
      </c>
      <c r="E228" s="43"/>
      <c r="F228" s="231" t="s">
        <v>376</v>
      </c>
      <c r="G228" s="43"/>
      <c r="H228" s="43"/>
      <c r="I228" s="232"/>
      <c r="J228" s="43"/>
      <c r="K228" s="43"/>
      <c r="L228" s="47"/>
      <c r="M228" s="233"/>
      <c r="N228" s="234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206</v>
      </c>
      <c r="AU228" s="20" t="s">
        <v>85</v>
      </c>
    </row>
    <row r="229" s="13" customFormat="1">
      <c r="A229" s="13"/>
      <c r="B229" s="235"/>
      <c r="C229" s="236"/>
      <c r="D229" s="237" t="s">
        <v>208</v>
      </c>
      <c r="E229" s="238" t="s">
        <v>19</v>
      </c>
      <c r="F229" s="239" t="s">
        <v>1898</v>
      </c>
      <c r="G229" s="236"/>
      <c r="H229" s="240">
        <v>264.69999999999999</v>
      </c>
      <c r="I229" s="241"/>
      <c r="J229" s="236"/>
      <c r="K229" s="236"/>
      <c r="L229" s="242"/>
      <c r="M229" s="243"/>
      <c r="N229" s="244"/>
      <c r="O229" s="244"/>
      <c r="P229" s="244"/>
      <c r="Q229" s="244"/>
      <c r="R229" s="244"/>
      <c r="S229" s="244"/>
      <c r="T229" s="245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6" t="s">
        <v>208</v>
      </c>
      <c r="AU229" s="246" t="s">
        <v>85</v>
      </c>
      <c r="AV229" s="13" t="s">
        <v>85</v>
      </c>
      <c r="AW229" s="13" t="s">
        <v>37</v>
      </c>
      <c r="AX229" s="13" t="s">
        <v>76</v>
      </c>
      <c r="AY229" s="246" t="s">
        <v>197</v>
      </c>
    </row>
    <row r="230" s="15" customFormat="1">
      <c r="A230" s="15"/>
      <c r="B230" s="258"/>
      <c r="C230" s="259"/>
      <c r="D230" s="237" t="s">
        <v>208</v>
      </c>
      <c r="E230" s="260" t="s">
        <v>19</v>
      </c>
      <c r="F230" s="261" t="s">
        <v>860</v>
      </c>
      <c r="G230" s="259"/>
      <c r="H230" s="262">
        <v>264.69999999999999</v>
      </c>
      <c r="I230" s="263"/>
      <c r="J230" s="259"/>
      <c r="K230" s="259"/>
      <c r="L230" s="264"/>
      <c r="M230" s="265"/>
      <c r="N230" s="266"/>
      <c r="O230" s="266"/>
      <c r="P230" s="266"/>
      <c r="Q230" s="266"/>
      <c r="R230" s="266"/>
      <c r="S230" s="266"/>
      <c r="T230" s="267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8" t="s">
        <v>208</v>
      </c>
      <c r="AU230" s="268" t="s">
        <v>85</v>
      </c>
      <c r="AV230" s="15" t="s">
        <v>93</v>
      </c>
      <c r="AW230" s="15" t="s">
        <v>37</v>
      </c>
      <c r="AX230" s="15" t="s">
        <v>76</v>
      </c>
      <c r="AY230" s="268" t="s">
        <v>197</v>
      </c>
    </row>
    <row r="231" s="13" customFormat="1">
      <c r="A231" s="13"/>
      <c r="B231" s="235"/>
      <c r="C231" s="236"/>
      <c r="D231" s="237" t="s">
        <v>208</v>
      </c>
      <c r="E231" s="238" t="s">
        <v>19</v>
      </c>
      <c r="F231" s="239" t="s">
        <v>1899</v>
      </c>
      <c r="G231" s="236"/>
      <c r="H231" s="240">
        <v>7.1500000000000004</v>
      </c>
      <c r="I231" s="241"/>
      <c r="J231" s="236"/>
      <c r="K231" s="236"/>
      <c r="L231" s="242"/>
      <c r="M231" s="243"/>
      <c r="N231" s="244"/>
      <c r="O231" s="244"/>
      <c r="P231" s="244"/>
      <c r="Q231" s="244"/>
      <c r="R231" s="244"/>
      <c r="S231" s="244"/>
      <c r="T231" s="245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6" t="s">
        <v>208</v>
      </c>
      <c r="AU231" s="246" t="s">
        <v>85</v>
      </c>
      <c r="AV231" s="13" t="s">
        <v>85</v>
      </c>
      <c r="AW231" s="13" t="s">
        <v>37</v>
      </c>
      <c r="AX231" s="13" t="s">
        <v>76</v>
      </c>
      <c r="AY231" s="246" t="s">
        <v>197</v>
      </c>
    </row>
    <row r="232" s="13" customFormat="1">
      <c r="A232" s="13"/>
      <c r="B232" s="235"/>
      <c r="C232" s="236"/>
      <c r="D232" s="237" t="s">
        <v>208</v>
      </c>
      <c r="E232" s="238" t="s">
        <v>19</v>
      </c>
      <c r="F232" s="239" t="s">
        <v>1900</v>
      </c>
      <c r="G232" s="236"/>
      <c r="H232" s="240">
        <v>8.0999999999999996</v>
      </c>
      <c r="I232" s="241"/>
      <c r="J232" s="236"/>
      <c r="K232" s="236"/>
      <c r="L232" s="242"/>
      <c r="M232" s="243"/>
      <c r="N232" s="244"/>
      <c r="O232" s="244"/>
      <c r="P232" s="244"/>
      <c r="Q232" s="244"/>
      <c r="R232" s="244"/>
      <c r="S232" s="244"/>
      <c r="T232" s="245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6" t="s">
        <v>208</v>
      </c>
      <c r="AU232" s="246" t="s">
        <v>85</v>
      </c>
      <c r="AV232" s="13" t="s">
        <v>85</v>
      </c>
      <c r="AW232" s="13" t="s">
        <v>37</v>
      </c>
      <c r="AX232" s="13" t="s">
        <v>76</v>
      </c>
      <c r="AY232" s="246" t="s">
        <v>197</v>
      </c>
    </row>
    <row r="233" s="13" customFormat="1">
      <c r="A233" s="13"/>
      <c r="B233" s="235"/>
      <c r="C233" s="236"/>
      <c r="D233" s="237" t="s">
        <v>208</v>
      </c>
      <c r="E233" s="238" t="s">
        <v>19</v>
      </c>
      <c r="F233" s="239" t="s">
        <v>1901</v>
      </c>
      <c r="G233" s="236"/>
      <c r="H233" s="240">
        <v>9.1500000000000004</v>
      </c>
      <c r="I233" s="241"/>
      <c r="J233" s="236"/>
      <c r="K233" s="236"/>
      <c r="L233" s="242"/>
      <c r="M233" s="243"/>
      <c r="N233" s="244"/>
      <c r="O233" s="244"/>
      <c r="P233" s="244"/>
      <c r="Q233" s="244"/>
      <c r="R233" s="244"/>
      <c r="S233" s="244"/>
      <c r="T233" s="245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6" t="s">
        <v>208</v>
      </c>
      <c r="AU233" s="246" t="s">
        <v>85</v>
      </c>
      <c r="AV233" s="13" t="s">
        <v>85</v>
      </c>
      <c r="AW233" s="13" t="s">
        <v>37</v>
      </c>
      <c r="AX233" s="13" t="s">
        <v>76</v>
      </c>
      <c r="AY233" s="246" t="s">
        <v>197</v>
      </c>
    </row>
    <row r="234" s="15" customFormat="1">
      <c r="A234" s="15"/>
      <c r="B234" s="258"/>
      <c r="C234" s="259"/>
      <c r="D234" s="237" t="s">
        <v>208</v>
      </c>
      <c r="E234" s="260" t="s">
        <v>19</v>
      </c>
      <c r="F234" s="261" t="s">
        <v>378</v>
      </c>
      <c r="G234" s="259"/>
      <c r="H234" s="262">
        <v>24.399999999999999</v>
      </c>
      <c r="I234" s="263"/>
      <c r="J234" s="259"/>
      <c r="K234" s="259"/>
      <c r="L234" s="264"/>
      <c r="M234" s="265"/>
      <c r="N234" s="266"/>
      <c r="O234" s="266"/>
      <c r="P234" s="266"/>
      <c r="Q234" s="266"/>
      <c r="R234" s="266"/>
      <c r="S234" s="266"/>
      <c r="T234" s="267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68" t="s">
        <v>208</v>
      </c>
      <c r="AU234" s="268" t="s">
        <v>85</v>
      </c>
      <c r="AV234" s="15" t="s">
        <v>93</v>
      </c>
      <c r="AW234" s="15" t="s">
        <v>37</v>
      </c>
      <c r="AX234" s="15" t="s">
        <v>76</v>
      </c>
      <c r="AY234" s="268" t="s">
        <v>197</v>
      </c>
    </row>
    <row r="235" s="13" customFormat="1">
      <c r="A235" s="13"/>
      <c r="B235" s="235"/>
      <c r="C235" s="236"/>
      <c r="D235" s="237" t="s">
        <v>208</v>
      </c>
      <c r="E235" s="238" t="s">
        <v>19</v>
      </c>
      <c r="F235" s="239" t="s">
        <v>1902</v>
      </c>
      <c r="G235" s="236"/>
      <c r="H235" s="240">
        <v>7.0499999999999998</v>
      </c>
      <c r="I235" s="241"/>
      <c r="J235" s="236"/>
      <c r="K235" s="236"/>
      <c r="L235" s="242"/>
      <c r="M235" s="243"/>
      <c r="N235" s="244"/>
      <c r="O235" s="244"/>
      <c r="P235" s="244"/>
      <c r="Q235" s="244"/>
      <c r="R235" s="244"/>
      <c r="S235" s="244"/>
      <c r="T235" s="245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6" t="s">
        <v>208</v>
      </c>
      <c r="AU235" s="246" t="s">
        <v>85</v>
      </c>
      <c r="AV235" s="13" t="s">
        <v>85</v>
      </c>
      <c r="AW235" s="13" t="s">
        <v>37</v>
      </c>
      <c r="AX235" s="13" t="s">
        <v>76</v>
      </c>
      <c r="AY235" s="246" t="s">
        <v>197</v>
      </c>
    </row>
    <row r="236" s="13" customFormat="1">
      <c r="A236" s="13"/>
      <c r="B236" s="235"/>
      <c r="C236" s="236"/>
      <c r="D236" s="237" t="s">
        <v>208</v>
      </c>
      <c r="E236" s="238" t="s">
        <v>19</v>
      </c>
      <c r="F236" s="239" t="s">
        <v>1903</v>
      </c>
      <c r="G236" s="236"/>
      <c r="H236" s="240">
        <v>7.8499999999999996</v>
      </c>
      <c r="I236" s="241"/>
      <c r="J236" s="236"/>
      <c r="K236" s="236"/>
      <c r="L236" s="242"/>
      <c r="M236" s="243"/>
      <c r="N236" s="244"/>
      <c r="O236" s="244"/>
      <c r="P236" s="244"/>
      <c r="Q236" s="244"/>
      <c r="R236" s="244"/>
      <c r="S236" s="244"/>
      <c r="T236" s="245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6" t="s">
        <v>208</v>
      </c>
      <c r="AU236" s="246" t="s">
        <v>85</v>
      </c>
      <c r="AV236" s="13" t="s">
        <v>85</v>
      </c>
      <c r="AW236" s="13" t="s">
        <v>37</v>
      </c>
      <c r="AX236" s="13" t="s">
        <v>76</v>
      </c>
      <c r="AY236" s="246" t="s">
        <v>197</v>
      </c>
    </row>
    <row r="237" s="13" customFormat="1">
      <c r="A237" s="13"/>
      <c r="B237" s="235"/>
      <c r="C237" s="236"/>
      <c r="D237" s="237" t="s">
        <v>208</v>
      </c>
      <c r="E237" s="238" t="s">
        <v>19</v>
      </c>
      <c r="F237" s="239" t="s">
        <v>1904</v>
      </c>
      <c r="G237" s="236"/>
      <c r="H237" s="240">
        <v>210.15000000000001</v>
      </c>
      <c r="I237" s="241"/>
      <c r="J237" s="236"/>
      <c r="K237" s="236"/>
      <c r="L237" s="242"/>
      <c r="M237" s="243"/>
      <c r="N237" s="244"/>
      <c r="O237" s="244"/>
      <c r="P237" s="244"/>
      <c r="Q237" s="244"/>
      <c r="R237" s="244"/>
      <c r="S237" s="244"/>
      <c r="T237" s="245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6" t="s">
        <v>208</v>
      </c>
      <c r="AU237" s="246" t="s">
        <v>85</v>
      </c>
      <c r="AV237" s="13" t="s">
        <v>85</v>
      </c>
      <c r="AW237" s="13" t="s">
        <v>37</v>
      </c>
      <c r="AX237" s="13" t="s">
        <v>76</v>
      </c>
      <c r="AY237" s="246" t="s">
        <v>197</v>
      </c>
    </row>
    <row r="238" s="13" customFormat="1">
      <c r="A238" s="13"/>
      <c r="B238" s="235"/>
      <c r="C238" s="236"/>
      <c r="D238" s="237" t="s">
        <v>208</v>
      </c>
      <c r="E238" s="238" t="s">
        <v>19</v>
      </c>
      <c r="F238" s="239" t="s">
        <v>1905</v>
      </c>
      <c r="G238" s="236"/>
      <c r="H238" s="240">
        <v>46.850000000000001</v>
      </c>
      <c r="I238" s="241"/>
      <c r="J238" s="236"/>
      <c r="K238" s="236"/>
      <c r="L238" s="242"/>
      <c r="M238" s="243"/>
      <c r="N238" s="244"/>
      <c r="O238" s="244"/>
      <c r="P238" s="244"/>
      <c r="Q238" s="244"/>
      <c r="R238" s="244"/>
      <c r="S238" s="244"/>
      <c r="T238" s="245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6" t="s">
        <v>208</v>
      </c>
      <c r="AU238" s="246" t="s">
        <v>85</v>
      </c>
      <c r="AV238" s="13" t="s">
        <v>85</v>
      </c>
      <c r="AW238" s="13" t="s">
        <v>37</v>
      </c>
      <c r="AX238" s="13" t="s">
        <v>76</v>
      </c>
      <c r="AY238" s="246" t="s">
        <v>197</v>
      </c>
    </row>
    <row r="239" s="15" customFormat="1">
      <c r="A239" s="15"/>
      <c r="B239" s="258"/>
      <c r="C239" s="259"/>
      <c r="D239" s="237" t="s">
        <v>208</v>
      </c>
      <c r="E239" s="260" t="s">
        <v>19</v>
      </c>
      <c r="F239" s="261" t="s">
        <v>383</v>
      </c>
      <c r="G239" s="259"/>
      <c r="H239" s="262">
        <v>271.90000000000003</v>
      </c>
      <c r="I239" s="263"/>
      <c r="J239" s="259"/>
      <c r="K239" s="259"/>
      <c r="L239" s="264"/>
      <c r="M239" s="265"/>
      <c r="N239" s="266"/>
      <c r="O239" s="266"/>
      <c r="P239" s="266"/>
      <c r="Q239" s="266"/>
      <c r="R239" s="266"/>
      <c r="S239" s="266"/>
      <c r="T239" s="267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8" t="s">
        <v>208</v>
      </c>
      <c r="AU239" s="268" t="s">
        <v>85</v>
      </c>
      <c r="AV239" s="15" t="s">
        <v>93</v>
      </c>
      <c r="AW239" s="15" t="s">
        <v>37</v>
      </c>
      <c r="AX239" s="15" t="s">
        <v>76</v>
      </c>
      <c r="AY239" s="268" t="s">
        <v>197</v>
      </c>
    </row>
    <row r="240" s="13" customFormat="1">
      <c r="A240" s="13"/>
      <c r="B240" s="235"/>
      <c r="C240" s="236"/>
      <c r="D240" s="237" t="s">
        <v>208</v>
      </c>
      <c r="E240" s="238" t="s">
        <v>19</v>
      </c>
      <c r="F240" s="239" t="s">
        <v>1906</v>
      </c>
      <c r="G240" s="236"/>
      <c r="H240" s="240">
        <v>37.424999999999997</v>
      </c>
      <c r="I240" s="241"/>
      <c r="J240" s="236"/>
      <c r="K240" s="236"/>
      <c r="L240" s="242"/>
      <c r="M240" s="243"/>
      <c r="N240" s="244"/>
      <c r="O240" s="244"/>
      <c r="P240" s="244"/>
      <c r="Q240" s="244"/>
      <c r="R240" s="244"/>
      <c r="S240" s="244"/>
      <c r="T240" s="245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6" t="s">
        <v>208</v>
      </c>
      <c r="AU240" s="246" t="s">
        <v>85</v>
      </c>
      <c r="AV240" s="13" t="s">
        <v>85</v>
      </c>
      <c r="AW240" s="13" t="s">
        <v>37</v>
      </c>
      <c r="AX240" s="13" t="s">
        <v>76</v>
      </c>
      <c r="AY240" s="246" t="s">
        <v>197</v>
      </c>
    </row>
    <row r="241" s="15" customFormat="1">
      <c r="A241" s="15"/>
      <c r="B241" s="258"/>
      <c r="C241" s="259"/>
      <c r="D241" s="237" t="s">
        <v>208</v>
      </c>
      <c r="E241" s="260" t="s">
        <v>19</v>
      </c>
      <c r="F241" s="261" t="s">
        <v>385</v>
      </c>
      <c r="G241" s="259"/>
      <c r="H241" s="262">
        <v>37.424999999999997</v>
      </c>
      <c r="I241" s="263"/>
      <c r="J241" s="259"/>
      <c r="K241" s="259"/>
      <c r="L241" s="264"/>
      <c r="M241" s="265"/>
      <c r="N241" s="266"/>
      <c r="O241" s="266"/>
      <c r="P241" s="266"/>
      <c r="Q241" s="266"/>
      <c r="R241" s="266"/>
      <c r="S241" s="266"/>
      <c r="T241" s="267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8" t="s">
        <v>208</v>
      </c>
      <c r="AU241" s="268" t="s">
        <v>85</v>
      </c>
      <c r="AV241" s="15" t="s">
        <v>93</v>
      </c>
      <c r="AW241" s="15" t="s">
        <v>37</v>
      </c>
      <c r="AX241" s="15" t="s">
        <v>76</v>
      </c>
      <c r="AY241" s="268" t="s">
        <v>197</v>
      </c>
    </row>
    <row r="242" s="13" customFormat="1">
      <c r="A242" s="13"/>
      <c r="B242" s="235"/>
      <c r="C242" s="236"/>
      <c r="D242" s="237" t="s">
        <v>208</v>
      </c>
      <c r="E242" s="238" t="s">
        <v>19</v>
      </c>
      <c r="F242" s="239" t="s">
        <v>1907</v>
      </c>
      <c r="G242" s="236"/>
      <c r="H242" s="240">
        <v>35.100000000000001</v>
      </c>
      <c r="I242" s="241"/>
      <c r="J242" s="236"/>
      <c r="K242" s="236"/>
      <c r="L242" s="242"/>
      <c r="M242" s="243"/>
      <c r="N242" s="244"/>
      <c r="O242" s="244"/>
      <c r="P242" s="244"/>
      <c r="Q242" s="244"/>
      <c r="R242" s="244"/>
      <c r="S242" s="244"/>
      <c r="T242" s="245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6" t="s">
        <v>208</v>
      </c>
      <c r="AU242" s="246" t="s">
        <v>85</v>
      </c>
      <c r="AV242" s="13" t="s">
        <v>85</v>
      </c>
      <c r="AW242" s="13" t="s">
        <v>37</v>
      </c>
      <c r="AX242" s="13" t="s">
        <v>76</v>
      </c>
      <c r="AY242" s="246" t="s">
        <v>197</v>
      </c>
    </row>
    <row r="243" s="15" customFormat="1">
      <c r="A243" s="15"/>
      <c r="B243" s="258"/>
      <c r="C243" s="259"/>
      <c r="D243" s="237" t="s">
        <v>208</v>
      </c>
      <c r="E243" s="260" t="s">
        <v>19</v>
      </c>
      <c r="F243" s="261" t="s">
        <v>1060</v>
      </c>
      <c r="G243" s="259"/>
      <c r="H243" s="262">
        <v>35.100000000000001</v>
      </c>
      <c r="I243" s="263"/>
      <c r="J243" s="259"/>
      <c r="K243" s="259"/>
      <c r="L243" s="264"/>
      <c r="M243" s="265"/>
      <c r="N243" s="266"/>
      <c r="O243" s="266"/>
      <c r="P243" s="266"/>
      <c r="Q243" s="266"/>
      <c r="R243" s="266"/>
      <c r="S243" s="266"/>
      <c r="T243" s="267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8" t="s">
        <v>208</v>
      </c>
      <c r="AU243" s="268" t="s">
        <v>85</v>
      </c>
      <c r="AV243" s="15" t="s">
        <v>93</v>
      </c>
      <c r="AW243" s="15" t="s">
        <v>37</v>
      </c>
      <c r="AX243" s="15" t="s">
        <v>76</v>
      </c>
      <c r="AY243" s="268" t="s">
        <v>197</v>
      </c>
    </row>
    <row r="244" s="13" customFormat="1">
      <c r="A244" s="13"/>
      <c r="B244" s="235"/>
      <c r="C244" s="236"/>
      <c r="D244" s="237" t="s">
        <v>208</v>
      </c>
      <c r="E244" s="238" t="s">
        <v>19</v>
      </c>
      <c r="F244" s="239" t="s">
        <v>1827</v>
      </c>
      <c r="G244" s="236"/>
      <c r="H244" s="240">
        <v>107.5</v>
      </c>
      <c r="I244" s="241"/>
      <c r="J244" s="236"/>
      <c r="K244" s="236"/>
      <c r="L244" s="242"/>
      <c r="M244" s="243"/>
      <c r="N244" s="244"/>
      <c r="O244" s="244"/>
      <c r="P244" s="244"/>
      <c r="Q244" s="244"/>
      <c r="R244" s="244"/>
      <c r="S244" s="244"/>
      <c r="T244" s="245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6" t="s">
        <v>208</v>
      </c>
      <c r="AU244" s="246" t="s">
        <v>85</v>
      </c>
      <c r="AV244" s="13" t="s">
        <v>85</v>
      </c>
      <c r="AW244" s="13" t="s">
        <v>37</v>
      </c>
      <c r="AX244" s="13" t="s">
        <v>76</v>
      </c>
      <c r="AY244" s="246" t="s">
        <v>197</v>
      </c>
    </row>
    <row r="245" s="15" customFormat="1">
      <c r="A245" s="15"/>
      <c r="B245" s="258"/>
      <c r="C245" s="259"/>
      <c r="D245" s="237" t="s">
        <v>208</v>
      </c>
      <c r="E245" s="260" t="s">
        <v>19</v>
      </c>
      <c r="F245" s="261" t="s">
        <v>646</v>
      </c>
      <c r="G245" s="259"/>
      <c r="H245" s="262">
        <v>107.5</v>
      </c>
      <c r="I245" s="263"/>
      <c r="J245" s="259"/>
      <c r="K245" s="259"/>
      <c r="L245" s="264"/>
      <c r="M245" s="265"/>
      <c r="N245" s="266"/>
      <c r="O245" s="266"/>
      <c r="P245" s="266"/>
      <c r="Q245" s="266"/>
      <c r="R245" s="266"/>
      <c r="S245" s="266"/>
      <c r="T245" s="267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68" t="s">
        <v>208</v>
      </c>
      <c r="AU245" s="268" t="s">
        <v>85</v>
      </c>
      <c r="AV245" s="15" t="s">
        <v>93</v>
      </c>
      <c r="AW245" s="15" t="s">
        <v>37</v>
      </c>
      <c r="AX245" s="15" t="s">
        <v>76</v>
      </c>
      <c r="AY245" s="268" t="s">
        <v>197</v>
      </c>
    </row>
    <row r="246" s="13" customFormat="1">
      <c r="A246" s="13"/>
      <c r="B246" s="235"/>
      <c r="C246" s="236"/>
      <c r="D246" s="237" t="s">
        <v>208</v>
      </c>
      <c r="E246" s="238" t="s">
        <v>19</v>
      </c>
      <c r="F246" s="239" t="s">
        <v>1908</v>
      </c>
      <c r="G246" s="236"/>
      <c r="H246" s="240">
        <v>9.5229999999999997</v>
      </c>
      <c r="I246" s="241"/>
      <c r="J246" s="236"/>
      <c r="K246" s="236"/>
      <c r="L246" s="242"/>
      <c r="M246" s="243"/>
      <c r="N246" s="244"/>
      <c r="O246" s="244"/>
      <c r="P246" s="244"/>
      <c r="Q246" s="244"/>
      <c r="R246" s="244"/>
      <c r="S246" s="244"/>
      <c r="T246" s="245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6" t="s">
        <v>208</v>
      </c>
      <c r="AU246" s="246" t="s">
        <v>85</v>
      </c>
      <c r="AV246" s="13" t="s">
        <v>85</v>
      </c>
      <c r="AW246" s="13" t="s">
        <v>37</v>
      </c>
      <c r="AX246" s="13" t="s">
        <v>76</v>
      </c>
      <c r="AY246" s="246" t="s">
        <v>197</v>
      </c>
    </row>
    <row r="247" s="13" customFormat="1">
      <c r="A247" s="13"/>
      <c r="B247" s="235"/>
      <c r="C247" s="236"/>
      <c r="D247" s="237" t="s">
        <v>208</v>
      </c>
      <c r="E247" s="238" t="s">
        <v>19</v>
      </c>
      <c r="F247" s="239" t="s">
        <v>1909</v>
      </c>
      <c r="G247" s="236"/>
      <c r="H247" s="240">
        <v>8.7899999999999991</v>
      </c>
      <c r="I247" s="241"/>
      <c r="J247" s="236"/>
      <c r="K247" s="236"/>
      <c r="L247" s="242"/>
      <c r="M247" s="243"/>
      <c r="N247" s="244"/>
      <c r="O247" s="244"/>
      <c r="P247" s="244"/>
      <c r="Q247" s="244"/>
      <c r="R247" s="244"/>
      <c r="S247" s="244"/>
      <c r="T247" s="245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6" t="s">
        <v>208</v>
      </c>
      <c r="AU247" s="246" t="s">
        <v>85</v>
      </c>
      <c r="AV247" s="13" t="s">
        <v>85</v>
      </c>
      <c r="AW247" s="13" t="s">
        <v>37</v>
      </c>
      <c r="AX247" s="13" t="s">
        <v>76</v>
      </c>
      <c r="AY247" s="246" t="s">
        <v>197</v>
      </c>
    </row>
    <row r="248" s="13" customFormat="1">
      <c r="A248" s="13"/>
      <c r="B248" s="235"/>
      <c r="C248" s="236"/>
      <c r="D248" s="237" t="s">
        <v>208</v>
      </c>
      <c r="E248" s="238" t="s">
        <v>19</v>
      </c>
      <c r="F248" s="239" t="s">
        <v>1910</v>
      </c>
      <c r="G248" s="236"/>
      <c r="H248" s="240">
        <v>34.109999999999999</v>
      </c>
      <c r="I248" s="241"/>
      <c r="J248" s="236"/>
      <c r="K248" s="236"/>
      <c r="L248" s="242"/>
      <c r="M248" s="243"/>
      <c r="N248" s="244"/>
      <c r="O248" s="244"/>
      <c r="P248" s="244"/>
      <c r="Q248" s="244"/>
      <c r="R248" s="244"/>
      <c r="S248" s="244"/>
      <c r="T248" s="245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6" t="s">
        <v>208</v>
      </c>
      <c r="AU248" s="246" t="s">
        <v>85</v>
      </c>
      <c r="AV248" s="13" t="s">
        <v>85</v>
      </c>
      <c r="AW248" s="13" t="s">
        <v>37</v>
      </c>
      <c r="AX248" s="13" t="s">
        <v>76</v>
      </c>
      <c r="AY248" s="246" t="s">
        <v>197</v>
      </c>
    </row>
    <row r="249" s="13" customFormat="1">
      <c r="A249" s="13"/>
      <c r="B249" s="235"/>
      <c r="C249" s="236"/>
      <c r="D249" s="237" t="s">
        <v>208</v>
      </c>
      <c r="E249" s="238" t="s">
        <v>19</v>
      </c>
      <c r="F249" s="239" t="s">
        <v>1911</v>
      </c>
      <c r="G249" s="236"/>
      <c r="H249" s="240">
        <v>27.344999999999999</v>
      </c>
      <c r="I249" s="241"/>
      <c r="J249" s="236"/>
      <c r="K249" s="236"/>
      <c r="L249" s="242"/>
      <c r="M249" s="243"/>
      <c r="N249" s="244"/>
      <c r="O249" s="244"/>
      <c r="P249" s="244"/>
      <c r="Q249" s="244"/>
      <c r="R249" s="244"/>
      <c r="S249" s="244"/>
      <c r="T249" s="245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6" t="s">
        <v>208</v>
      </c>
      <c r="AU249" s="246" t="s">
        <v>85</v>
      </c>
      <c r="AV249" s="13" t="s">
        <v>85</v>
      </c>
      <c r="AW249" s="13" t="s">
        <v>37</v>
      </c>
      <c r="AX249" s="13" t="s">
        <v>76</v>
      </c>
      <c r="AY249" s="246" t="s">
        <v>197</v>
      </c>
    </row>
    <row r="250" s="15" customFormat="1">
      <c r="A250" s="15"/>
      <c r="B250" s="258"/>
      <c r="C250" s="259"/>
      <c r="D250" s="237" t="s">
        <v>208</v>
      </c>
      <c r="E250" s="260" t="s">
        <v>19</v>
      </c>
      <c r="F250" s="261" t="s">
        <v>390</v>
      </c>
      <c r="G250" s="259"/>
      <c r="H250" s="262">
        <v>79.768000000000001</v>
      </c>
      <c r="I250" s="263"/>
      <c r="J250" s="259"/>
      <c r="K250" s="259"/>
      <c r="L250" s="264"/>
      <c r="M250" s="265"/>
      <c r="N250" s="266"/>
      <c r="O250" s="266"/>
      <c r="P250" s="266"/>
      <c r="Q250" s="266"/>
      <c r="R250" s="266"/>
      <c r="S250" s="266"/>
      <c r="T250" s="267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68" t="s">
        <v>208</v>
      </c>
      <c r="AU250" s="268" t="s">
        <v>85</v>
      </c>
      <c r="AV250" s="15" t="s">
        <v>93</v>
      </c>
      <c r="AW250" s="15" t="s">
        <v>37</v>
      </c>
      <c r="AX250" s="15" t="s">
        <v>76</v>
      </c>
      <c r="AY250" s="268" t="s">
        <v>197</v>
      </c>
    </row>
    <row r="251" s="14" customFormat="1">
      <c r="A251" s="14"/>
      <c r="B251" s="247"/>
      <c r="C251" s="248"/>
      <c r="D251" s="237" t="s">
        <v>208</v>
      </c>
      <c r="E251" s="249" t="s">
        <v>19</v>
      </c>
      <c r="F251" s="250" t="s">
        <v>272</v>
      </c>
      <c r="G251" s="248"/>
      <c r="H251" s="251">
        <v>820.79300000000001</v>
      </c>
      <c r="I251" s="252"/>
      <c r="J251" s="248"/>
      <c r="K251" s="248"/>
      <c r="L251" s="253"/>
      <c r="M251" s="254"/>
      <c r="N251" s="255"/>
      <c r="O251" s="255"/>
      <c r="P251" s="255"/>
      <c r="Q251" s="255"/>
      <c r="R251" s="255"/>
      <c r="S251" s="255"/>
      <c r="T251" s="256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7" t="s">
        <v>208</v>
      </c>
      <c r="AU251" s="257" t="s">
        <v>85</v>
      </c>
      <c r="AV251" s="14" t="s">
        <v>204</v>
      </c>
      <c r="AW251" s="14" t="s">
        <v>37</v>
      </c>
      <c r="AX251" s="14" t="s">
        <v>83</v>
      </c>
      <c r="AY251" s="257" t="s">
        <v>197</v>
      </c>
    </row>
    <row r="252" s="2" customFormat="1" ht="37.8" customHeight="1">
      <c r="A252" s="41"/>
      <c r="B252" s="42"/>
      <c r="C252" s="217" t="s">
        <v>411</v>
      </c>
      <c r="D252" s="217" t="s">
        <v>199</v>
      </c>
      <c r="E252" s="218" t="s">
        <v>1065</v>
      </c>
      <c r="F252" s="219" t="s">
        <v>1066</v>
      </c>
      <c r="G252" s="220" t="s">
        <v>202</v>
      </c>
      <c r="H252" s="221">
        <v>215.94999999999999</v>
      </c>
      <c r="I252" s="222"/>
      <c r="J252" s="223">
        <f>ROUND(I252*H252,2)</f>
        <v>0</v>
      </c>
      <c r="K252" s="219" t="s">
        <v>203</v>
      </c>
      <c r="L252" s="47"/>
      <c r="M252" s="224" t="s">
        <v>19</v>
      </c>
      <c r="N252" s="225" t="s">
        <v>47</v>
      </c>
      <c r="O252" s="87"/>
      <c r="P252" s="226">
        <f>O252*H252</f>
        <v>0</v>
      </c>
      <c r="Q252" s="226">
        <v>0</v>
      </c>
      <c r="R252" s="226">
        <f>Q252*H252</f>
        <v>0</v>
      </c>
      <c r="S252" s="226">
        <v>0</v>
      </c>
      <c r="T252" s="227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8" t="s">
        <v>204</v>
      </c>
      <c r="AT252" s="228" t="s">
        <v>199</v>
      </c>
      <c r="AU252" s="228" t="s">
        <v>85</v>
      </c>
      <c r="AY252" s="20" t="s">
        <v>197</v>
      </c>
      <c r="BE252" s="229">
        <f>IF(N252="základní",J252,0)</f>
        <v>0</v>
      </c>
      <c r="BF252" s="229">
        <f>IF(N252="snížená",J252,0)</f>
        <v>0</v>
      </c>
      <c r="BG252" s="229">
        <f>IF(N252="zákl. přenesená",J252,0)</f>
        <v>0</v>
      </c>
      <c r="BH252" s="229">
        <f>IF(N252="sníž. přenesená",J252,0)</f>
        <v>0</v>
      </c>
      <c r="BI252" s="229">
        <f>IF(N252="nulová",J252,0)</f>
        <v>0</v>
      </c>
      <c r="BJ252" s="20" t="s">
        <v>83</v>
      </c>
      <c r="BK252" s="229">
        <f>ROUND(I252*H252,2)</f>
        <v>0</v>
      </c>
      <c r="BL252" s="20" t="s">
        <v>204</v>
      </c>
      <c r="BM252" s="228" t="s">
        <v>1912</v>
      </c>
    </row>
    <row r="253" s="2" customFormat="1">
      <c r="A253" s="41"/>
      <c r="B253" s="42"/>
      <c r="C253" s="43"/>
      <c r="D253" s="230" t="s">
        <v>206</v>
      </c>
      <c r="E253" s="43"/>
      <c r="F253" s="231" t="s">
        <v>1068</v>
      </c>
      <c r="G253" s="43"/>
      <c r="H253" s="43"/>
      <c r="I253" s="232"/>
      <c r="J253" s="43"/>
      <c r="K253" s="43"/>
      <c r="L253" s="47"/>
      <c r="M253" s="233"/>
      <c r="N253" s="234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206</v>
      </c>
      <c r="AU253" s="20" t="s">
        <v>85</v>
      </c>
    </row>
    <row r="254" s="12" customFormat="1" ht="22.8" customHeight="1">
      <c r="A254" s="12"/>
      <c r="B254" s="201"/>
      <c r="C254" s="202"/>
      <c r="D254" s="203" t="s">
        <v>75</v>
      </c>
      <c r="E254" s="215" t="s">
        <v>85</v>
      </c>
      <c r="F254" s="215" t="s">
        <v>403</v>
      </c>
      <c r="G254" s="202"/>
      <c r="H254" s="202"/>
      <c r="I254" s="205"/>
      <c r="J254" s="216">
        <f>BK254</f>
        <v>0</v>
      </c>
      <c r="K254" s="202"/>
      <c r="L254" s="207"/>
      <c r="M254" s="208"/>
      <c r="N254" s="209"/>
      <c r="O254" s="209"/>
      <c r="P254" s="210">
        <f>SUM(P255:P259)</f>
        <v>0</v>
      </c>
      <c r="Q254" s="209"/>
      <c r="R254" s="210">
        <f>SUM(R255:R259)</f>
        <v>5.8906111999999995</v>
      </c>
      <c r="S254" s="209"/>
      <c r="T254" s="211">
        <f>SUM(T255:T259)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2" t="s">
        <v>83</v>
      </c>
      <c r="AT254" s="213" t="s">
        <v>75</v>
      </c>
      <c r="AU254" s="213" t="s">
        <v>83</v>
      </c>
      <c r="AY254" s="212" t="s">
        <v>197</v>
      </c>
      <c r="BK254" s="214">
        <f>SUM(BK255:BK259)</f>
        <v>0</v>
      </c>
    </row>
    <row r="255" s="2" customFormat="1" ht="24.15" customHeight="1">
      <c r="A255" s="41"/>
      <c r="B255" s="42"/>
      <c r="C255" s="217" t="s">
        <v>418</v>
      </c>
      <c r="D255" s="217" t="s">
        <v>199</v>
      </c>
      <c r="E255" s="218" t="s">
        <v>1913</v>
      </c>
      <c r="F255" s="219" t="s">
        <v>1914</v>
      </c>
      <c r="G255" s="220" t="s">
        <v>266</v>
      </c>
      <c r="H255" s="221">
        <v>2.5600000000000001</v>
      </c>
      <c r="I255" s="222"/>
      <c r="J255" s="223">
        <f>ROUND(I255*H255,2)</f>
        <v>0</v>
      </c>
      <c r="K255" s="219" t="s">
        <v>203</v>
      </c>
      <c r="L255" s="47"/>
      <c r="M255" s="224" t="s">
        <v>19</v>
      </c>
      <c r="N255" s="225" t="s">
        <v>47</v>
      </c>
      <c r="O255" s="87"/>
      <c r="P255" s="226">
        <f>O255*H255</f>
        <v>0</v>
      </c>
      <c r="Q255" s="226">
        <v>2.3010199999999998</v>
      </c>
      <c r="R255" s="226">
        <f>Q255*H255</f>
        <v>5.8906111999999995</v>
      </c>
      <c r="S255" s="226">
        <v>0</v>
      </c>
      <c r="T255" s="227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8" t="s">
        <v>204</v>
      </c>
      <c r="AT255" s="228" t="s">
        <v>199</v>
      </c>
      <c r="AU255" s="228" t="s">
        <v>85</v>
      </c>
      <c r="AY255" s="20" t="s">
        <v>197</v>
      </c>
      <c r="BE255" s="229">
        <f>IF(N255="základní",J255,0)</f>
        <v>0</v>
      </c>
      <c r="BF255" s="229">
        <f>IF(N255="snížená",J255,0)</f>
        <v>0</v>
      </c>
      <c r="BG255" s="229">
        <f>IF(N255="zákl. přenesená",J255,0)</f>
        <v>0</v>
      </c>
      <c r="BH255" s="229">
        <f>IF(N255="sníž. přenesená",J255,0)</f>
        <v>0</v>
      </c>
      <c r="BI255" s="229">
        <f>IF(N255="nulová",J255,0)</f>
        <v>0</v>
      </c>
      <c r="BJ255" s="20" t="s">
        <v>83</v>
      </c>
      <c r="BK255" s="229">
        <f>ROUND(I255*H255,2)</f>
        <v>0</v>
      </c>
      <c r="BL255" s="20" t="s">
        <v>204</v>
      </c>
      <c r="BM255" s="228" t="s">
        <v>1915</v>
      </c>
    </row>
    <row r="256" s="2" customFormat="1">
      <c r="A256" s="41"/>
      <c r="B256" s="42"/>
      <c r="C256" s="43"/>
      <c r="D256" s="230" t="s">
        <v>206</v>
      </c>
      <c r="E256" s="43"/>
      <c r="F256" s="231" t="s">
        <v>1916</v>
      </c>
      <c r="G256" s="43"/>
      <c r="H256" s="43"/>
      <c r="I256" s="232"/>
      <c r="J256" s="43"/>
      <c r="K256" s="43"/>
      <c r="L256" s="47"/>
      <c r="M256" s="233"/>
      <c r="N256" s="234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206</v>
      </c>
      <c r="AU256" s="20" t="s">
        <v>85</v>
      </c>
    </row>
    <row r="257" s="13" customFormat="1">
      <c r="A257" s="13"/>
      <c r="B257" s="235"/>
      <c r="C257" s="236"/>
      <c r="D257" s="237" t="s">
        <v>208</v>
      </c>
      <c r="E257" s="238" t="s">
        <v>19</v>
      </c>
      <c r="F257" s="239" t="s">
        <v>1869</v>
      </c>
      <c r="G257" s="236"/>
      <c r="H257" s="240">
        <v>1.9199999999999999</v>
      </c>
      <c r="I257" s="241"/>
      <c r="J257" s="236"/>
      <c r="K257" s="236"/>
      <c r="L257" s="242"/>
      <c r="M257" s="243"/>
      <c r="N257" s="244"/>
      <c r="O257" s="244"/>
      <c r="P257" s="244"/>
      <c r="Q257" s="244"/>
      <c r="R257" s="244"/>
      <c r="S257" s="244"/>
      <c r="T257" s="245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6" t="s">
        <v>208</v>
      </c>
      <c r="AU257" s="246" t="s">
        <v>85</v>
      </c>
      <c r="AV257" s="13" t="s">
        <v>85</v>
      </c>
      <c r="AW257" s="13" t="s">
        <v>37</v>
      </c>
      <c r="AX257" s="13" t="s">
        <v>76</v>
      </c>
      <c r="AY257" s="246" t="s">
        <v>197</v>
      </c>
    </row>
    <row r="258" s="13" customFormat="1">
      <c r="A258" s="13"/>
      <c r="B258" s="235"/>
      <c r="C258" s="236"/>
      <c r="D258" s="237" t="s">
        <v>208</v>
      </c>
      <c r="E258" s="238" t="s">
        <v>19</v>
      </c>
      <c r="F258" s="239" t="s">
        <v>1870</v>
      </c>
      <c r="G258" s="236"/>
      <c r="H258" s="240">
        <v>0.64000000000000001</v>
      </c>
      <c r="I258" s="241"/>
      <c r="J258" s="236"/>
      <c r="K258" s="236"/>
      <c r="L258" s="242"/>
      <c r="M258" s="243"/>
      <c r="N258" s="244"/>
      <c r="O258" s="244"/>
      <c r="P258" s="244"/>
      <c r="Q258" s="244"/>
      <c r="R258" s="244"/>
      <c r="S258" s="244"/>
      <c r="T258" s="245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6" t="s">
        <v>208</v>
      </c>
      <c r="AU258" s="246" t="s">
        <v>85</v>
      </c>
      <c r="AV258" s="13" t="s">
        <v>85</v>
      </c>
      <c r="AW258" s="13" t="s">
        <v>37</v>
      </c>
      <c r="AX258" s="13" t="s">
        <v>76</v>
      </c>
      <c r="AY258" s="246" t="s">
        <v>197</v>
      </c>
    </row>
    <row r="259" s="14" customFormat="1">
      <c r="A259" s="14"/>
      <c r="B259" s="247"/>
      <c r="C259" s="248"/>
      <c r="D259" s="237" t="s">
        <v>208</v>
      </c>
      <c r="E259" s="249" t="s">
        <v>19</v>
      </c>
      <c r="F259" s="250" t="s">
        <v>272</v>
      </c>
      <c r="G259" s="248"/>
      <c r="H259" s="251">
        <v>2.5600000000000001</v>
      </c>
      <c r="I259" s="252"/>
      <c r="J259" s="248"/>
      <c r="K259" s="248"/>
      <c r="L259" s="253"/>
      <c r="M259" s="254"/>
      <c r="N259" s="255"/>
      <c r="O259" s="255"/>
      <c r="P259" s="255"/>
      <c r="Q259" s="255"/>
      <c r="R259" s="255"/>
      <c r="S259" s="255"/>
      <c r="T259" s="256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7" t="s">
        <v>208</v>
      </c>
      <c r="AU259" s="257" t="s">
        <v>85</v>
      </c>
      <c r="AV259" s="14" t="s">
        <v>204</v>
      </c>
      <c r="AW259" s="14" t="s">
        <v>37</v>
      </c>
      <c r="AX259" s="14" t="s">
        <v>83</v>
      </c>
      <c r="AY259" s="257" t="s">
        <v>197</v>
      </c>
    </row>
    <row r="260" s="12" customFormat="1" ht="22.8" customHeight="1">
      <c r="A260" s="12"/>
      <c r="B260" s="201"/>
      <c r="C260" s="202"/>
      <c r="D260" s="203" t="s">
        <v>75</v>
      </c>
      <c r="E260" s="215" t="s">
        <v>224</v>
      </c>
      <c r="F260" s="215" t="s">
        <v>431</v>
      </c>
      <c r="G260" s="202"/>
      <c r="H260" s="202"/>
      <c r="I260" s="205"/>
      <c r="J260" s="216">
        <f>BK260</f>
        <v>0</v>
      </c>
      <c r="K260" s="202"/>
      <c r="L260" s="207"/>
      <c r="M260" s="208"/>
      <c r="N260" s="209"/>
      <c r="O260" s="209"/>
      <c r="P260" s="210">
        <f>SUM(P261:P407)</f>
        <v>0</v>
      </c>
      <c r="Q260" s="209"/>
      <c r="R260" s="210">
        <f>SUM(R261:R407)</f>
        <v>246.12565399999997</v>
      </c>
      <c r="S260" s="209"/>
      <c r="T260" s="211">
        <f>SUM(T261:T407)</f>
        <v>0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12" t="s">
        <v>83</v>
      </c>
      <c r="AT260" s="213" t="s">
        <v>75</v>
      </c>
      <c r="AU260" s="213" t="s">
        <v>83</v>
      </c>
      <c r="AY260" s="212" t="s">
        <v>197</v>
      </c>
      <c r="BK260" s="214">
        <f>SUM(BK261:BK407)</f>
        <v>0</v>
      </c>
    </row>
    <row r="261" s="2" customFormat="1" ht="33" customHeight="1">
      <c r="A261" s="41"/>
      <c r="B261" s="42"/>
      <c r="C261" s="217" t="s">
        <v>425</v>
      </c>
      <c r="D261" s="217" t="s">
        <v>199</v>
      </c>
      <c r="E261" s="218" t="s">
        <v>433</v>
      </c>
      <c r="F261" s="219" t="s">
        <v>434</v>
      </c>
      <c r="G261" s="220" t="s">
        <v>202</v>
      </c>
      <c r="H261" s="221">
        <v>324.19999999999999</v>
      </c>
      <c r="I261" s="222"/>
      <c r="J261" s="223">
        <f>ROUND(I261*H261,2)</f>
        <v>0</v>
      </c>
      <c r="K261" s="219" t="s">
        <v>203</v>
      </c>
      <c r="L261" s="47"/>
      <c r="M261" s="224" t="s">
        <v>19</v>
      </c>
      <c r="N261" s="225" t="s">
        <v>47</v>
      </c>
      <c r="O261" s="87"/>
      <c r="P261" s="226">
        <f>O261*H261</f>
        <v>0</v>
      </c>
      <c r="Q261" s="226">
        <v>0</v>
      </c>
      <c r="R261" s="226">
        <f>Q261*H261</f>
        <v>0</v>
      </c>
      <c r="S261" s="226">
        <v>0</v>
      </c>
      <c r="T261" s="227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8" t="s">
        <v>204</v>
      </c>
      <c r="AT261" s="228" t="s">
        <v>199</v>
      </c>
      <c r="AU261" s="228" t="s">
        <v>85</v>
      </c>
      <c r="AY261" s="20" t="s">
        <v>197</v>
      </c>
      <c r="BE261" s="229">
        <f>IF(N261="základní",J261,0)</f>
        <v>0</v>
      </c>
      <c r="BF261" s="229">
        <f>IF(N261="snížená",J261,0)</f>
        <v>0</v>
      </c>
      <c r="BG261" s="229">
        <f>IF(N261="zákl. přenesená",J261,0)</f>
        <v>0</v>
      </c>
      <c r="BH261" s="229">
        <f>IF(N261="sníž. přenesená",J261,0)</f>
        <v>0</v>
      </c>
      <c r="BI261" s="229">
        <f>IF(N261="nulová",J261,0)</f>
        <v>0</v>
      </c>
      <c r="BJ261" s="20" t="s">
        <v>83</v>
      </c>
      <c r="BK261" s="229">
        <f>ROUND(I261*H261,2)</f>
        <v>0</v>
      </c>
      <c r="BL261" s="20" t="s">
        <v>204</v>
      </c>
      <c r="BM261" s="228" t="s">
        <v>1917</v>
      </c>
    </row>
    <row r="262" s="2" customFormat="1">
      <c r="A262" s="41"/>
      <c r="B262" s="42"/>
      <c r="C262" s="43"/>
      <c r="D262" s="230" t="s">
        <v>206</v>
      </c>
      <c r="E262" s="43"/>
      <c r="F262" s="231" t="s">
        <v>436</v>
      </c>
      <c r="G262" s="43"/>
      <c r="H262" s="43"/>
      <c r="I262" s="232"/>
      <c r="J262" s="43"/>
      <c r="K262" s="43"/>
      <c r="L262" s="47"/>
      <c r="M262" s="233"/>
      <c r="N262" s="234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206</v>
      </c>
      <c r="AU262" s="20" t="s">
        <v>85</v>
      </c>
    </row>
    <row r="263" s="13" customFormat="1">
      <c r="A263" s="13"/>
      <c r="B263" s="235"/>
      <c r="C263" s="236"/>
      <c r="D263" s="237" t="s">
        <v>208</v>
      </c>
      <c r="E263" s="238" t="s">
        <v>19</v>
      </c>
      <c r="F263" s="239" t="s">
        <v>1898</v>
      </c>
      <c r="G263" s="236"/>
      <c r="H263" s="240">
        <v>264.69999999999999</v>
      </c>
      <c r="I263" s="241"/>
      <c r="J263" s="236"/>
      <c r="K263" s="236"/>
      <c r="L263" s="242"/>
      <c r="M263" s="243"/>
      <c r="N263" s="244"/>
      <c r="O263" s="244"/>
      <c r="P263" s="244"/>
      <c r="Q263" s="244"/>
      <c r="R263" s="244"/>
      <c r="S263" s="244"/>
      <c r="T263" s="245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6" t="s">
        <v>208</v>
      </c>
      <c r="AU263" s="246" t="s">
        <v>85</v>
      </c>
      <c r="AV263" s="13" t="s">
        <v>85</v>
      </c>
      <c r="AW263" s="13" t="s">
        <v>37</v>
      </c>
      <c r="AX263" s="13" t="s">
        <v>76</v>
      </c>
      <c r="AY263" s="246" t="s">
        <v>197</v>
      </c>
    </row>
    <row r="264" s="15" customFormat="1">
      <c r="A264" s="15"/>
      <c r="B264" s="258"/>
      <c r="C264" s="259"/>
      <c r="D264" s="237" t="s">
        <v>208</v>
      </c>
      <c r="E264" s="260" t="s">
        <v>19</v>
      </c>
      <c r="F264" s="261" t="s">
        <v>860</v>
      </c>
      <c r="G264" s="259"/>
      <c r="H264" s="262">
        <v>264.69999999999999</v>
      </c>
      <c r="I264" s="263"/>
      <c r="J264" s="259"/>
      <c r="K264" s="259"/>
      <c r="L264" s="264"/>
      <c r="M264" s="265"/>
      <c r="N264" s="266"/>
      <c r="O264" s="266"/>
      <c r="P264" s="266"/>
      <c r="Q264" s="266"/>
      <c r="R264" s="266"/>
      <c r="S264" s="266"/>
      <c r="T264" s="267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T264" s="268" t="s">
        <v>208</v>
      </c>
      <c r="AU264" s="268" t="s">
        <v>85</v>
      </c>
      <c r="AV264" s="15" t="s">
        <v>93</v>
      </c>
      <c r="AW264" s="15" t="s">
        <v>37</v>
      </c>
      <c r="AX264" s="15" t="s">
        <v>76</v>
      </c>
      <c r="AY264" s="268" t="s">
        <v>197</v>
      </c>
    </row>
    <row r="265" s="13" customFormat="1">
      <c r="A265" s="13"/>
      <c r="B265" s="235"/>
      <c r="C265" s="236"/>
      <c r="D265" s="237" t="s">
        <v>208</v>
      </c>
      <c r="E265" s="238" t="s">
        <v>19</v>
      </c>
      <c r="F265" s="239" t="s">
        <v>1899</v>
      </c>
      <c r="G265" s="236"/>
      <c r="H265" s="240">
        <v>7.1500000000000004</v>
      </c>
      <c r="I265" s="241"/>
      <c r="J265" s="236"/>
      <c r="K265" s="236"/>
      <c r="L265" s="242"/>
      <c r="M265" s="243"/>
      <c r="N265" s="244"/>
      <c r="O265" s="244"/>
      <c r="P265" s="244"/>
      <c r="Q265" s="244"/>
      <c r="R265" s="244"/>
      <c r="S265" s="244"/>
      <c r="T265" s="245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6" t="s">
        <v>208</v>
      </c>
      <c r="AU265" s="246" t="s">
        <v>85</v>
      </c>
      <c r="AV265" s="13" t="s">
        <v>85</v>
      </c>
      <c r="AW265" s="13" t="s">
        <v>37</v>
      </c>
      <c r="AX265" s="13" t="s">
        <v>76</v>
      </c>
      <c r="AY265" s="246" t="s">
        <v>197</v>
      </c>
    </row>
    <row r="266" s="13" customFormat="1">
      <c r="A266" s="13"/>
      <c r="B266" s="235"/>
      <c r="C266" s="236"/>
      <c r="D266" s="237" t="s">
        <v>208</v>
      </c>
      <c r="E266" s="238" t="s">
        <v>19</v>
      </c>
      <c r="F266" s="239" t="s">
        <v>1900</v>
      </c>
      <c r="G266" s="236"/>
      <c r="H266" s="240">
        <v>8.0999999999999996</v>
      </c>
      <c r="I266" s="241"/>
      <c r="J266" s="236"/>
      <c r="K266" s="236"/>
      <c r="L266" s="242"/>
      <c r="M266" s="243"/>
      <c r="N266" s="244"/>
      <c r="O266" s="244"/>
      <c r="P266" s="244"/>
      <c r="Q266" s="244"/>
      <c r="R266" s="244"/>
      <c r="S266" s="244"/>
      <c r="T266" s="245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6" t="s">
        <v>208</v>
      </c>
      <c r="AU266" s="246" t="s">
        <v>85</v>
      </c>
      <c r="AV266" s="13" t="s">
        <v>85</v>
      </c>
      <c r="AW266" s="13" t="s">
        <v>37</v>
      </c>
      <c r="AX266" s="13" t="s">
        <v>76</v>
      </c>
      <c r="AY266" s="246" t="s">
        <v>197</v>
      </c>
    </row>
    <row r="267" s="13" customFormat="1">
      <c r="A267" s="13"/>
      <c r="B267" s="235"/>
      <c r="C267" s="236"/>
      <c r="D267" s="237" t="s">
        <v>208</v>
      </c>
      <c r="E267" s="238" t="s">
        <v>19</v>
      </c>
      <c r="F267" s="239" t="s">
        <v>1901</v>
      </c>
      <c r="G267" s="236"/>
      <c r="H267" s="240">
        <v>9.1500000000000004</v>
      </c>
      <c r="I267" s="241"/>
      <c r="J267" s="236"/>
      <c r="K267" s="236"/>
      <c r="L267" s="242"/>
      <c r="M267" s="243"/>
      <c r="N267" s="244"/>
      <c r="O267" s="244"/>
      <c r="P267" s="244"/>
      <c r="Q267" s="244"/>
      <c r="R267" s="244"/>
      <c r="S267" s="244"/>
      <c r="T267" s="245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6" t="s">
        <v>208</v>
      </c>
      <c r="AU267" s="246" t="s">
        <v>85</v>
      </c>
      <c r="AV267" s="13" t="s">
        <v>85</v>
      </c>
      <c r="AW267" s="13" t="s">
        <v>37</v>
      </c>
      <c r="AX267" s="13" t="s">
        <v>76</v>
      </c>
      <c r="AY267" s="246" t="s">
        <v>197</v>
      </c>
    </row>
    <row r="268" s="15" customFormat="1">
      <c r="A268" s="15"/>
      <c r="B268" s="258"/>
      <c r="C268" s="259"/>
      <c r="D268" s="237" t="s">
        <v>208</v>
      </c>
      <c r="E268" s="260" t="s">
        <v>19</v>
      </c>
      <c r="F268" s="261" t="s">
        <v>378</v>
      </c>
      <c r="G268" s="259"/>
      <c r="H268" s="262">
        <v>24.399999999999999</v>
      </c>
      <c r="I268" s="263"/>
      <c r="J268" s="259"/>
      <c r="K268" s="259"/>
      <c r="L268" s="264"/>
      <c r="M268" s="265"/>
      <c r="N268" s="266"/>
      <c r="O268" s="266"/>
      <c r="P268" s="266"/>
      <c r="Q268" s="266"/>
      <c r="R268" s="266"/>
      <c r="S268" s="266"/>
      <c r="T268" s="267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8" t="s">
        <v>208</v>
      </c>
      <c r="AU268" s="268" t="s">
        <v>85</v>
      </c>
      <c r="AV268" s="15" t="s">
        <v>93</v>
      </c>
      <c r="AW268" s="15" t="s">
        <v>37</v>
      </c>
      <c r="AX268" s="15" t="s">
        <v>76</v>
      </c>
      <c r="AY268" s="268" t="s">
        <v>197</v>
      </c>
    </row>
    <row r="269" s="13" customFormat="1">
      <c r="A269" s="13"/>
      <c r="B269" s="235"/>
      <c r="C269" s="236"/>
      <c r="D269" s="237" t="s">
        <v>208</v>
      </c>
      <c r="E269" s="238" t="s">
        <v>19</v>
      </c>
      <c r="F269" s="239" t="s">
        <v>1907</v>
      </c>
      <c r="G269" s="236"/>
      <c r="H269" s="240">
        <v>35.100000000000001</v>
      </c>
      <c r="I269" s="241"/>
      <c r="J269" s="236"/>
      <c r="K269" s="236"/>
      <c r="L269" s="242"/>
      <c r="M269" s="243"/>
      <c r="N269" s="244"/>
      <c r="O269" s="244"/>
      <c r="P269" s="244"/>
      <c r="Q269" s="244"/>
      <c r="R269" s="244"/>
      <c r="S269" s="244"/>
      <c r="T269" s="245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6" t="s">
        <v>208</v>
      </c>
      <c r="AU269" s="246" t="s">
        <v>85</v>
      </c>
      <c r="AV269" s="13" t="s">
        <v>85</v>
      </c>
      <c r="AW269" s="13" t="s">
        <v>37</v>
      </c>
      <c r="AX269" s="13" t="s">
        <v>76</v>
      </c>
      <c r="AY269" s="246" t="s">
        <v>197</v>
      </c>
    </row>
    <row r="270" s="15" customFormat="1">
      <c r="A270" s="15"/>
      <c r="B270" s="258"/>
      <c r="C270" s="259"/>
      <c r="D270" s="237" t="s">
        <v>208</v>
      </c>
      <c r="E270" s="260" t="s">
        <v>19</v>
      </c>
      <c r="F270" s="261" t="s">
        <v>1060</v>
      </c>
      <c r="G270" s="259"/>
      <c r="H270" s="262">
        <v>35.100000000000001</v>
      </c>
      <c r="I270" s="263"/>
      <c r="J270" s="259"/>
      <c r="K270" s="259"/>
      <c r="L270" s="264"/>
      <c r="M270" s="265"/>
      <c r="N270" s="266"/>
      <c r="O270" s="266"/>
      <c r="P270" s="266"/>
      <c r="Q270" s="266"/>
      <c r="R270" s="266"/>
      <c r="S270" s="266"/>
      <c r="T270" s="267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T270" s="268" t="s">
        <v>208</v>
      </c>
      <c r="AU270" s="268" t="s">
        <v>85</v>
      </c>
      <c r="AV270" s="15" t="s">
        <v>93</v>
      </c>
      <c r="AW270" s="15" t="s">
        <v>37</v>
      </c>
      <c r="AX270" s="15" t="s">
        <v>76</v>
      </c>
      <c r="AY270" s="268" t="s">
        <v>197</v>
      </c>
    </row>
    <row r="271" s="14" customFormat="1">
      <c r="A271" s="14"/>
      <c r="B271" s="247"/>
      <c r="C271" s="248"/>
      <c r="D271" s="237" t="s">
        <v>208</v>
      </c>
      <c r="E271" s="249" t="s">
        <v>19</v>
      </c>
      <c r="F271" s="250" t="s">
        <v>272</v>
      </c>
      <c r="G271" s="248"/>
      <c r="H271" s="251">
        <v>324.19999999999999</v>
      </c>
      <c r="I271" s="252"/>
      <c r="J271" s="248"/>
      <c r="K271" s="248"/>
      <c r="L271" s="253"/>
      <c r="M271" s="254"/>
      <c r="N271" s="255"/>
      <c r="O271" s="255"/>
      <c r="P271" s="255"/>
      <c r="Q271" s="255"/>
      <c r="R271" s="255"/>
      <c r="S271" s="255"/>
      <c r="T271" s="256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7" t="s">
        <v>208</v>
      </c>
      <c r="AU271" s="257" t="s">
        <v>85</v>
      </c>
      <c r="AV271" s="14" t="s">
        <v>204</v>
      </c>
      <c r="AW271" s="14" t="s">
        <v>37</v>
      </c>
      <c r="AX271" s="14" t="s">
        <v>83</v>
      </c>
      <c r="AY271" s="257" t="s">
        <v>197</v>
      </c>
    </row>
    <row r="272" s="2" customFormat="1" ht="33" customHeight="1">
      <c r="A272" s="41"/>
      <c r="B272" s="42"/>
      <c r="C272" s="217" t="s">
        <v>432</v>
      </c>
      <c r="D272" s="217" t="s">
        <v>199</v>
      </c>
      <c r="E272" s="218" t="s">
        <v>438</v>
      </c>
      <c r="F272" s="219" t="s">
        <v>439</v>
      </c>
      <c r="G272" s="220" t="s">
        <v>202</v>
      </c>
      <c r="H272" s="221">
        <v>640.76800000000003</v>
      </c>
      <c r="I272" s="222"/>
      <c r="J272" s="223">
        <f>ROUND(I272*H272,2)</f>
        <v>0</v>
      </c>
      <c r="K272" s="219" t="s">
        <v>203</v>
      </c>
      <c r="L272" s="47"/>
      <c r="M272" s="224" t="s">
        <v>19</v>
      </c>
      <c r="N272" s="225" t="s">
        <v>47</v>
      </c>
      <c r="O272" s="87"/>
      <c r="P272" s="226">
        <f>O272*H272</f>
        <v>0</v>
      </c>
      <c r="Q272" s="226">
        <v>0</v>
      </c>
      <c r="R272" s="226">
        <f>Q272*H272</f>
        <v>0</v>
      </c>
      <c r="S272" s="226">
        <v>0</v>
      </c>
      <c r="T272" s="227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28" t="s">
        <v>204</v>
      </c>
      <c r="AT272" s="228" t="s">
        <v>199</v>
      </c>
      <c r="AU272" s="228" t="s">
        <v>85</v>
      </c>
      <c r="AY272" s="20" t="s">
        <v>197</v>
      </c>
      <c r="BE272" s="229">
        <f>IF(N272="základní",J272,0)</f>
        <v>0</v>
      </c>
      <c r="BF272" s="229">
        <f>IF(N272="snížená",J272,0)</f>
        <v>0</v>
      </c>
      <c r="BG272" s="229">
        <f>IF(N272="zákl. přenesená",J272,0)</f>
        <v>0</v>
      </c>
      <c r="BH272" s="229">
        <f>IF(N272="sníž. přenesená",J272,0)</f>
        <v>0</v>
      </c>
      <c r="BI272" s="229">
        <f>IF(N272="nulová",J272,0)</f>
        <v>0</v>
      </c>
      <c r="BJ272" s="20" t="s">
        <v>83</v>
      </c>
      <c r="BK272" s="229">
        <f>ROUND(I272*H272,2)</f>
        <v>0</v>
      </c>
      <c r="BL272" s="20" t="s">
        <v>204</v>
      </c>
      <c r="BM272" s="228" t="s">
        <v>1918</v>
      </c>
    </row>
    <row r="273" s="2" customFormat="1">
      <c r="A273" s="41"/>
      <c r="B273" s="42"/>
      <c r="C273" s="43"/>
      <c r="D273" s="230" t="s">
        <v>206</v>
      </c>
      <c r="E273" s="43"/>
      <c r="F273" s="231" t="s">
        <v>441</v>
      </c>
      <c r="G273" s="43"/>
      <c r="H273" s="43"/>
      <c r="I273" s="232"/>
      <c r="J273" s="43"/>
      <c r="K273" s="43"/>
      <c r="L273" s="47"/>
      <c r="M273" s="233"/>
      <c r="N273" s="234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206</v>
      </c>
      <c r="AU273" s="20" t="s">
        <v>85</v>
      </c>
    </row>
    <row r="274" s="13" customFormat="1">
      <c r="A274" s="13"/>
      <c r="B274" s="235"/>
      <c r="C274" s="236"/>
      <c r="D274" s="237" t="s">
        <v>208</v>
      </c>
      <c r="E274" s="238" t="s">
        <v>19</v>
      </c>
      <c r="F274" s="239" t="s">
        <v>1898</v>
      </c>
      <c r="G274" s="236"/>
      <c r="H274" s="240">
        <v>264.69999999999999</v>
      </c>
      <c r="I274" s="241"/>
      <c r="J274" s="236"/>
      <c r="K274" s="236"/>
      <c r="L274" s="242"/>
      <c r="M274" s="243"/>
      <c r="N274" s="244"/>
      <c r="O274" s="244"/>
      <c r="P274" s="244"/>
      <c r="Q274" s="244"/>
      <c r="R274" s="244"/>
      <c r="S274" s="244"/>
      <c r="T274" s="245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6" t="s">
        <v>208</v>
      </c>
      <c r="AU274" s="246" t="s">
        <v>85</v>
      </c>
      <c r="AV274" s="13" t="s">
        <v>85</v>
      </c>
      <c r="AW274" s="13" t="s">
        <v>37</v>
      </c>
      <c r="AX274" s="13" t="s">
        <v>76</v>
      </c>
      <c r="AY274" s="246" t="s">
        <v>197</v>
      </c>
    </row>
    <row r="275" s="15" customFormat="1">
      <c r="A275" s="15"/>
      <c r="B275" s="258"/>
      <c r="C275" s="259"/>
      <c r="D275" s="237" t="s">
        <v>208</v>
      </c>
      <c r="E275" s="260" t="s">
        <v>19</v>
      </c>
      <c r="F275" s="261" t="s">
        <v>860</v>
      </c>
      <c r="G275" s="259"/>
      <c r="H275" s="262">
        <v>264.69999999999999</v>
      </c>
      <c r="I275" s="263"/>
      <c r="J275" s="259"/>
      <c r="K275" s="259"/>
      <c r="L275" s="264"/>
      <c r="M275" s="265"/>
      <c r="N275" s="266"/>
      <c r="O275" s="266"/>
      <c r="P275" s="266"/>
      <c r="Q275" s="266"/>
      <c r="R275" s="266"/>
      <c r="S275" s="266"/>
      <c r="T275" s="267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T275" s="268" t="s">
        <v>208</v>
      </c>
      <c r="AU275" s="268" t="s">
        <v>85</v>
      </c>
      <c r="AV275" s="15" t="s">
        <v>93</v>
      </c>
      <c r="AW275" s="15" t="s">
        <v>37</v>
      </c>
      <c r="AX275" s="15" t="s">
        <v>76</v>
      </c>
      <c r="AY275" s="268" t="s">
        <v>197</v>
      </c>
    </row>
    <row r="276" s="13" customFormat="1">
      <c r="A276" s="13"/>
      <c r="B276" s="235"/>
      <c r="C276" s="236"/>
      <c r="D276" s="237" t="s">
        <v>208</v>
      </c>
      <c r="E276" s="238" t="s">
        <v>19</v>
      </c>
      <c r="F276" s="239" t="s">
        <v>1899</v>
      </c>
      <c r="G276" s="236"/>
      <c r="H276" s="240">
        <v>7.1500000000000004</v>
      </c>
      <c r="I276" s="241"/>
      <c r="J276" s="236"/>
      <c r="K276" s="236"/>
      <c r="L276" s="242"/>
      <c r="M276" s="243"/>
      <c r="N276" s="244"/>
      <c r="O276" s="244"/>
      <c r="P276" s="244"/>
      <c r="Q276" s="244"/>
      <c r="R276" s="244"/>
      <c r="S276" s="244"/>
      <c r="T276" s="245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6" t="s">
        <v>208</v>
      </c>
      <c r="AU276" s="246" t="s">
        <v>85</v>
      </c>
      <c r="AV276" s="13" t="s">
        <v>85</v>
      </c>
      <c r="AW276" s="13" t="s">
        <v>37</v>
      </c>
      <c r="AX276" s="13" t="s">
        <v>76</v>
      </c>
      <c r="AY276" s="246" t="s">
        <v>197</v>
      </c>
    </row>
    <row r="277" s="13" customFormat="1">
      <c r="A277" s="13"/>
      <c r="B277" s="235"/>
      <c r="C277" s="236"/>
      <c r="D277" s="237" t="s">
        <v>208</v>
      </c>
      <c r="E277" s="238" t="s">
        <v>19</v>
      </c>
      <c r="F277" s="239" t="s">
        <v>1900</v>
      </c>
      <c r="G277" s="236"/>
      <c r="H277" s="240">
        <v>8.0999999999999996</v>
      </c>
      <c r="I277" s="241"/>
      <c r="J277" s="236"/>
      <c r="K277" s="236"/>
      <c r="L277" s="242"/>
      <c r="M277" s="243"/>
      <c r="N277" s="244"/>
      <c r="O277" s="244"/>
      <c r="P277" s="244"/>
      <c r="Q277" s="244"/>
      <c r="R277" s="244"/>
      <c r="S277" s="244"/>
      <c r="T277" s="245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6" t="s">
        <v>208</v>
      </c>
      <c r="AU277" s="246" t="s">
        <v>85</v>
      </c>
      <c r="AV277" s="13" t="s">
        <v>85</v>
      </c>
      <c r="AW277" s="13" t="s">
        <v>37</v>
      </c>
      <c r="AX277" s="13" t="s">
        <v>76</v>
      </c>
      <c r="AY277" s="246" t="s">
        <v>197</v>
      </c>
    </row>
    <row r="278" s="13" customFormat="1">
      <c r="A278" s="13"/>
      <c r="B278" s="235"/>
      <c r="C278" s="236"/>
      <c r="D278" s="237" t="s">
        <v>208</v>
      </c>
      <c r="E278" s="238" t="s">
        <v>19</v>
      </c>
      <c r="F278" s="239" t="s">
        <v>1901</v>
      </c>
      <c r="G278" s="236"/>
      <c r="H278" s="240">
        <v>9.1500000000000004</v>
      </c>
      <c r="I278" s="241"/>
      <c r="J278" s="236"/>
      <c r="K278" s="236"/>
      <c r="L278" s="242"/>
      <c r="M278" s="243"/>
      <c r="N278" s="244"/>
      <c r="O278" s="244"/>
      <c r="P278" s="244"/>
      <c r="Q278" s="244"/>
      <c r="R278" s="244"/>
      <c r="S278" s="244"/>
      <c r="T278" s="245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6" t="s">
        <v>208</v>
      </c>
      <c r="AU278" s="246" t="s">
        <v>85</v>
      </c>
      <c r="AV278" s="13" t="s">
        <v>85</v>
      </c>
      <c r="AW278" s="13" t="s">
        <v>37</v>
      </c>
      <c r="AX278" s="13" t="s">
        <v>76</v>
      </c>
      <c r="AY278" s="246" t="s">
        <v>197</v>
      </c>
    </row>
    <row r="279" s="15" customFormat="1">
      <c r="A279" s="15"/>
      <c r="B279" s="258"/>
      <c r="C279" s="259"/>
      <c r="D279" s="237" t="s">
        <v>208</v>
      </c>
      <c r="E279" s="260" t="s">
        <v>19</v>
      </c>
      <c r="F279" s="261" t="s">
        <v>378</v>
      </c>
      <c r="G279" s="259"/>
      <c r="H279" s="262">
        <v>24.399999999999999</v>
      </c>
      <c r="I279" s="263"/>
      <c r="J279" s="259"/>
      <c r="K279" s="259"/>
      <c r="L279" s="264"/>
      <c r="M279" s="265"/>
      <c r="N279" s="266"/>
      <c r="O279" s="266"/>
      <c r="P279" s="266"/>
      <c r="Q279" s="266"/>
      <c r="R279" s="266"/>
      <c r="S279" s="266"/>
      <c r="T279" s="267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8" t="s">
        <v>208</v>
      </c>
      <c r="AU279" s="268" t="s">
        <v>85</v>
      </c>
      <c r="AV279" s="15" t="s">
        <v>93</v>
      </c>
      <c r="AW279" s="15" t="s">
        <v>37</v>
      </c>
      <c r="AX279" s="15" t="s">
        <v>76</v>
      </c>
      <c r="AY279" s="268" t="s">
        <v>197</v>
      </c>
    </row>
    <row r="280" s="13" customFormat="1">
      <c r="A280" s="13"/>
      <c r="B280" s="235"/>
      <c r="C280" s="236"/>
      <c r="D280" s="237" t="s">
        <v>208</v>
      </c>
      <c r="E280" s="238" t="s">
        <v>19</v>
      </c>
      <c r="F280" s="239" t="s">
        <v>1902</v>
      </c>
      <c r="G280" s="236"/>
      <c r="H280" s="240">
        <v>7.0499999999999998</v>
      </c>
      <c r="I280" s="241"/>
      <c r="J280" s="236"/>
      <c r="K280" s="236"/>
      <c r="L280" s="242"/>
      <c r="M280" s="243"/>
      <c r="N280" s="244"/>
      <c r="O280" s="244"/>
      <c r="P280" s="244"/>
      <c r="Q280" s="244"/>
      <c r="R280" s="244"/>
      <c r="S280" s="244"/>
      <c r="T280" s="245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6" t="s">
        <v>208</v>
      </c>
      <c r="AU280" s="246" t="s">
        <v>85</v>
      </c>
      <c r="AV280" s="13" t="s">
        <v>85</v>
      </c>
      <c r="AW280" s="13" t="s">
        <v>37</v>
      </c>
      <c r="AX280" s="13" t="s">
        <v>76</v>
      </c>
      <c r="AY280" s="246" t="s">
        <v>197</v>
      </c>
    </row>
    <row r="281" s="13" customFormat="1">
      <c r="A281" s="13"/>
      <c r="B281" s="235"/>
      <c r="C281" s="236"/>
      <c r="D281" s="237" t="s">
        <v>208</v>
      </c>
      <c r="E281" s="238" t="s">
        <v>19</v>
      </c>
      <c r="F281" s="239" t="s">
        <v>1903</v>
      </c>
      <c r="G281" s="236"/>
      <c r="H281" s="240">
        <v>7.8499999999999996</v>
      </c>
      <c r="I281" s="241"/>
      <c r="J281" s="236"/>
      <c r="K281" s="236"/>
      <c r="L281" s="242"/>
      <c r="M281" s="243"/>
      <c r="N281" s="244"/>
      <c r="O281" s="244"/>
      <c r="P281" s="244"/>
      <c r="Q281" s="244"/>
      <c r="R281" s="244"/>
      <c r="S281" s="244"/>
      <c r="T281" s="245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6" t="s">
        <v>208</v>
      </c>
      <c r="AU281" s="246" t="s">
        <v>85</v>
      </c>
      <c r="AV281" s="13" t="s">
        <v>85</v>
      </c>
      <c r="AW281" s="13" t="s">
        <v>37</v>
      </c>
      <c r="AX281" s="13" t="s">
        <v>76</v>
      </c>
      <c r="AY281" s="246" t="s">
        <v>197</v>
      </c>
    </row>
    <row r="282" s="13" customFormat="1">
      <c r="A282" s="13"/>
      <c r="B282" s="235"/>
      <c r="C282" s="236"/>
      <c r="D282" s="237" t="s">
        <v>208</v>
      </c>
      <c r="E282" s="238" t="s">
        <v>19</v>
      </c>
      <c r="F282" s="239" t="s">
        <v>1904</v>
      </c>
      <c r="G282" s="236"/>
      <c r="H282" s="240">
        <v>210.15000000000001</v>
      </c>
      <c r="I282" s="241"/>
      <c r="J282" s="236"/>
      <c r="K282" s="236"/>
      <c r="L282" s="242"/>
      <c r="M282" s="243"/>
      <c r="N282" s="244"/>
      <c r="O282" s="244"/>
      <c r="P282" s="244"/>
      <c r="Q282" s="244"/>
      <c r="R282" s="244"/>
      <c r="S282" s="244"/>
      <c r="T282" s="245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6" t="s">
        <v>208</v>
      </c>
      <c r="AU282" s="246" t="s">
        <v>85</v>
      </c>
      <c r="AV282" s="13" t="s">
        <v>85</v>
      </c>
      <c r="AW282" s="13" t="s">
        <v>37</v>
      </c>
      <c r="AX282" s="13" t="s">
        <v>76</v>
      </c>
      <c r="AY282" s="246" t="s">
        <v>197</v>
      </c>
    </row>
    <row r="283" s="13" customFormat="1">
      <c r="A283" s="13"/>
      <c r="B283" s="235"/>
      <c r="C283" s="236"/>
      <c r="D283" s="237" t="s">
        <v>208</v>
      </c>
      <c r="E283" s="238" t="s">
        <v>19</v>
      </c>
      <c r="F283" s="239" t="s">
        <v>1905</v>
      </c>
      <c r="G283" s="236"/>
      <c r="H283" s="240">
        <v>46.850000000000001</v>
      </c>
      <c r="I283" s="241"/>
      <c r="J283" s="236"/>
      <c r="K283" s="236"/>
      <c r="L283" s="242"/>
      <c r="M283" s="243"/>
      <c r="N283" s="244"/>
      <c r="O283" s="244"/>
      <c r="P283" s="244"/>
      <c r="Q283" s="244"/>
      <c r="R283" s="244"/>
      <c r="S283" s="244"/>
      <c r="T283" s="245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6" t="s">
        <v>208</v>
      </c>
      <c r="AU283" s="246" t="s">
        <v>85</v>
      </c>
      <c r="AV283" s="13" t="s">
        <v>85</v>
      </c>
      <c r="AW283" s="13" t="s">
        <v>37</v>
      </c>
      <c r="AX283" s="13" t="s">
        <v>76</v>
      </c>
      <c r="AY283" s="246" t="s">
        <v>197</v>
      </c>
    </row>
    <row r="284" s="15" customFormat="1">
      <c r="A284" s="15"/>
      <c r="B284" s="258"/>
      <c r="C284" s="259"/>
      <c r="D284" s="237" t="s">
        <v>208</v>
      </c>
      <c r="E284" s="260" t="s">
        <v>19</v>
      </c>
      <c r="F284" s="261" t="s">
        <v>383</v>
      </c>
      <c r="G284" s="259"/>
      <c r="H284" s="262">
        <v>271.90000000000003</v>
      </c>
      <c r="I284" s="263"/>
      <c r="J284" s="259"/>
      <c r="K284" s="259"/>
      <c r="L284" s="264"/>
      <c r="M284" s="265"/>
      <c r="N284" s="266"/>
      <c r="O284" s="266"/>
      <c r="P284" s="266"/>
      <c r="Q284" s="266"/>
      <c r="R284" s="266"/>
      <c r="S284" s="266"/>
      <c r="T284" s="267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68" t="s">
        <v>208</v>
      </c>
      <c r="AU284" s="268" t="s">
        <v>85</v>
      </c>
      <c r="AV284" s="15" t="s">
        <v>93</v>
      </c>
      <c r="AW284" s="15" t="s">
        <v>37</v>
      </c>
      <c r="AX284" s="15" t="s">
        <v>76</v>
      </c>
      <c r="AY284" s="268" t="s">
        <v>197</v>
      </c>
    </row>
    <row r="285" s="13" customFormat="1">
      <c r="A285" s="13"/>
      <c r="B285" s="235"/>
      <c r="C285" s="236"/>
      <c r="D285" s="237" t="s">
        <v>208</v>
      </c>
      <c r="E285" s="238" t="s">
        <v>19</v>
      </c>
      <c r="F285" s="239" t="s">
        <v>1908</v>
      </c>
      <c r="G285" s="236"/>
      <c r="H285" s="240">
        <v>9.5229999999999997</v>
      </c>
      <c r="I285" s="241"/>
      <c r="J285" s="236"/>
      <c r="K285" s="236"/>
      <c r="L285" s="242"/>
      <c r="M285" s="243"/>
      <c r="N285" s="244"/>
      <c r="O285" s="244"/>
      <c r="P285" s="244"/>
      <c r="Q285" s="244"/>
      <c r="R285" s="244"/>
      <c r="S285" s="244"/>
      <c r="T285" s="245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6" t="s">
        <v>208</v>
      </c>
      <c r="AU285" s="246" t="s">
        <v>85</v>
      </c>
      <c r="AV285" s="13" t="s">
        <v>85</v>
      </c>
      <c r="AW285" s="13" t="s">
        <v>37</v>
      </c>
      <c r="AX285" s="13" t="s">
        <v>76</v>
      </c>
      <c r="AY285" s="246" t="s">
        <v>197</v>
      </c>
    </row>
    <row r="286" s="13" customFormat="1">
      <c r="A286" s="13"/>
      <c r="B286" s="235"/>
      <c r="C286" s="236"/>
      <c r="D286" s="237" t="s">
        <v>208</v>
      </c>
      <c r="E286" s="238" t="s">
        <v>19</v>
      </c>
      <c r="F286" s="239" t="s">
        <v>1909</v>
      </c>
      <c r="G286" s="236"/>
      <c r="H286" s="240">
        <v>8.7899999999999991</v>
      </c>
      <c r="I286" s="241"/>
      <c r="J286" s="236"/>
      <c r="K286" s="236"/>
      <c r="L286" s="242"/>
      <c r="M286" s="243"/>
      <c r="N286" s="244"/>
      <c r="O286" s="244"/>
      <c r="P286" s="244"/>
      <c r="Q286" s="244"/>
      <c r="R286" s="244"/>
      <c r="S286" s="244"/>
      <c r="T286" s="245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6" t="s">
        <v>208</v>
      </c>
      <c r="AU286" s="246" t="s">
        <v>85</v>
      </c>
      <c r="AV286" s="13" t="s">
        <v>85</v>
      </c>
      <c r="AW286" s="13" t="s">
        <v>37</v>
      </c>
      <c r="AX286" s="13" t="s">
        <v>76</v>
      </c>
      <c r="AY286" s="246" t="s">
        <v>197</v>
      </c>
    </row>
    <row r="287" s="13" customFormat="1">
      <c r="A287" s="13"/>
      <c r="B287" s="235"/>
      <c r="C287" s="236"/>
      <c r="D287" s="237" t="s">
        <v>208</v>
      </c>
      <c r="E287" s="238" t="s">
        <v>19</v>
      </c>
      <c r="F287" s="239" t="s">
        <v>1910</v>
      </c>
      <c r="G287" s="236"/>
      <c r="H287" s="240">
        <v>34.109999999999999</v>
      </c>
      <c r="I287" s="241"/>
      <c r="J287" s="236"/>
      <c r="K287" s="236"/>
      <c r="L287" s="242"/>
      <c r="M287" s="243"/>
      <c r="N287" s="244"/>
      <c r="O287" s="244"/>
      <c r="P287" s="244"/>
      <c r="Q287" s="244"/>
      <c r="R287" s="244"/>
      <c r="S287" s="244"/>
      <c r="T287" s="245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6" t="s">
        <v>208</v>
      </c>
      <c r="AU287" s="246" t="s">
        <v>85</v>
      </c>
      <c r="AV287" s="13" t="s">
        <v>85</v>
      </c>
      <c r="AW287" s="13" t="s">
        <v>37</v>
      </c>
      <c r="AX287" s="13" t="s">
        <v>76</v>
      </c>
      <c r="AY287" s="246" t="s">
        <v>197</v>
      </c>
    </row>
    <row r="288" s="13" customFormat="1">
      <c r="A288" s="13"/>
      <c r="B288" s="235"/>
      <c r="C288" s="236"/>
      <c r="D288" s="237" t="s">
        <v>208</v>
      </c>
      <c r="E288" s="238" t="s">
        <v>19</v>
      </c>
      <c r="F288" s="239" t="s">
        <v>1911</v>
      </c>
      <c r="G288" s="236"/>
      <c r="H288" s="240">
        <v>27.344999999999999</v>
      </c>
      <c r="I288" s="241"/>
      <c r="J288" s="236"/>
      <c r="K288" s="236"/>
      <c r="L288" s="242"/>
      <c r="M288" s="243"/>
      <c r="N288" s="244"/>
      <c r="O288" s="244"/>
      <c r="P288" s="244"/>
      <c r="Q288" s="244"/>
      <c r="R288" s="244"/>
      <c r="S288" s="244"/>
      <c r="T288" s="245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6" t="s">
        <v>208</v>
      </c>
      <c r="AU288" s="246" t="s">
        <v>85</v>
      </c>
      <c r="AV288" s="13" t="s">
        <v>85</v>
      </c>
      <c r="AW288" s="13" t="s">
        <v>37</v>
      </c>
      <c r="AX288" s="13" t="s">
        <v>76</v>
      </c>
      <c r="AY288" s="246" t="s">
        <v>197</v>
      </c>
    </row>
    <row r="289" s="15" customFormat="1">
      <c r="A289" s="15"/>
      <c r="B289" s="258"/>
      <c r="C289" s="259"/>
      <c r="D289" s="237" t="s">
        <v>208</v>
      </c>
      <c r="E289" s="260" t="s">
        <v>19</v>
      </c>
      <c r="F289" s="261" t="s">
        <v>390</v>
      </c>
      <c r="G289" s="259"/>
      <c r="H289" s="262">
        <v>79.768000000000001</v>
      </c>
      <c r="I289" s="263"/>
      <c r="J289" s="259"/>
      <c r="K289" s="259"/>
      <c r="L289" s="264"/>
      <c r="M289" s="265"/>
      <c r="N289" s="266"/>
      <c r="O289" s="266"/>
      <c r="P289" s="266"/>
      <c r="Q289" s="266"/>
      <c r="R289" s="266"/>
      <c r="S289" s="266"/>
      <c r="T289" s="267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T289" s="268" t="s">
        <v>208</v>
      </c>
      <c r="AU289" s="268" t="s">
        <v>85</v>
      </c>
      <c r="AV289" s="15" t="s">
        <v>93</v>
      </c>
      <c r="AW289" s="15" t="s">
        <v>37</v>
      </c>
      <c r="AX289" s="15" t="s">
        <v>76</v>
      </c>
      <c r="AY289" s="268" t="s">
        <v>197</v>
      </c>
    </row>
    <row r="290" s="14" customFormat="1">
      <c r="A290" s="14"/>
      <c r="B290" s="247"/>
      <c r="C290" s="248"/>
      <c r="D290" s="237" t="s">
        <v>208</v>
      </c>
      <c r="E290" s="249" t="s">
        <v>19</v>
      </c>
      <c r="F290" s="250" t="s">
        <v>272</v>
      </c>
      <c r="G290" s="248"/>
      <c r="H290" s="251">
        <v>640.76800000000003</v>
      </c>
      <c r="I290" s="252"/>
      <c r="J290" s="248"/>
      <c r="K290" s="248"/>
      <c r="L290" s="253"/>
      <c r="M290" s="254"/>
      <c r="N290" s="255"/>
      <c r="O290" s="255"/>
      <c r="P290" s="255"/>
      <c r="Q290" s="255"/>
      <c r="R290" s="255"/>
      <c r="S290" s="255"/>
      <c r="T290" s="256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7" t="s">
        <v>208</v>
      </c>
      <c r="AU290" s="257" t="s">
        <v>85</v>
      </c>
      <c r="AV290" s="14" t="s">
        <v>204</v>
      </c>
      <c r="AW290" s="14" t="s">
        <v>37</v>
      </c>
      <c r="AX290" s="14" t="s">
        <v>83</v>
      </c>
      <c r="AY290" s="257" t="s">
        <v>197</v>
      </c>
    </row>
    <row r="291" s="2" customFormat="1" ht="33" customHeight="1">
      <c r="A291" s="41"/>
      <c r="B291" s="42"/>
      <c r="C291" s="217" t="s">
        <v>437</v>
      </c>
      <c r="D291" s="217" t="s">
        <v>199</v>
      </c>
      <c r="E291" s="218" t="s">
        <v>443</v>
      </c>
      <c r="F291" s="219" t="s">
        <v>444</v>
      </c>
      <c r="G291" s="220" t="s">
        <v>202</v>
      </c>
      <c r="H291" s="221">
        <v>37.424999999999997</v>
      </c>
      <c r="I291" s="222"/>
      <c r="J291" s="223">
        <f>ROUND(I291*H291,2)</f>
        <v>0</v>
      </c>
      <c r="K291" s="219" t="s">
        <v>203</v>
      </c>
      <c r="L291" s="47"/>
      <c r="M291" s="224" t="s">
        <v>19</v>
      </c>
      <c r="N291" s="225" t="s">
        <v>47</v>
      </c>
      <c r="O291" s="87"/>
      <c r="P291" s="226">
        <f>O291*H291</f>
        <v>0</v>
      </c>
      <c r="Q291" s="226">
        <v>0</v>
      </c>
      <c r="R291" s="226">
        <f>Q291*H291</f>
        <v>0</v>
      </c>
      <c r="S291" s="226">
        <v>0</v>
      </c>
      <c r="T291" s="227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8" t="s">
        <v>204</v>
      </c>
      <c r="AT291" s="228" t="s">
        <v>199</v>
      </c>
      <c r="AU291" s="228" t="s">
        <v>85</v>
      </c>
      <c r="AY291" s="20" t="s">
        <v>197</v>
      </c>
      <c r="BE291" s="229">
        <f>IF(N291="základní",J291,0)</f>
        <v>0</v>
      </c>
      <c r="BF291" s="229">
        <f>IF(N291="snížená",J291,0)</f>
        <v>0</v>
      </c>
      <c r="BG291" s="229">
        <f>IF(N291="zákl. přenesená",J291,0)</f>
        <v>0</v>
      </c>
      <c r="BH291" s="229">
        <f>IF(N291="sníž. přenesená",J291,0)</f>
        <v>0</v>
      </c>
      <c r="BI291" s="229">
        <f>IF(N291="nulová",J291,0)</f>
        <v>0</v>
      </c>
      <c r="BJ291" s="20" t="s">
        <v>83</v>
      </c>
      <c r="BK291" s="229">
        <f>ROUND(I291*H291,2)</f>
        <v>0</v>
      </c>
      <c r="BL291" s="20" t="s">
        <v>204</v>
      </c>
      <c r="BM291" s="228" t="s">
        <v>1919</v>
      </c>
    </row>
    <row r="292" s="2" customFormat="1">
      <c r="A292" s="41"/>
      <c r="B292" s="42"/>
      <c r="C292" s="43"/>
      <c r="D292" s="230" t="s">
        <v>206</v>
      </c>
      <c r="E292" s="43"/>
      <c r="F292" s="231" t="s">
        <v>446</v>
      </c>
      <c r="G292" s="43"/>
      <c r="H292" s="43"/>
      <c r="I292" s="232"/>
      <c r="J292" s="43"/>
      <c r="K292" s="43"/>
      <c r="L292" s="47"/>
      <c r="M292" s="233"/>
      <c r="N292" s="234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206</v>
      </c>
      <c r="AU292" s="20" t="s">
        <v>85</v>
      </c>
    </row>
    <row r="293" s="13" customFormat="1">
      <c r="A293" s="13"/>
      <c r="B293" s="235"/>
      <c r="C293" s="236"/>
      <c r="D293" s="237" t="s">
        <v>208</v>
      </c>
      <c r="E293" s="238" t="s">
        <v>19</v>
      </c>
      <c r="F293" s="239" t="s">
        <v>1906</v>
      </c>
      <c r="G293" s="236"/>
      <c r="H293" s="240">
        <v>37.424999999999997</v>
      </c>
      <c r="I293" s="241"/>
      <c r="J293" s="236"/>
      <c r="K293" s="236"/>
      <c r="L293" s="242"/>
      <c r="M293" s="243"/>
      <c r="N293" s="244"/>
      <c r="O293" s="244"/>
      <c r="P293" s="244"/>
      <c r="Q293" s="244"/>
      <c r="R293" s="244"/>
      <c r="S293" s="244"/>
      <c r="T293" s="245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6" t="s">
        <v>208</v>
      </c>
      <c r="AU293" s="246" t="s">
        <v>85</v>
      </c>
      <c r="AV293" s="13" t="s">
        <v>85</v>
      </c>
      <c r="AW293" s="13" t="s">
        <v>37</v>
      </c>
      <c r="AX293" s="13" t="s">
        <v>76</v>
      </c>
      <c r="AY293" s="246" t="s">
        <v>197</v>
      </c>
    </row>
    <row r="294" s="15" customFormat="1">
      <c r="A294" s="15"/>
      <c r="B294" s="258"/>
      <c r="C294" s="259"/>
      <c r="D294" s="237" t="s">
        <v>208</v>
      </c>
      <c r="E294" s="260" t="s">
        <v>19</v>
      </c>
      <c r="F294" s="261" t="s">
        <v>385</v>
      </c>
      <c r="G294" s="259"/>
      <c r="H294" s="262">
        <v>37.424999999999997</v>
      </c>
      <c r="I294" s="263"/>
      <c r="J294" s="259"/>
      <c r="K294" s="259"/>
      <c r="L294" s="264"/>
      <c r="M294" s="265"/>
      <c r="N294" s="266"/>
      <c r="O294" s="266"/>
      <c r="P294" s="266"/>
      <c r="Q294" s="266"/>
      <c r="R294" s="266"/>
      <c r="S294" s="266"/>
      <c r="T294" s="267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T294" s="268" t="s">
        <v>208</v>
      </c>
      <c r="AU294" s="268" t="s">
        <v>85</v>
      </c>
      <c r="AV294" s="15" t="s">
        <v>93</v>
      </c>
      <c r="AW294" s="15" t="s">
        <v>37</v>
      </c>
      <c r="AX294" s="15" t="s">
        <v>76</v>
      </c>
      <c r="AY294" s="268" t="s">
        <v>197</v>
      </c>
    </row>
    <row r="295" s="14" customFormat="1">
      <c r="A295" s="14"/>
      <c r="B295" s="247"/>
      <c r="C295" s="248"/>
      <c r="D295" s="237" t="s">
        <v>208</v>
      </c>
      <c r="E295" s="249" t="s">
        <v>19</v>
      </c>
      <c r="F295" s="250" t="s">
        <v>272</v>
      </c>
      <c r="G295" s="248"/>
      <c r="H295" s="251">
        <v>37.424999999999997</v>
      </c>
      <c r="I295" s="252"/>
      <c r="J295" s="248"/>
      <c r="K295" s="248"/>
      <c r="L295" s="253"/>
      <c r="M295" s="254"/>
      <c r="N295" s="255"/>
      <c r="O295" s="255"/>
      <c r="P295" s="255"/>
      <c r="Q295" s="255"/>
      <c r="R295" s="255"/>
      <c r="S295" s="255"/>
      <c r="T295" s="256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7" t="s">
        <v>208</v>
      </c>
      <c r="AU295" s="257" t="s">
        <v>85</v>
      </c>
      <c r="AV295" s="14" t="s">
        <v>204</v>
      </c>
      <c r="AW295" s="14" t="s">
        <v>37</v>
      </c>
      <c r="AX295" s="14" t="s">
        <v>83</v>
      </c>
      <c r="AY295" s="257" t="s">
        <v>197</v>
      </c>
    </row>
    <row r="296" s="2" customFormat="1" ht="44.25" customHeight="1">
      <c r="A296" s="41"/>
      <c r="B296" s="42"/>
      <c r="C296" s="217" t="s">
        <v>442</v>
      </c>
      <c r="D296" s="217" t="s">
        <v>199</v>
      </c>
      <c r="E296" s="218" t="s">
        <v>448</v>
      </c>
      <c r="F296" s="219" t="s">
        <v>449</v>
      </c>
      <c r="G296" s="220" t="s">
        <v>202</v>
      </c>
      <c r="H296" s="221">
        <v>37.424999999999997</v>
      </c>
      <c r="I296" s="222"/>
      <c r="J296" s="223">
        <f>ROUND(I296*H296,2)</f>
        <v>0</v>
      </c>
      <c r="K296" s="219" t="s">
        <v>203</v>
      </c>
      <c r="L296" s="47"/>
      <c r="M296" s="224" t="s">
        <v>19</v>
      </c>
      <c r="N296" s="225" t="s">
        <v>47</v>
      </c>
      <c r="O296" s="87"/>
      <c r="P296" s="226">
        <f>O296*H296</f>
        <v>0</v>
      </c>
      <c r="Q296" s="226">
        <v>0</v>
      </c>
      <c r="R296" s="226">
        <f>Q296*H296</f>
        <v>0</v>
      </c>
      <c r="S296" s="226">
        <v>0</v>
      </c>
      <c r="T296" s="227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8" t="s">
        <v>204</v>
      </c>
      <c r="AT296" s="228" t="s">
        <v>199</v>
      </c>
      <c r="AU296" s="228" t="s">
        <v>85</v>
      </c>
      <c r="AY296" s="20" t="s">
        <v>197</v>
      </c>
      <c r="BE296" s="229">
        <f>IF(N296="základní",J296,0)</f>
        <v>0</v>
      </c>
      <c r="BF296" s="229">
        <f>IF(N296="snížená",J296,0)</f>
        <v>0</v>
      </c>
      <c r="BG296" s="229">
        <f>IF(N296="zákl. přenesená",J296,0)</f>
        <v>0</v>
      </c>
      <c r="BH296" s="229">
        <f>IF(N296="sníž. přenesená",J296,0)</f>
        <v>0</v>
      </c>
      <c r="BI296" s="229">
        <f>IF(N296="nulová",J296,0)</f>
        <v>0</v>
      </c>
      <c r="BJ296" s="20" t="s">
        <v>83</v>
      </c>
      <c r="BK296" s="229">
        <f>ROUND(I296*H296,2)</f>
        <v>0</v>
      </c>
      <c r="BL296" s="20" t="s">
        <v>204</v>
      </c>
      <c r="BM296" s="228" t="s">
        <v>1920</v>
      </c>
    </row>
    <row r="297" s="2" customFormat="1">
      <c r="A297" s="41"/>
      <c r="B297" s="42"/>
      <c r="C297" s="43"/>
      <c r="D297" s="230" t="s">
        <v>206</v>
      </c>
      <c r="E297" s="43"/>
      <c r="F297" s="231" t="s">
        <v>451</v>
      </c>
      <c r="G297" s="43"/>
      <c r="H297" s="43"/>
      <c r="I297" s="232"/>
      <c r="J297" s="43"/>
      <c r="K297" s="43"/>
      <c r="L297" s="47"/>
      <c r="M297" s="233"/>
      <c r="N297" s="234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206</v>
      </c>
      <c r="AU297" s="20" t="s">
        <v>85</v>
      </c>
    </row>
    <row r="298" s="13" customFormat="1">
      <c r="A298" s="13"/>
      <c r="B298" s="235"/>
      <c r="C298" s="236"/>
      <c r="D298" s="237" t="s">
        <v>208</v>
      </c>
      <c r="E298" s="238" t="s">
        <v>19</v>
      </c>
      <c r="F298" s="239" t="s">
        <v>1906</v>
      </c>
      <c r="G298" s="236"/>
      <c r="H298" s="240">
        <v>37.424999999999997</v>
      </c>
      <c r="I298" s="241"/>
      <c r="J298" s="236"/>
      <c r="K298" s="236"/>
      <c r="L298" s="242"/>
      <c r="M298" s="243"/>
      <c r="N298" s="244"/>
      <c r="O298" s="244"/>
      <c r="P298" s="244"/>
      <c r="Q298" s="244"/>
      <c r="R298" s="244"/>
      <c r="S298" s="244"/>
      <c r="T298" s="245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6" t="s">
        <v>208</v>
      </c>
      <c r="AU298" s="246" t="s">
        <v>85</v>
      </c>
      <c r="AV298" s="13" t="s">
        <v>85</v>
      </c>
      <c r="AW298" s="13" t="s">
        <v>37</v>
      </c>
      <c r="AX298" s="13" t="s">
        <v>76</v>
      </c>
      <c r="AY298" s="246" t="s">
        <v>197</v>
      </c>
    </row>
    <row r="299" s="15" customFormat="1">
      <c r="A299" s="15"/>
      <c r="B299" s="258"/>
      <c r="C299" s="259"/>
      <c r="D299" s="237" t="s">
        <v>208</v>
      </c>
      <c r="E299" s="260" t="s">
        <v>19</v>
      </c>
      <c r="F299" s="261" t="s">
        <v>385</v>
      </c>
      <c r="G299" s="259"/>
      <c r="H299" s="262">
        <v>37.424999999999997</v>
      </c>
      <c r="I299" s="263"/>
      <c r="J299" s="259"/>
      <c r="K299" s="259"/>
      <c r="L299" s="264"/>
      <c r="M299" s="265"/>
      <c r="N299" s="266"/>
      <c r="O299" s="266"/>
      <c r="P299" s="266"/>
      <c r="Q299" s="266"/>
      <c r="R299" s="266"/>
      <c r="S299" s="266"/>
      <c r="T299" s="267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T299" s="268" t="s">
        <v>208</v>
      </c>
      <c r="AU299" s="268" t="s">
        <v>85</v>
      </c>
      <c r="AV299" s="15" t="s">
        <v>93</v>
      </c>
      <c r="AW299" s="15" t="s">
        <v>37</v>
      </c>
      <c r="AX299" s="15" t="s">
        <v>76</v>
      </c>
      <c r="AY299" s="268" t="s">
        <v>197</v>
      </c>
    </row>
    <row r="300" s="14" customFormat="1">
      <c r="A300" s="14"/>
      <c r="B300" s="247"/>
      <c r="C300" s="248"/>
      <c r="D300" s="237" t="s">
        <v>208</v>
      </c>
      <c r="E300" s="249" t="s">
        <v>19</v>
      </c>
      <c r="F300" s="250" t="s">
        <v>272</v>
      </c>
      <c r="G300" s="248"/>
      <c r="H300" s="251">
        <v>37.424999999999997</v>
      </c>
      <c r="I300" s="252"/>
      <c r="J300" s="248"/>
      <c r="K300" s="248"/>
      <c r="L300" s="253"/>
      <c r="M300" s="254"/>
      <c r="N300" s="255"/>
      <c r="O300" s="255"/>
      <c r="P300" s="255"/>
      <c r="Q300" s="255"/>
      <c r="R300" s="255"/>
      <c r="S300" s="255"/>
      <c r="T300" s="256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7" t="s">
        <v>208</v>
      </c>
      <c r="AU300" s="257" t="s">
        <v>85</v>
      </c>
      <c r="AV300" s="14" t="s">
        <v>204</v>
      </c>
      <c r="AW300" s="14" t="s">
        <v>37</v>
      </c>
      <c r="AX300" s="14" t="s">
        <v>83</v>
      </c>
      <c r="AY300" s="257" t="s">
        <v>197</v>
      </c>
    </row>
    <row r="301" s="2" customFormat="1" ht="49.05" customHeight="1">
      <c r="A301" s="41"/>
      <c r="B301" s="42"/>
      <c r="C301" s="217" t="s">
        <v>447</v>
      </c>
      <c r="D301" s="217" t="s">
        <v>199</v>
      </c>
      <c r="E301" s="218" t="s">
        <v>453</v>
      </c>
      <c r="F301" s="219" t="s">
        <v>454</v>
      </c>
      <c r="G301" s="220" t="s">
        <v>202</v>
      </c>
      <c r="H301" s="221">
        <v>37.424999999999997</v>
      </c>
      <c r="I301" s="222"/>
      <c r="J301" s="223">
        <f>ROUND(I301*H301,2)</f>
        <v>0</v>
      </c>
      <c r="K301" s="219" t="s">
        <v>203</v>
      </c>
      <c r="L301" s="47"/>
      <c r="M301" s="224" t="s">
        <v>19</v>
      </c>
      <c r="N301" s="225" t="s">
        <v>47</v>
      </c>
      <c r="O301" s="87"/>
      <c r="P301" s="226">
        <f>O301*H301</f>
        <v>0</v>
      </c>
      <c r="Q301" s="226">
        <v>0</v>
      </c>
      <c r="R301" s="226">
        <f>Q301*H301</f>
        <v>0</v>
      </c>
      <c r="S301" s="226">
        <v>0</v>
      </c>
      <c r="T301" s="227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8" t="s">
        <v>204</v>
      </c>
      <c r="AT301" s="228" t="s">
        <v>199</v>
      </c>
      <c r="AU301" s="228" t="s">
        <v>85</v>
      </c>
      <c r="AY301" s="20" t="s">
        <v>197</v>
      </c>
      <c r="BE301" s="229">
        <f>IF(N301="základní",J301,0)</f>
        <v>0</v>
      </c>
      <c r="BF301" s="229">
        <f>IF(N301="snížená",J301,0)</f>
        <v>0</v>
      </c>
      <c r="BG301" s="229">
        <f>IF(N301="zákl. přenesená",J301,0)</f>
        <v>0</v>
      </c>
      <c r="BH301" s="229">
        <f>IF(N301="sníž. přenesená",J301,0)</f>
        <v>0</v>
      </c>
      <c r="BI301" s="229">
        <f>IF(N301="nulová",J301,0)</f>
        <v>0</v>
      </c>
      <c r="BJ301" s="20" t="s">
        <v>83</v>
      </c>
      <c r="BK301" s="229">
        <f>ROUND(I301*H301,2)</f>
        <v>0</v>
      </c>
      <c r="BL301" s="20" t="s">
        <v>204</v>
      </c>
      <c r="BM301" s="228" t="s">
        <v>1921</v>
      </c>
    </row>
    <row r="302" s="2" customFormat="1">
      <c r="A302" s="41"/>
      <c r="B302" s="42"/>
      <c r="C302" s="43"/>
      <c r="D302" s="230" t="s">
        <v>206</v>
      </c>
      <c r="E302" s="43"/>
      <c r="F302" s="231" t="s">
        <v>456</v>
      </c>
      <c r="G302" s="43"/>
      <c r="H302" s="43"/>
      <c r="I302" s="232"/>
      <c r="J302" s="43"/>
      <c r="K302" s="43"/>
      <c r="L302" s="47"/>
      <c r="M302" s="233"/>
      <c r="N302" s="234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206</v>
      </c>
      <c r="AU302" s="20" t="s">
        <v>85</v>
      </c>
    </row>
    <row r="303" s="13" customFormat="1">
      <c r="A303" s="13"/>
      <c r="B303" s="235"/>
      <c r="C303" s="236"/>
      <c r="D303" s="237" t="s">
        <v>208</v>
      </c>
      <c r="E303" s="238" t="s">
        <v>19</v>
      </c>
      <c r="F303" s="239" t="s">
        <v>1906</v>
      </c>
      <c r="G303" s="236"/>
      <c r="H303" s="240">
        <v>37.424999999999997</v>
      </c>
      <c r="I303" s="241"/>
      <c r="J303" s="236"/>
      <c r="K303" s="236"/>
      <c r="L303" s="242"/>
      <c r="M303" s="243"/>
      <c r="N303" s="244"/>
      <c r="O303" s="244"/>
      <c r="P303" s="244"/>
      <c r="Q303" s="244"/>
      <c r="R303" s="244"/>
      <c r="S303" s="244"/>
      <c r="T303" s="245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6" t="s">
        <v>208</v>
      </c>
      <c r="AU303" s="246" t="s">
        <v>85</v>
      </c>
      <c r="AV303" s="13" t="s">
        <v>85</v>
      </c>
      <c r="AW303" s="13" t="s">
        <v>37</v>
      </c>
      <c r="AX303" s="13" t="s">
        <v>76</v>
      </c>
      <c r="AY303" s="246" t="s">
        <v>197</v>
      </c>
    </row>
    <row r="304" s="15" customFormat="1">
      <c r="A304" s="15"/>
      <c r="B304" s="258"/>
      <c r="C304" s="259"/>
      <c r="D304" s="237" t="s">
        <v>208</v>
      </c>
      <c r="E304" s="260" t="s">
        <v>19</v>
      </c>
      <c r="F304" s="261" t="s">
        <v>385</v>
      </c>
      <c r="G304" s="259"/>
      <c r="H304" s="262">
        <v>37.424999999999997</v>
      </c>
      <c r="I304" s="263"/>
      <c r="J304" s="259"/>
      <c r="K304" s="259"/>
      <c r="L304" s="264"/>
      <c r="M304" s="265"/>
      <c r="N304" s="266"/>
      <c r="O304" s="266"/>
      <c r="P304" s="266"/>
      <c r="Q304" s="266"/>
      <c r="R304" s="266"/>
      <c r="S304" s="266"/>
      <c r="T304" s="267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8" t="s">
        <v>208</v>
      </c>
      <c r="AU304" s="268" t="s">
        <v>85</v>
      </c>
      <c r="AV304" s="15" t="s">
        <v>93</v>
      </c>
      <c r="AW304" s="15" t="s">
        <v>37</v>
      </c>
      <c r="AX304" s="15" t="s">
        <v>76</v>
      </c>
      <c r="AY304" s="268" t="s">
        <v>197</v>
      </c>
    </row>
    <row r="305" s="14" customFormat="1">
      <c r="A305" s="14"/>
      <c r="B305" s="247"/>
      <c r="C305" s="248"/>
      <c r="D305" s="237" t="s">
        <v>208</v>
      </c>
      <c r="E305" s="249" t="s">
        <v>19</v>
      </c>
      <c r="F305" s="250" t="s">
        <v>272</v>
      </c>
      <c r="G305" s="248"/>
      <c r="H305" s="251">
        <v>37.424999999999997</v>
      </c>
      <c r="I305" s="252"/>
      <c r="J305" s="248"/>
      <c r="K305" s="248"/>
      <c r="L305" s="253"/>
      <c r="M305" s="254"/>
      <c r="N305" s="255"/>
      <c r="O305" s="255"/>
      <c r="P305" s="255"/>
      <c r="Q305" s="255"/>
      <c r="R305" s="255"/>
      <c r="S305" s="255"/>
      <c r="T305" s="256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7" t="s">
        <v>208</v>
      </c>
      <c r="AU305" s="257" t="s">
        <v>85</v>
      </c>
      <c r="AV305" s="14" t="s">
        <v>204</v>
      </c>
      <c r="AW305" s="14" t="s">
        <v>37</v>
      </c>
      <c r="AX305" s="14" t="s">
        <v>83</v>
      </c>
      <c r="AY305" s="257" t="s">
        <v>197</v>
      </c>
    </row>
    <row r="306" s="2" customFormat="1" ht="37.8" customHeight="1">
      <c r="A306" s="41"/>
      <c r="B306" s="42"/>
      <c r="C306" s="217" t="s">
        <v>452</v>
      </c>
      <c r="D306" s="217" t="s">
        <v>199</v>
      </c>
      <c r="E306" s="218" t="s">
        <v>458</v>
      </c>
      <c r="F306" s="219" t="s">
        <v>459</v>
      </c>
      <c r="G306" s="220" t="s">
        <v>202</v>
      </c>
      <c r="H306" s="221">
        <v>773.89999999999998</v>
      </c>
      <c r="I306" s="222"/>
      <c r="J306" s="223">
        <f>ROUND(I306*H306,2)</f>
        <v>0</v>
      </c>
      <c r="K306" s="219" t="s">
        <v>203</v>
      </c>
      <c r="L306" s="47"/>
      <c r="M306" s="224" t="s">
        <v>19</v>
      </c>
      <c r="N306" s="225" t="s">
        <v>47</v>
      </c>
      <c r="O306" s="87"/>
      <c r="P306" s="226">
        <f>O306*H306</f>
        <v>0</v>
      </c>
      <c r="Q306" s="226">
        <v>0.10434</v>
      </c>
      <c r="R306" s="226">
        <f>Q306*H306</f>
        <v>80.748726000000005</v>
      </c>
      <c r="S306" s="226">
        <v>0</v>
      </c>
      <c r="T306" s="227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8" t="s">
        <v>204</v>
      </c>
      <c r="AT306" s="228" t="s">
        <v>199</v>
      </c>
      <c r="AU306" s="228" t="s">
        <v>85</v>
      </c>
      <c r="AY306" s="20" t="s">
        <v>197</v>
      </c>
      <c r="BE306" s="229">
        <f>IF(N306="základní",J306,0)</f>
        <v>0</v>
      </c>
      <c r="BF306" s="229">
        <f>IF(N306="snížená",J306,0)</f>
        <v>0</v>
      </c>
      <c r="BG306" s="229">
        <f>IF(N306="zákl. přenesená",J306,0)</f>
        <v>0</v>
      </c>
      <c r="BH306" s="229">
        <f>IF(N306="sníž. přenesená",J306,0)</f>
        <v>0</v>
      </c>
      <c r="BI306" s="229">
        <f>IF(N306="nulová",J306,0)</f>
        <v>0</v>
      </c>
      <c r="BJ306" s="20" t="s">
        <v>83</v>
      </c>
      <c r="BK306" s="229">
        <f>ROUND(I306*H306,2)</f>
        <v>0</v>
      </c>
      <c r="BL306" s="20" t="s">
        <v>204</v>
      </c>
      <c r="BM306" s="228" t="s">
        <v>1922</v>
      </c>
    </row>
    <row r="307" s="2" customFormat="1">
      <c r="A307" s="41"/>
      <c r="B307" s="42"/>
      <c r="C307" s="43"/>
      <c r="D307" s="230" t="s">
        <v>206</v>
      </c>
      <c r="E307" s="43"/>
      <c r="F307" s="231" t="s">
        <v>461</v>
      </c>
      <c r="G307" s="43"/>
      <c r="H307" s="43"/>
      <c r="I307" s="232"/>
      <c r="J307" s="43"/>
      <c r="K307" s="43"/>
      <c r="L307" s="47"/>
      <c r="M307" s="233"/>
      <c r="N307" s="234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206</v>
      </c>
      <c r="AU307" s="20" t="s">
        <v>85</v>
      </c>
    </row>
    <row r="308" s="13" customFormat="1">
      <c r="A308" s="13"/>
      <c r="B308" s="235"/>
      <c r="C308" s="236"/>
      <c r="D308" s="237" t="s">
        <v>208</v>
      </c>
      <c r="E308" s="238" t="s">
        <v>19</v>
      </c>
      <c r="F308" s="239" t="s">
        <v>1923</v>
      </c>
      <c r="G308" s="236"/>
      <c r="H308" s="240">
        <v>773.89999999999998</v>
      </c>
      <c r="I308" s="241"/>
      <c r="J308" s="236"/>
      <c r="K308" s="236"/>
      <c r="L308" s="242"/>
      <c r="M308" s="243"/>
      <c r="N308" s="244"/>
      <c r="O308" s="244"/>
      <c r="P308" s="244"/>
      <c r="Q308" s="244"/>
      <c r="R308" s="244"/>
      <c r="S308" s="244"/>
      <c r="T308" s="245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6" t="s">
        <v>208</v>
      </c>
      <c r="AU308" s="246" t="s">
        <v>85</v>
      </c>
      <c r="AV308" s="13" t="s">
        <v>85</v>
      </c>
      <c r="AW308" s="13" t="s">
        <v>37</v>
      </c>
      <c r="AX308" s="13" t="s">
        <v>83</v>
      </c>
      <c r="AY308" s="246" t="s">
        <v>197</v>
      </c>
    </row>
    <row r="309" s="2" customFormat="1" ht="24.15" customHeight="1">
      <c r="A309" s="41"/>
      <c r="B309" s="42"/>
      <c r="C309" s="217" t="s">
        <v>457</v>
      </c>
      <c r="D309" s="217" t="s">
        <v>199</v>
      </c>
      <c r="E309" s="218" t="s">
        <v>464</v>
      </c>
      <c r="F309" s="219" t="s">
        <v>465</v>
      </c>
      <c r="G309" s="220" t="s">
        <v>202</v>
      </c>
      <c r="H309" s="221">
        <v>37.424999999999997</v>
      </c>
      <c r="I309" s="222"/>
      <c r="J309" s="223">
        <f>ROUND(I309*H309,2)</f>
        <v>0</v>
      </c>
      <c r="K309" s="219" t="s">
        <v>203</v>
      </c>
      <c r="L309" s="47"/>
      <c r="M309" s="224" t="s">
        <v>19</v>
      </c>
      <c r="N309" s="225" t="s">
        <v>47</v>
      </c>
      <c r="O309" s="87"/>
      <c r="P309" s="226">
        <f>O309*H309</f>
        <v>0</v>
      </c>
      <c r="Q309" s="226">
        <v>0</v>
      </c>
      <c r="R309" s="226">
        <f>Q309*H309</f>
        <v>0</v>
      </c>
      <c r="S309" s="226">
        <v>0</v>
      </c>
      <c r="T309" s="227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228" t="s">
        <v>204</v>
      </c>
      <c r="AT309" s="228" t="s">
        <v>199</v>
      </c>
      <c r="AU309" s="228" t="s">
        <v>85</v>
      </c>
      <c r="AY309" s="20" t="s">
        <v>197</v>
      </c>
      <c r="BE309" s="229">
        <f>IF(N309="základní",J309,0)</f>
        <v>0</v>
      </c>
      <c r="BF309" s="229">
        <f>IF(N309="snížená",J309,0)</f>
        <v>0</v>
      </c>
      <c r="BG309" s="229">
        <f>IF(N309="zákl. přenesená",J309,0)</f>
        <v>0</v>
      </c>
      <c r="BH309" s="229">
        <f>IF(N309="sníž. přenesená",J309,0)</f>
        <v>0</v>
      </c>
      <c r="BI309" s="229">
        <f>IF(N309="nulová",J309,0)</f>
        <v>0</v>
      </c>
      <c r="BJ309" s="20" t="s">
        <v>83</v>
      </c>
      <c r="BK309" s="229">
        <f>ROUND(I309*H309,2)</f>
        <v>0</v>
      </c>
      <c r="BL309" s="20" t="s">
        <v>204</v>
      </c>
      <c r="BM309" s="228" t="s">
        <v>1924</v>
      </c>
    </row>
    <row r="310" s="2" customFormat="1">
      <c r="A310" s="41"/>
      <c r="B310" s="42"/>
      <c r="C310" s="43"/>
      <c r="D310" s="230" t="s">
        <v>206</v>
      </c>
      <c r="E310" s="43"/>
      <c r="F310" s="231" t="s">
        <v>467</v>
      </c>
      <c r="G310" s="43"/>
      <c r="H310" s="43"/>
      <c r="I310" s="232"/>
      <c r="J310" s="43"/>
      <c r="K310" s="43"/>
      <c r="L310" s="47"/>
      <c r="M310" s="233"/>
      <c r="N310" s="234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206</v>
      </c>
      <c r="AU310" s="20" t="s">
        <v>85</v>
      </c>
    </row>
    <row r="311" s="13" customFormat="1">
      <c r="A311" s="13"/>
      <c r="B311" s="235"/>
      <c r="C311" s="236"/>
      <c r="D311" s="237" t="s">
        <v>208</v>
      </c>
      <c r="E311" s="238" t="s">
        <v>19</v>
      </c>
      <c r="F311" s="239" t="s">
        <v>1906</v>
      </c>
      <c r="G311" s="236"/>
      <c r="H311" s="240">
        <v>37.424999999999997</v>
      </c>
      <c r="I311" s="241"/>
      <c r="J311" s="236"/>
      <c r="K311" s="236"/>
      <c r="L311" s="242"/>
      <c r="M311" s="243"/>
      <c r="N311" s="244"/>
      <c r="O311" s="244"/>
      <c r="P311" s="244"/>
      <c r="Q311" s="244"/>
      <c r="R311" s="244"/>
      <c r="S311" s="244"/>
      <c r="T311" s="245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6" t="s">
        <v>208</v>
      </c>
      <c r="AU311" s="246" t="s">
        <v>85</v>
      </c>
      <c r="AV311" s="13" t="s">
        <v>85</v>
      </c>
      <c r="AW311" s="13" t="s">
        <v>37</v>
      </c>
      <c r="AX311" s="13" t="s">
        <v>76</v>
      </c>
      <c r="AY311" s="246" t="s">
        <v>197</v>
      </c>
    </row>
    <row r="312" s="15" customFormat="1">
      <c r="A312" s="15"/>
      <c r="B312" s="258"/>
      <c r="C312" s="259"/>
      <c r="D312" s="237" t="s">
        <v>208</v>
      </c>
      <c r="E312" s="260" t="s">
        <v>19</v>
      </c>
      <c r="F312" s="261" t="s">
        <v>385</v>
      </c>
      <c r="G312" s="259"/>
      <c r="H312" s="262">
        <v>37.424999999999997</v>
      </c>
      <c r="I312" s="263"/>
      <c r="J312" s="259"/>
      <c r="K312" s="259"/>
      <c r="L312" s="264"/>
      <c r="M312" s="265"/>
      <c r="N312" s="266"/>
      <c r="O312" s="266"/>
      <c r="P312" s="266"/>
      <c r="Q312" s="266"/>
      <c r="R312" s="266"/>
      <c r="S312" s="266"/>
      <c r="T312" s="267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68" t="s">
        <v>208</v>
      </c>
      <c r="AU312" s="268" t="s">
        <v>85</v>
      </c>
      <c r="AV312" s="15" t="s">
        <v>93</v>
      </c>
      <c r="AW312" s="15" t="s">
        <v>37</v>
      </c>
      <c r="AX312" s="15" t="s">
        <v>76</v>
      </c>
      <c r="AY312" s="268" t="s">
        <v>197</v>
      </c>
    </row>
    <row r="313" s="14" customFormat="1">
      <c r="A313" s="14"/>
      <c r="B313" s="247"/>
      <c r="C313" s="248"/>
      <c r="D313" s="237" t="s">
        <v>208</v>
      </c>
      <c r="E313" s="249" t="s">
        <v>19</v>
      </c>
      <c r="F313" s="250" t="s">
        <v>272</v>
      </c>
      <c r="G313" s="248"/>
      <c r="H313" s="251">
        <v>37.424999999999997</v>
      </c>
      <c r="I313" s="252"/>
      <c r="J313" s="248"/>
      <c r="K313" s="248"/>
      <c r="L313" s="253"/>
      <c r="M313" s="254"/>
      <c r="N313" s="255"/>
      <c r="O313" s="255"/>
      <c r="P313" s="255"/>
      <c r="Q313" s="255"/>
      <c r="R313" s="255"/>
      <c r="S313" s="255"/>
      <c r="T313" s="256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7" t="s">
        <v>208</v>
      </c>
      <c r="AU313" s="257" t="s">
        <v>85</v>
      </c>
      <c r="AV313" s="14" t="s">
        <v>204</v>
      </c>
      <c r="AW313" s="14" t="s">
        <v>37</v>
      </c>
      <c r="AX313" s="14" t="s">
        <v>83</v>
      </c>
      <c r="AY313" s="257" t="s">
        <v>197</v>
      </c>
    </row>
    <row r="314" s="2" customFormat="1" ht="24.15" customHeight="1">
      <c r="A314" s="41"/>
      <c r="B314" s="42"/>
      <c r="C314" s="217" t="s">
        <v>463</v>
      </c>
      <c r="D314" s="217" t="s">
        <v>199</v>
      </c>
      <c r="E314" s="218" t="s">
        <v>469</v>
      </c>
      <c r="F314" s="219" t="s">
        <v>470</v>
      </c>
      <c r="G314" s="220" t="s">
        <v>202</v>
      </c>
      <c r="H314" s="221">
        <v>37.424999999999997</v>
      </c>
      <c r="I314" s="222"/>
      <c r="J314" s="223">
        <f>ROUND(I314*H314,2)</f>
        <v>0</v>
      </c>
      <c r="K314" s="219" t="s">
        <v>203</v>
      </c>
      <c r="L314" s="47"/>
      <c r="M314" s="224" t="s">
        <v>19</v>
      </c>
      <c r="N314" s="225" t="s">
        <v>47</v>
      </c>
      <c r="O314" s="87"/>
      <c r="P314" s="226">
        <f>O314*H314</f>
        <v>0</v>
      </c>
      <c r="Q314" s="226">
        <v>0</v>
      </c>
      <c r="R314" s="226">
        <f>Q314*H314</f>
        <v>0</v>
      </c>
      <c r="S314" s="226">
        <v>0</v>
      </c>
      <c r="T314" s="227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8" t="s">
        <v>204</v>
      </c>
      <c r="AT314" s="228" t="s">
        <v>199</v>
      </c>
      <c r="AU314" s="228" t="s">
        <v>85</v>
      </c>
      <c r="AY314" s="20" t="s">
        <v>197</v>
      </c>
      <c r="BE314" s="229">
        <f>IF(N314="základní",J314,0)</f>
        <v>0</v>
      </c>
      <c r="BF314" s="229">
        <f>IF(N314="snížená",J314,0)</f>
        <v>0</v>
      </c>
      <c r="BG314" s="229">
        <f>IF(N314="zákl. přenesená",J314,0)</f>
        <v>0</v>
      </c>
      <c r="BH314" s="229">
        <f>IF(N314="sníž. přenesená",J314,0)</f>
        <v>0</v>
      </c>
      <c r="BI314" s="229">
        <f>IF(N314="nulová",J314,0)</f>
        <v>0</v>
      </c>
      <c r="BJ314" s="20" t="s">
        <v>83</v>
      </c>
      <c r="BK314" s="229">
        <f>ROUND(I314*H314,2)</f>
        <v>0</v>
      </c>
      <c r="BL314" s="20" t="s">
        <v>204</v>
      </c>
      <c r="BM314" s="228" t="s">
        <v>1925</v>
      </c>
    </row>
    <row r="315" s="2" customFormat="1">
      <c r="A315" s="41"/>
      <c r="B315" s="42"/>
      <c r="C315" s="43"/>
      <c r="D315" s="230" t="s">
        <v>206</v>
      </c>
      <c r="E315" s="43"/>
      <c r="F315" s="231" t="s">
        <v>472</v>
      </c>
      <c r="G315" s="43"/>
      <c r="H315" s="43"/>
      <c r="I315" s="232"/>
      <c r="J315" s="43"/>
      <c r="K315" s="43"/>
      <c r="L315" s="47"/>
      <c r="M315" s="233"/>
      <c r="N315" s="234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206</v>
      </c>
      <c r="AU315" s="20" t="s">
        <v>85</v>
      </c>
    </row>
    <row r="316" s="13" customFormat="1">
      <c r="A316" s="13"/>
      <c r="B316" s="235"/>
      <c r="C316" s="236"/>
      <c r="D316" s="237" t="s">
        <v>208</v>
      </c>
      <c r="E316" s="238" t="s">
        <v>19</v>
      </c>
      <c r="F316" s="239" t="s">
        <v>1906</v>
      </c>
      <c r="G316" s="236"/>
      <c r="H316" s="240">
        <v>37.424999999999997</v>
      </c>
      <c r="I316" s="241"/>
      <c r="J316" s="236"/>
      <c r="K316" s="236"/>
      <c r="L316" s="242"/>
      <c r="M316" s="243"/>
      <c r="N316" s="244"/>
      <c r="O316" s="244"/>
      <c r="P316" s="244"/>
      <c r="Q316" s="244"/>
      <c r="R316" s="244"/>
      <c r="S316" s="244"/>
      <c r="T316" s="245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6" t="s">
        <v>208</v>
      </c>
      <c r="AU316" s="246" t="s">
        <v>85</v>
      </c>
      <c r="AV316" s="13" t="s">
        <v>85</v>
      </c>
      <c r="AW316" s="13" t="s">
        <v>37</v>
      </c>
      <c r="AX316" s="13" t="s">
        <v>76</v>
      </c>
      <c r="AY316" s="246" t="s">
        <v>197</v>
      </c>
    </row>
    <row r="317" s="15" customFormat="1">
      <c r="A317" s="15"/>
      <c r="B317" s="258"/>
      <c r="C317" s="259"/>
      <c r="D317" s="237" t="s">
        <v>208</v>
      </c>
      <c r="E317" s="260" t="s">
        <v>19</v>
      </c>
      <c r="F317" s="261" t="s">
        <v>385</v>
      </c>
      <c r="G317" s="259"/>
      <c r="H317" s="262">
        <v>37.424999999999997</v>
      </c>
      <c r="I317" s="263"/>
      <c r="J317" s="259"/>
      <c r="K317" s="259"/>
      <c r="L317" s="264"/>
      <c r="M317" s="265"/>
      <c r="N317" s="266"/>
      <c r="O317" s="266"/>
      <c r="P317" s="266"/>
      <c r="Q317" s="266"/>
      <c r="R317" s="266"/>
      <c r="S317" s="266"/>
      <c r="T317" s="267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8" t="s">
        <v>208</v>
      </c>
      <c r="AU317" s="268" t="s">
        <v>85</v>
      </c>
      <c r="AV317" s="15" t="s">
        <v>93</v>
      </c>
      <c r="AW317" s="15" t="s">
        <v>37</v>
      </c>
      <c r="AX317" s="15" t="s">
        <v>76</v>
      </c>
      <c r="AY317" s="268" t="s">
        <v>197</v>
      </c>
    </row>
    <row r="318" s="14" customFormat="1">
      <c r="A318" s="14"/>
      <c r="B318" s="247"/>
      <c r="C318" s="248"/>
      <c r="D318" s="237" t="s">
        <v>208</v>
      </c>
      <c r="E318" s="249" t="s">
        <v>19</v>
      </c>
      <c r="F318" s="250" t="s">
        <v>272</v>
      </c>
      <c r="G318" s="248"/>
      <c r="H318" s="251">
        <v>37.424999999999997</v>
      </c>
      <c r="I318" s="252"/>
      <c r="J318" s="248"/>
      <c r="K318" s="248"/>
      <c r="L318" s="253"/>
      <c r="M318" s="254"/>
      <c r="N318" s="255"/>
      <c r="O318" s="255"/>
      <c r="P318" s="255"/>
      <c r="Q318" s="255"/>
      <c r="R318" s="255"/>
      <c r="S318" s="255"/>
      <c r="T318" s="256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7" t="s">
        <v>208</v>
      </c>
      <c r="AU318" s="257" t="s">
        <v>85</v>
      </c>
      <c r="AV318" s="14" t="s">
        <v>204</v>
      </c>
      <c r="AW318" s="14" t="s">
        <v>37</v>
      </c>
      <c r="AX318" s="14" t="s">
        <v>83</v>
      </c>
      <c r="AY318" s="257" t="s">
        <v>197</v>
      </c>
    </row>
    <row r="319" s="2" customFormat="1" ht="24.15" customHeight="1">
      <c r="A319" s="41"/>
      <c r="B319" s="42"/>
      <c r="C319" s="217" t="s">
        <v>468</v>
      </c>
      <c r="D319" s="217" t="s">
        <v>199</v>
      </c>
      <c r="E319" s="218" t="s">
        <v>474</v>
      </c>
      <c r="F319" s="219" t="s">
        <v>475</v>
      </c>
      <c r="G319" s="220" t="s">
        <v>202</v>
      </c>
      <c r="H319" s="221">
        <v>773.89999999999998</v>
      </c>
      <c r="I319" s="222"/>
      <c r="J319" s="223">
        <f>ROUND(I319*H319,2)</f>
        <v>0</v>
      </c>
      <c r="K319" s="219" t="s">
        <v>203</v>
      </c>
      <c r="L319" s="47"/>
      <c r="M319" s="224" t="s">
        <v>19</v>
      </c>
      <c r="N319" s="225" t="s">
        <v>47</v>
      </c>
      <c r="O319" s="87"/>
      <c r="P319" s="226">
        <f>O319*H319</f>
        <v>0</v>
      </c>
      <c r="Q319" s="226">
        <v>0</v>
      </c>
      <c r="R319" s="226">
        <f>Q319*H319</f>
        <v>0</v>
      </c>
      <c r="S319" s="226">
        <v>0</v>
      </c>
      <c r="T319" s="227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228" t="s">
        <v>204</v>
      </c>
      <c r="AT319" s="228" t="s">
        <v>199</v>
      </c>
      <c r="AU319" s="228" t="s">
        <v>85</v>
      </c>
      <c r="AY319" s="20" t="s">
        <v>197</v>
      </c>
      <c r="BE319" s="229">
        <f>IF(N319="základní",J319,0)</f>
        <v>0</v>
      </c>
      <c r="BF319" s="229">
        <f>IF(N319="snížená",J319,0)</f>
        <v>0</v>
      </c>
      <c r="BG319" s="229">
        <f>IF(N319="zákl. přenesená",J319,0)</f>
        <v>0</v>
      </c>
      <c r="BH319" s="229">
        <f>IF(N319="sníž. přenesená",J319,0)</f>
        <v>0</v>
      </c>
      <c r="BI319" s="229">
        <f>IF(N319="nulová",J319,0)</f>
        <v>0</v>
      </c>
      <c r="BJ319" s="20" t="s">
        <v>83</v>
      </c>
      <c r="BK319" s="229">
        <f>ROUND(I319*H319,2)</f>
        <v>0</v>
      </c>
      <c r="BL319" s="20" t="s">
        <v>204</v>
      </c>
      <c r="BM319" s="228" t="s">
        <v>1926</v>
      </c>
    </row>
    <row r="320" s="2" customFormat="1">
      <c r="A320" s="41"/>
      <c r="B320" s="42"/>
      <c r="C320" s="43"/>
      <c r="D320" s="230" t="s">
        <v>206</v>
      </c>
      <c r="E320" s="43"/>
      <c r="F320" s="231" t="s">
        <v>477</v>
      </c>
      <c r="G320" s="43"/>
      <c r="H320" s="43"/>
      <c r="I320" s="232"/>
      <c r="J320" s="43"/>
      <c r="K320" s="43"/>
      <c r="L320" s="47"/>
      <c r="M320" s="233"/>
      <c r="N320" s="234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206</v>
      </c>
      <c r="AU320" s="20" t="s">
        <v>85</v>
      </c>
    </row>
    <row r="321" s="13" customFormat="1">
      <c r="A321" s="13"/>
      <c r="B321" s="235"/>
      <c r="C321" s="236"/>
      <c r="D321" s="237" t="s">
        <v>208</v>
      </c>
      <c r="E321" s="238" t="s">
        <v>19</v>
      </c>
      <c r="F321" s="239" t="s">
        <v>1923</v>
      </c>
      <c r="G321" s="236"/>
      <c r="H321" s="240">
        <v>773.89999999999998</v>
      </c>
      <c r="I321" s="241"/>
      <c r="J321" s="236"/>
      <c r="K321" s="236"/>
      <c r="L321" s="242"/>
      <c r="M321" s="243"/>
      <c r="N321" s="244"/>
      <c r="O321" s="244"/>
      <c r="P321" s="244"/>
      <c r="Q321" s="244"/>
      <c r="R321" s="244"/>
      <c r="S321" s="244"/>
      <c r="T321" s="245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6" t="s">
        <v>208</v>
      </c>
      <c r="AU321" s="246" t="s">
        <v>85</v>
      </c>
      <c r="AV321" s="13" t="s">
        <v>85</v>
      </c>
      <c r="AW321" s="13" t="s">
        <v>37</v>
      </c>
      <c r="AX321" s="13" t="s">
        <v>83</v>
      </c>
      <c r="AY321" s="246" t="s">
        <v>197</v>
      </c>
    </row>
    <row r="322" s="2" customFormat="1" ht="49.05" customHeight="1">
      <c r="A322" s="41"/>
      <c r="B322" s="42"/>
      <c r="C322" s="217" t="s">
        <v>473</v>
      </c>
      <c r="D322" s="217" t="s">
        <v>199</v>
      </c>
      <c r="E322" s="218" t="s">
        <v>479</v>
      </c>
      <c r="F322" s="219" t="s">
        <v>480</v>
      </c>
      <c r="G322" s="220" t="s">
        <v>202</v>
      </c>
      <c r="H322" s="221">
        <v>37.424999999999997</v>
      </c>
      <c r="I322" s="222"/>
      <c r="J322" s="223">
        <f>ROUND(I322*H322,2)</f>
        <v>0</v>
      </c>
      <c r="K322" s="219" t="s">
        <v>203</v>
      </c>
      <c r="L322" s="47"/>
      <c r="M322" s="224" t="s">
        <v>19</v>
      </c>
      <c r="N322" s="225" t="s">
        <v>47</v>
      </c>
      <c r="O322" s="87"/>
      <c r="P322" s="226">
        <f>O322*H322</f>
        <v>0</v>
      </c>
      <c r="Q322" s="226">
        <v>0</v>
      </c>
      <c r="R322" s="226">
        <f>Q322*H322</f>
        <v>0</v>
      </c>
      <c r="S322" s="226">
        <v>0</v>
      </c>
      <c r="T322" s="227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8" t="s">
        <v>204</v>
      </c>
      <c r="AT322" s="228" t="s">
        <v>199</v>
      </c>
      <c r="AU322" s="228" t="s">
        <v>85</v>
      </c>
      <c r="AY322" s="20" t="s">
        <v>197</v>
      </c>
      <c r="BE322" s="229">
        <f>IF(N322="základní",J322,0)</f>
        <v>0</v>
      </c>
      <c r="BF322" s="229">
        <f>IF(N322="snížená",J322,0)</f>
        <v>0</v>
      </c>
      <c r="BG322" s="229">
        <f>IF(N322="zákl. přenesená",J322,0)</f>
        <v>0</v>
      </c>
      <c r="BH322" s="229">
        <f>IF(N322="sníž. přenesená",J322,0)</f>
        <v>0</v>
      </c>
      <c r="BI322" s="229">
        <f>IF(N322="nulová",J322,0)</f>
        <v>0</v>
      </c>
      <c r="BJ322" s="20" t="s">
        <v>83</v>
      </c>
      <c r="BK322" s="229">
        <f>ROUND(I322*H322,2)</f>
        <v>0</v>
      </c>
      <c r="BL322" s="20" t="s">
        <v>204</v>
      </c>
      <c r="BM322" s="228" t="s">
        <v>1927</v>
      </c>
    </row>
    <row r="323" s="2" customFormat="1">
      <c r="A323" s="41"/>
      <c r="B323" s="42"/>
      <c r="C323" s="43"/>
      <c r="D323" s="230" t="s">
        <v>206</v>
      </c>
      <c r="E323" s="43"/>
      <c r="F323" s="231" t="s">
        <v>482</v>
      </c>
      <c r="G323" s="43"/>
      <c r="H323" s="43"/>
      <c r="I323" s="232"/>
      <c r="J323" s="43"/>
      <c r="K323" s="43"/>
      <c r="L323" s="47"/>
      <c r="M323" s="233"/>
      <c r="N323" s="234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206</v>
      </c>
      <c r="AU323" s="20" t="s">
        <v>85</v>
      </c>
    </row>
    <row r="324" s="13" customFormat="1">
      <c r="A324" s="13"/>
      <c r="B324" s="235"/>
      <c r="C324" s="236"/>
      <c r="D324" s="237" t="s">
        <v>208</v>
      </c>
      <c r="E324" s="238" t="s">
        <v>19</v>
      </c>
      <c r="F324" s="239" t="s">
        <v>1906</v>
      </c>
      <c r="G324" s="236"/>
      <c r="H324" s="240">
        <v>37.424999999999997</v>
      </c>
      <c r="I324" s="241"/>
      <c r="J324" s="236"/>
      <c r="K324" s="236"/>
      <c r="L324" s="242"/>
      <c r="M324" s="243"/>
      <c r="N324" s="244"/>
      <c r="O324" s="244"/>
      <c r="P324" s="244"/>
      <c r="Q324" s="244"/>
      <c r="R324" s="244"/>
      <c r="S324" s="244"/>
      <c r="T324" s="245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6" t="s">
        <v>208</v>
      </c>
      <c r="AU324" s="246" t="s">
        <v>85</v>
      </c>
      <c r="AV324" s="13" t="s">
        <v>85</v>
      </c>
      <c r="AW324" s="13" t="s">
        <v>37</v>
      </c>
      <c r="AX324" s="13" t="s">
        <v>76</v>
      </c>
      <c r="AY324" s="246" t="s">
        <v>197</v>
      </c>
    </row>
    <row r="325" s="15" customFormat="1">
      <c r="A325" s="15"/>
      <c r="B325" s="258"/>
      <c r="C325" s="259"/>
      <c r="D325" s="237" t="s">
        <v>208</v>
      </c>
      <c r="E325" s="260" t="s">
        <v>19</v>
      </c>
      <c r="F325" s="261" t="s">
        <v>385</v>
      </c>
      <c r="G325" s="259"/>
      <c r="H325" s="262">
        <v>37.424999999999997</v>
      </c>
      <c r="I325" s="263"/>
      <c r="J325" s="259"/>
      <c r="K325" s="259"/>
      <c r="L325" s="264"/>
      <c r="M325" s="265"/>
      <c r="N325" s="266"/>
      <c r="O325" s="266"/>
      <c r="P325" s="266"/>
      <c r="Q325" s="266"/>
      <c r="R325" s="266"/>
      <c r="S325" s="266"/>
      <c r="T325" s="267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T325" s="268" t="s">
        <v>208</v>
      </c>
      <c r="AU325" s="268" t="s">
        <v>85</v>
      </c>
      <c r="AV325" s="15" t="s">
        <v>93</v>
      </c>
      <c r="AW325" s="15" t="s">
        <v>37</v>
      </c>
      <c r="AX325" s="15" t="s">
        <v>76</v>
      </c>
      <c r="AY325" s="268" t="s">
        <v>197</v>
      </c>
    </row>
    <row r="326" s="14" customFormat="1">
      <c r="A326" s="14"/>
      <c r="B326" s="247"/>
      <c r="C326" s="248"/>
      <c r="D326" s="237" t="s">
        <v>208</v>
      </c>
      <c r="E326" s="249" t="s">
        <v>19</v>
      </c>
      <c r="F326" s="250" t="s">
        <v>272</v>
      </c>
      <c r="G326" s="248"/>
      <c r="H326" s="251">
        <v>37.424999999999997</v>
      </c>
      <c r="I326" s="252"/>
      <c r="J326" s="248"/>
      <c r="K326" s="248"/>
      <c r="L326" s="253"/>
      <c r="M326" s="254"/>
      <c r="N326" s="255"/>
      <c r="O326" s="255"/>
      <c r="P326" s="255"/>
      <c r="Q326" s="255"/>
      <c r="R326" s="255"/>
      <c r="S326" s="255"/>
      <c r="T326" s="256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7" t="s">
        <v>208</v>
      </c>
      <c r="AU326" s="257" t="s">
        <v>85</v>
      </c>
      <c r="AV326" s="14" t="s">
        <v>204</v>
      </c>
      <c r="AW326" s="14" t="s">
        <v>37</v>
      </c>
      <c r="AX326" s="14" t="s">
        <v>83</v>
      </c>
      <c r="AY326" s="257" t="s">
        <v>197</v>
      </c>
    </row>
    <row r="327" s="2" customFormat="1" ht="49.05" customHeight="1">
      <c r="A327" s="41"/>
      <c r="B327" s="42"/>
      <c r="C327" s="217" t="s">
        <v>478</v>
      </c>
      <c r="D327" s="217" t="s">
        <v>199</v>
      </c>
      <c r="E327" s="218" t="s">
        <v>484</v>
      </c>
      <c r="F327" s="219" t="s">
        <v>485</v>
      </c>
      <c r="G327" s="220" t="s">
        <v>202</v>
      </c>
      <c r="H327" s="221">
        <v>773.89999999999998</v>
      </c>
      <c r="I327" s="222"/>
      <c r="J327" s="223">
        <f>ROUND(I327*H327,2)</f>
        <v>0</v>
      </c>
      <c r="K327" s="219" t="s">
        <v>203</v>
      </c>
      <c r="L327" s="47"/>
      <c r="M327" s="224" t="s">
        <v>19</v>
      </c>
      <c r="N327" s="225" t="s">
        <v>47</v>
      </c>
      <c r="O327" s="87"/>
      <c r="P327" s="226">
        <f>O327*H327</f>
        <v>0</v>
      </c>
      <c r="Q327" s="226">
        <v>0</v>
      </c>
      <c r="R327" s="226">
        <f>Q327*H327</f>
        <v>0</v>
      </c>
      <c r="S327" s="226">
        <v>0</v>
      </c>
      <c r="T327" s="227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8" t="s">
        <v>204</v>
      </c>
      <c r="AT327" s="228" t="s">
        <v>199</v>
      </c>
      <c r="AU327" s="228" t="s">
        <v>85</v>
      </c>
      <c r="AY327" s="20" t="s">
        <v>197</v>
      </c>
      <c r="BE327" s="229">
        <f>IF(N327="základní",J327,0)</f>
        <v>0</v>
      </c>
      <c r="BF327" s="229">
        <f>IF(N327="snížená",J327,0)</f>
        <v>0</v>
      </c>
      <c r="BG327" s="229">
        <f>IF(N327="zákl. přenesená",J327,0)</f>
        <v>0</v>
      </c>
      <c r="BH327" s="229">
        <f>IF(N327="sníž. přenesená",J327,0)</f>
        <v>0</v>
      </c>
      <c r="BI327" s="229">
        <f>IF(N327="nulová",J327,0)</f>
        <v>0</v>
      </c>
      <c r="BJ327" s="20" t="s">
        <v>83</v>
      </c>
      <c r="BK327" s="229">
        <f>ROUND(I327*H327,2)</f>
        <v>0</v>
      </c>
      <c r="BL327" s="20" t="s">
        <v>204</v>
      </c>
      <c r="BM327" s="228" t="s">
        <v>1928</v>
      </c>
    </row>
    <row r="328" s="2" customFormat="1">
      <c r="A328" s="41"/>
      <c r="B328" s="42"/>
      <c r="C328" s="43"/>
      <c r="D328" s="230" t="s">
        <v>206</v>
      </c>
      <c r="E328" s="43"/>
      <c r="F328" s="231" t="s">
        <v>487</v>
      </c>
      <c r="G328" s="43"/>
      <c r="H328" s="43"/>
      <c r="I328" s="232"/>
      <c r="J328" s="43"/>
      <c r="K328" s="43"/>
      <c r="L328" s="47"/>
      <c r="M328" s="233"/>
      <c r="N328" s="234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206</v>
      </c>
      <c r="AU328" s="20" t="s">
        <v>85</v>
      </c>
    </row>
    <row r="329" s="13" customFormat="1">
      <c r="A329" s="13"/>
      <c r="B329" s="235"/>
      <c r="C329" s="236"/>
      <c r="D329" s="237" t="s">
        <v>208</v>
      </c>
      <c r="E329" s="238" t="s">
        <v>19</v>
      </c>
      <c r="F329" s="239" t="s">
        <v>1923</v>
      </c>
      <c r="G329" s="236"/>
      <c r="H329" s="240">
        <v>773.89999999999998</v>
      </c>
      <c r="I329" s="241"/>
      <c r="J329" s="236"/>
      <c r="K329" s="236"/>
      <c r="L329" s="242"/>
      <c r="M329" s="243"/>
      <c r="N329" s="244"/>
      <c r="O329" s="244"/>
      <c r="P329" s="244"/>
      <c r="Q329" s="244"/>
      <c r="R329" s="244"/>
      <c r="S329" s="244"/>
      <c r="T329" s="245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6" t="s">
        <v>208</v>
      </c>
      <c r="AU329" s="246" t="s">
        <v>85</v>
      </c>
      <c r="AV329" s="13" t="s">
        <v>85</v>
      </c>
      <c r="AW329" s="13" t="s">
        <v>37</v>
      </c>
      <c r="AX329" s="13" t="s">
        <v>83</v>
      </c>
      <c r="AY329" s="246" t="s">
        <v>197</v>
      </c>
    </row>
    <row r="330" s="2" customFormat="1" ht="78" customHeight="1">
      <c r="A330" s="41"/>
      <c r="B330" s="42"/>
      <c r="C330" s="217" t="s">
        <v>483</v>
      </c>
      <c r="D330" s="217" t="s">
        <v>199</v>
      </c>
      <c r="E330" s="218" t="s">
        <v>1078</v>
      </c>
      <c r="F330" s="219" t="s">
        <v>1079</v>
      </c>
      <c r="G330" s="220" t="s">
        <v>202</v>
      </c>
      <c r="H330" s="221">
        <v>379.39999999999998</v>
      </c>
      <c r="I330" s="222"/>
      <c r="J330" s="223">
        <f>ROUND(I330*H330,2)</f>
        <v>0</v>
      </c>
      <c r="K330" s="219" t="s">
        <v>203</v>
      </c>
      <c r="L330" s="47"/>
      <c r="M330" s="224" t="s">
        <v>19</v>
      </c>
      <c r="N330" s="225" t="s">
        <v>47</v>
      </c>
      <c r="O330" s="87"/>
      <c r="P330" s="226">
        <f>O330*H330</f>
        <v>0</v>
      </c>
      <c r="Q330" s="226">
        <v>0.089219999999999994</v>
      </c>
      <c r="R330" s="226">
        <f>Q330*H330</f>
        <v>33.850067999999993</v>
      </c>
      <c r="S330" s="226">
        <v>0</v>
      </c>
      <c r="T330" s="227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8" t="s">
        <v>204</v>
      </c>
      <c r="AT330" s="228" t="s">
        <v>199</v>
      </c>
      <c r="AU330" s="228" t="s">
        <v>85</v>
      </c>
      <c r="AY330" s="20" t="s">
        <v>197</v>
      </c>
      <c r="BE330" s="229">
        <f>IF(N330="základní",J330,0)</f>
        <v>0</v>
      </c>
      <c r="BF330" s="229">
        <f>IF(N330="snížená",J330,0)</f>
        <v>0</v>
      </c>
      <c r="BG330" s="229">
        <f>IF(N330="zákl. přenesená",J330,0)</f>
        <v>0</v>
      </c>
      <c r="BH330" s="229">
        <f>IF(N330="sníž. přenesená",J330,0)</f>
        <v>0</v>
      </c>
      <c r="BI330" s="229">
        <f>IF(N330="nulová",J330,0)</f>
        <v>0</v>
      </c>
      <c r="BJ330" s="20" t="s">
        <v>83</v>
      </c>
      <c r="BK330" s="229">
        <f>ROUND(I330*H330,2)</f>
        <v>0</v>
      </c>
      <c r="BL330" s="20" t="s">
        <v>204</v>
      </c>
      <c r="BM330" s="228" t="s">
        <v>1929</v>
      </c>
    </row>
    <row r="331" s="2" customFormat="1">
      <c r="A331" s="41"/>
      <c r="B331" s="42"/>
      <c r="C331" s="43"/>
      <c r="D331" s="230" t="s">
        <v>206</v>
      </c>
      <c r="E331" s="43"/>
      <c r="F331" s="231" t="s">
        <v>1081</v>
      </c>
      <c r="G331" s="43"/>
      <c r="H331" s="43"/>
      <c r="I331" s="232"/>
      <c r="J331" s="43"/>
      <c r="K331" s="43"/>
      <c r="L331" s="47"/>
      <c r="M331" s="233"/>
      <c r="N331" s="234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206</v>
      </c>
      <c r="AU331" s="20" t="s">
        <v>85</v>
      </c>
    </row>
    <row r="332" s="13" customFormat="1">
      <c r="A332" s="13"/>
      <c r="B332" s="235"/>
      <c r="C332" s="236"/>
      <c r="D332" s="237" t="s">
        <v>208</v>
      </c>
      <c r="E332" s="238" t="s">
        <v>19</v>
      </c>
      <c r="F332" s="239" t="s">
        <v>1902</v>
      </c>
      <c r="G332" s="236"/>
      <c r="H332" s="240">
        <v>7.0499999999999998</v>
      </c>
      <c r="I332" s="241"/>
      <c r="J332" s="236"/>
      <c r="K332" s="236"/>
      <c r="L332" s="242"/>
      <c r="M332" s="243"/>
      <c r="N332" s="244"/>
      <c r="O332" s="244"/>
      <c r="P332" s="244"/>
      <c r="Q332" s="244"/>
      <c r="R332" s="244"/>
      <c r="S332" s="244"/>
      <c r="T332" s="245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6" t="s">
        <v>208</v>
      </c>
      <c r="AU332" s="246" t="s">
        <v>85</v>
      </c>
      <c r="AV332" s="13" t="s">
        <v>85</v>
      </c>
      <c r="AW332" s="13" t="s">
        <v>37</v>
      </c>
      <c r="AX332" s="13" t="s">
        <v>76</v>
      </c>
      <c r="AY332" s="246" t="s">
        <v>197</v>
      </c>
    </row>
    <row r="333" s="13" customFormat="1">
      <c r="A333" s="13"/>
      <c r="B333" s="235"/>
      <c r="C333" s="236"/>
      <c r="D333" s="237" t="s">
        <v>208</v>
      </c>
      <c r="E333" s="238" t="s">
        <v>19</v>
      </c>
      <c r="F333" s="239" t="s">
        <v>1903</v>
      </c>
      <c r="G333" s="236"/>
      <c r="H333" s="240">
        <v>7.8499999999999996</v>
      </c>
      <c r="I333" s="241"/>
      <c r="J333" s="236"/>
      <c r="K333" s="236"/>
      <c r="L333" s="242"/>
      <c r="M333" s="243"/>
      <c r="N333" s="244"/>
      <c r="O333" s="244"/>
      <c r="P333" s="244"/>
      <c r="Q333" s="244"/>
      <c r="R333" s="244"/>
      <c r="S333" s="244"/>
      <c r="T333" s="245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6" t="s">
        <v>208</v>
      </c>
      <c r="AU333" s="246" t="s">
        <v>85</v>
      </c>
      <c r="AV333" s="13" t="s">
        <v>85</v>
      </c>
      <c r="AW333" s="13" t="s">
        <v>37</v>
      </c>
      <c r="AX333" s="13" t="s">
        <v>76</v>
      </c>
      <c r="AY333" s="246" t="s">
        <v>197</v>
      </c>
    </row>
    <row r="334" s="13" customFormat="1">
      <c r="A334" s="13"/>
      <c r="B334" s="235"/>
      <c r="C334" s="236"/>
      <c r="D334" s="237" t="s">
        <v>208</v>
      </c>
      <c r="E334" s="238" t="s">
        <v>19</v>
      </c>
      <c r="F334" s="239" t="s">
        <v>1904</v>
      </c>
      <c r="G334" s="236"/>
      <c r="H334" s="240">
        <v>210.15000000000001</v>
      </c>
      <c r="I334" s="241"/>
      <c r="J334" s="236"/>
      <c r="K334" s="236"/>
      <c r="L334" s="242"/>
      <c r="M334" s="243"/>
      <c r="N334" s="244"/>
      <c r="O334" s="244"/>
      <c r="P334" s="244"/>
      <c r="Q334" s="244"/>
      <c r="R334" s="244"/>
      <c r="S334" s="244"/>
      <c r="T334" s="245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6" t="s">
        <v>208</v>
      </c>
      <c r="AU334" s="246" t="s">
        <v>85</v>
      </c>
      <c r="AV334" s="13" t="s">
        <v>85</v>
      </c>
      <c r="AW334" s="13" t="s">
        <v>37</v>
      </c>
      <c r="AX334" s="13" t="s">
        <v>76</v>
      </c>
      <c r="AY334" s="246" t="s">
        <v>197</v>
      </c>
    </row>
    <row r="335" s="13" customFormat="1">
      <c r="A335" s="13"/>
      <c r="B335" s="235"/>
      <c r="C335" s="236"/>
      <c r="D335" s="237" t="s">
        <v>208</v>
      </c>
      <c r="E335" s="238" t="s">
        <v>19</v>
      </c>
      <c r="F335" s="239" t="s">
        <v>1905</v>
      </c>
      <c r="G335" s="236"/>
      <c r="H335" s="240">
        <v>46.850000000000001</v>
      </c>
      <c r="I335" s="241"/>
      <c r="J335" s="236"/>
      <c r="K335" s="236"/>
      <c r="L335" s="242"/>
      <c r="M335" s="243"/>
      <c r="N335" s="244"/>
      <c r="O335" s="244"/>
      <c r="P335" s="244"/>
      <c r="Q335" s="244"/>
      <c r="R335" s="244"/>
      <c r="S335" s="244"/>
      <c r="T335" s="245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6" t="s">
        <v>208</v>
      </c>
      <c r="AU335" s="246" t="s">
        <v>85</v>
      </c>
      <c r="AV335" s="13" t="s">
        <v>85</v>
      </c>
      <c r="AW335" s="13" t="s">
        <v>37</v>
      </c>
      <c r="AX335" s="13" t="s">
        <v>76</v>
      </c>
      <c r="AY335" s="246" t="s">
        <v>197</v>
      </c>
    </row>
    <row r="336" s="15" customFormat="1">
      <c r="A336" s="15"/>
      <c r="B336" s="258"/>
      <c r="C336" s="259"/>
      <c r="D336" s="237" t="s">
        <v>208</v>
      </c>
      <c r="E336" s="260" t="s">
        <v>19</v>
      </c>
      <c r="F336" s="261" t="s">
        <v>383</v>
      </c>
      <c r="G336" s="259"/>
      <c r="H336" s="262">
        <v>271.90000000000003</v>
      </c>
      <c r="I336" s="263"/>
      <c r="J336" s="259"/>
      <c r="K336" s="259"/>
      <c r="L336" s="264"/>
      <c r="M336" s="265"/>
      <c r="N336" s="266"/>
      <c r="O336" s="266"/>
      <c r="P336" s="266"/>
      <c r="Q336" s="266"/>
      <c r="R336" s="266"/>
      <c r="S336" s="266"/>
      <c r="T336" s="267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68" t="s">
        <v>208</v>
      </c>
      <c r="AU336" s="268" t="s">
        <v>85</v>
      </c>
      <c r="AV336" s="15" t="s">
        <v>93</v>
      </c>
      <c r="AW336" s="15" t="s">
        <v>37</v>
      </c>
      <c r="AX336" s="15" t="s">
        <v>76</v>
      </c>
      <c r="AY336" s="268" t="s">
        <v>197</v>
      </c>
    </row>
    <row r="337" s="13" customFormat="1">
      <c r="A337" s="13"/>
      <c r="B337" s="235"/>
      <c r="C337" s="236"/>
      <c r="D337" s="237" t="s">
        <v>208</v>
      </c>
      <c r="E337" s="238" t="s">
        <v>19</v>
      </c>
      <c r="F337" s="239" t="s">
        <v>1827</v>
      </c>
      <c r="G337" s="236"/>
      <c r="H337" s="240">
        <v>107.5</v>
      </c>
      <c r="I337" s="241"/>
      <c r="J337" s="236"/>
      <c r="K337" s="236"/>
      <c r="L337" s="242"/>
      <c r="M337" s="243"/>
      <c r="N337" s="244"/>
      <c r="O337" s="244"/>
      <c r="P337" s="244"/>
      <c r="Q337" s="244"/>
      <c r="R337" s="244"/>
      <c r="S337" s="244"/>
      <c r="T337" s="245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6" t="s">
        <v>208</v>
      </c>
      <c r="AU337" s="246" t="s">
        <v>85</v>
      </c>
      <c r="AV337" s="13" t="s">
        <v>85</v>
      </c>
      <c r="AW337" s="13" t="s">
        <v>37</v>
      </c>
      <c r="AX337" s="13" t="s">
        <v>76</v>
      </c>
      <c r="AY337" s="246" t="s">
        <v>197</v>
      </c>
    </row>
    <row r="338" s="15" customFormat="1">
      <c r="A338" s="15"/>
      <c r="B338" s="258"/>
      <c r="C338" s="259"/>
      <c r="D338" s="237" t="s">
        <v>208</v>
      </c>
      <c r="E338" s="260" t="s">
        <v>19</v>
      </c>
      <c r="F338" s="261" t="s">
        <v>646</v>
      </c>
      <c r="G338" s="259"/>
      <c r="H338" s="262">
        <v>107.5</v>
      </c>
      <c r="I338" s="263"/>
      <c r="J338" s="259"/>
      <c r="K338" s="259"/>
      <c r="L338" s="264"/>
      <c r="M338" s="265"/>
      <c r="N338" s="266"/>
      <c r="O338" s="266"/>
      <c r="P338" s="266"/>
      <c r="Q338" s="266"/>
      <c r="R338" s="266"/>
      <c r="S338" s="266"/>
      <c r="T338" s="267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268" t="s">
        <v>208</v>
      </c>
      <c r="AU338" s="268" t="s">
        <v>85</v>
      </c>
      <c r="AV338" s="15" t="s">
        <v>93</v>
      </c>
      <c r="AW338" s="15" t="s">
        <v>37</v>
      </c>
      <c r="AX338" s="15" t="s">
        <v>76</v>
      </c>
      <c r="AY338" s="268" t="s">
        <v>197</v>
      </c>
    </row>
    <row r="339" s="14" customFormat="1">
      <c r="A339" s="14"/>
      <c r="B339" s="247"/>
      <c r="C339" s="248"/>
      <c r="D339" s="237" t="s">
        <v>208</v>
      </c>
      <c r="E339" s="249" t="s">
        <v>19</v>
      </c>
      <c r="F339" s="250" t="s">
        <v>272</v>
      </c>
      <c r="G339" s="248"/>
      <c r="H339" s="251">
        <v>379.40000000000003</v>
      </c>
      <c r="I339" s="252"/>
      <c r="J339" s="248"/>
      <c r="K339" s="248"/>
      <c r="L339" s="253"/>
      <c r="M339" s="254"/>
      <c r="N339" s="255"/>
      <c r="O339" s="255"/>
      <c r="P339" s="255"/>
      <c r="Q339" s="255"/>
      <c r="R339" s="255"/>
      <c r="S339" s="255"/>
      <c r="T339" s="256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7" t="s">
        <v>208</v>
      </c>
      <c r="AU339" s="257" t="s">
        <v>85</v>
      </c>
      <c r="AV339" s="14" t="s">
        <v>204</v>
      </c>
      <c r="AW339" s="14" t="s">
        <v>37</v>
      </c>
      <c r="AX339" s="14" t="s">
        <v>83</v>
      </c>
      <c r="AY339" s="257" t="s">
        <v>197</v>
      </c>
    </row>
    <row r="340" s="2" customFormat="1" ht="24.15" customHeight="1">
      <c r="A340" s="41"/>
      <c r="B340" s="42"/>
      <c r="C340" s="269" t="s">
        <v>488</v>
      </c>
      <c r="D340" s="269" t="s">
        <v>342</v>
      </c>
      <c r="E340" s="270" t="s">
        <v>494</v>
      </c>
      <c r="F340" s="271" t="s">
        <v>495</v>
      </c>
      <c r="G340" s="272" t="s">
        <v>202</v>
      </c>
      <c r="H340" s="273">
        <v>259.56999999999999</v>
      </c>
      <c r="I340" s="274"/>
      <c r="J340" s="275">
        <f>ROUND(I340*H340,2)</f>
        <v>0</v>
      </c>
      <c r="K340" s="271" t="s">
        <v>203</v>
      </c>
      <c r="L340" s="276"/>
      <c r="M340" s="277" t="s">
        <v>19</v>
      </c>
      <c r="N340" s="278" t="s">
        <v>47</v>
      </c>
      <c r="O340" s="87"/>
      <c r="P340" s="226">
        <f>O340*H340</f>
        <v>0</v>
      </c>
      <c r="Q340" s="226">
        <v>0.13200000000000001</v>
      </c>
      <c r="R340" s="226">
        <f>Q340*H340</f>
        <v>34.263240000000003</v>
      </c>
      <c r="S340" s="226">
        <v>0</v>
      </c>
      <c r="T340" s="227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228" t="s">
        <v>239</v>
      </c>
      <c r="AT340" s="228" t="s">
        <v>342</v>
      </c>
      <c r="AU340" s="228" t="s">
        <v>85</v>
      </c>
      <c r="AY340" s="20" t="s">
        <v>197</v>
      </c>
      <c r="BE340" s="229">
        <f>IF(N340="základní",J340,0)</f>
        <v>0</v>
      </c>
      <c r="BF340" s="229">
        <f>IF(N340="snížená",J340,0)</f>
        <v>0</v>
      </c>
      <c r="BG340" s="229">
        <f>IF(N340="zákl. přenesená",J340,0)</f>
        <v>0</v>
      </c>
      <c r="BH340" s="229">
        <f>IF(N340="sníž. přenesená",J340,0)</f>
        <v>0</v>
      </c>
      <c r="BI340" s="229">
        <f>IF(N340="nulová",J340,0)</f>
        <v>0</v>
      </c>
      <c r="BJ340" s="20" t="s">
        <v>83</v>
      </c>
      <c r="BK340" s="229">
        <f>ROUND(I340*H340,2)</f>
        <v>0</v>
      </c>
      <c r="BL340" s="20" t="s">
        <v>204</v>
      </c>
      <c r="BM340" s="228" t="s">
        <v>1930</v>
      </c>
    </row>
    <row r="341" s="13" customFormat="1">
      <c r="A341" s="13"/>
      <c r="B341" s="235"/>
      <c r="C341" s="236"/>
      <c r="D341" s="237" t="s">
        <v>208</v>
      </c>
      <c r="E341" s="238" t="s">
        <v>19</v>
      </c>
      <c r="F341" s="239" t="s">
        <v>1904</v>
      </c>
      <c r="G341" s="236"/>
      <c r="H341" s="240">
        <v>210.15000000000001</v>
      </c>
      <c r="I341" s="241"/>
      <c r="J341" s="236"/>
      <c r="K341" s="236"/>
      <c r="L341" s="242"/>
      <c r="M341" s="243"/>
      <c r="N341" s="244"/>
      <c r="O341" s="244"/>
      <c r="P341" s="244"/>
      <c r="Q341" s="244"/>
      <c r="R341" s="244"/>
      <c r="S341" s="244"/>
      <c r="T341" s="245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6" t="s">
        <v>208</v>
      </c>
      <c r="AU341" s="246" t="s">
        <v>85</v>
      </c>
      <c r="AV341" s="13" t="s">
        <v>85</v>
      </c>
      <c r="AW341" s="13" t="s">
        <v>37</v>
      </c>
      <c r="AX341" s="13" t="s">
        <v>76</v>
      </c>
      <c r="AY341" s="246" t="s">
        <v>197</v>
      </c>
    </row>
    <row r="342" s="13" customFormat="1">
      <c r="A342" s="13"/>
      <c r="B342" s="235"/>
      <c r="C342" s="236"/>
      <c r="D342" s="237" t="s">
        <v>208</v>
      </c>
      <c r="E342" s="238" t="s">
        <v>19</v>
      </c>
      <c r="F342" s="239" t="s">
        <v>1905</v>
      </c>
      <c r="G342" s="236"/>
      <c r="H342" s="240">
        <v>46.850000000000001</v>
      </c>
      <c r="I342" s="241"/>
      <c r="J342" s="236"/>
      <c r="K342" s="236"/>
      <c r="L342" s="242"/>
      <c r="M342" s="243"/>
      <c r="N342" s="244"/>
      <c r="O342" s="244"/>
      <c r="P342" s="244"/>
      <c r="Q342" s="244"/>
      <c r="R342" s="244"/>
      <c r="S342" s="244"/>
      <c r="T342" s="245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6" t="s">
        <v>208</v>
      </c>
      <c r="AU342" s="246" t="s">
        <v>85</v>
      </c>
      <c r="AV342" s="13" t="s">
        <v>85</v>
      </c>
      <c r="AW342" s="13" t="s">
        <v>37</v>
      </c>
      <c r="AX342" s="13" t="s">
        <v>76</v>
      </c>
      <c r="AY342" s="246" t="s">
        <v>197</v>
      </c>
    </row>
    <row r="343" s="15" customFormat="1">
      <c r="A343" s="15"/>
      <c r="B343" s="258"/>
      <c r="C343" s="259"/>
      <c r="D343" s="237" t="s">
        <v>208</v>
      </c>
      <c r="E343" s="260" t="s">
        <v>19</v>
      </c>
      <c r="F343" s="261" t="s">
        <v>383</v>
      </c>
      <c r="G343" s="259"/>
      <c r="H343" s="262">
        <v>257</v>
      </c>
      <c r="I343" s="263"/>
      <c r="J343" s="259"/>
      <c r="K343" s="259"/>
      <c r="L343" s="264"/>
      <c r="M343" s="265"/>
      <c r="N343" s="266"/>
      <c r="O343" s="266"/>
      <c r="P343" s="266"/>
      <c r="Q343" s="266"/>
      <c r="R343" s="266"/>
      <c r="S343" s="266"/>
      <c r="T343" s="267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68" t="s">
        <v>208</v>
      </c>
      <c r="AU343" s="268" t="s">
        <v>85</v>
      </c>
      <c r="AV343" s="15" t="s">
        <v>93</v>
      </c>
      <c r="AW343" s="15" t="s">
        <v>37</v>
      </c>
      <c r="AX343" s="15" t="s">
        <v>76</v>
      </c>
      <c r="AY343" s="268" t="s">
        <v>197</v>
      </c>
    </row>
    <row r="344" s="14" customFormat="1">
      <c r="A344" s="14"/>
      <c r="B344" s="247"/>
      <c r="C344" s="248"/>
      <c r="D344" s="237" t="s">
        <v>208</v>
      </c>
      <c r="E344" s="249" t="s">
        <v>19</v>
      </c>
      <c r="F344" s="250" t="s">
        <v>272</v>
      </c>
      <c r="G344" s="248"/>
      <c r="H344" s="251">
        <v>257</v>
      </c>
      <c r="I344" s="252"/>
      <c r="J344" s="248"/>
      <c r="K344" s="248"/>
      <c r="L344" s="253"/>
      <c r="M344" s="254"/>
      <c r="N344" s="255"/>
      <c r="O344" s="255"/>
      <c r="P344" s="255"/>
      <c r="Q344" s="255"/>
      <c r="R344" s="255"/>
      <c r="S344" s="255"/>
      <c r="T344" s="256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7" t="s">
        <v>208</v>
      </c>
      <c r="AU344" s="257" t="s">
        <v>85</v>
      </c>
      <c r="AV344" s="14" t="s">
        <v>204</v>
      </c>
      <c r="AW344" s="14" t="s">
        <v>37</v>
      </c>
      <c r="AX344" s="14" t="s">
        <v>83</v>
      </c>
      <c r="AY344" s="257" t="s">
        <v>197</v>
      </c>
    </row>
    <row r="345" s="13" customFormat="1">
      <c r="A345" s="13"/>
      <c r="B345" s="235"/>
      <c r="C345" s="236"/>
      <c r="D345" s="237" t="s">
        <v>208</v>
      </c>
      <c r="E345" s="236"/>
      <c r="F345" s="239" t="s">
        <v>1931</v>
      </c>
      <c r="G345" s="236"/>
      <c r="H345" s="240">
        <v>259.56999999999999</v>
      </c>
      <c r="I345" s="241"/>
      <c r="J345" s="236"/>
      <c r="K345" s="236"/>
      <c r="L345" s="242"/>
      <c r="M345" s="243"/>
      <c r="N345" s="244"/>
      <c r="O345" s="244"/>
      <c r="P345" s="244"/>
      <c r="Q345" s="244"/>
      <c r="R345" s="244"/>
      <c r="S345" s="244"/>
      <c r="T345" s="245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6" t="s">
        <v>208</v>
      </c>
      <c r="AU345" s="246" t="s">
        <v>85</v>
      </c>
      <c r="AV345" s="13" t="s">
        <v>85</v>
      </c>
      <c r="AW345" s="13" t="s">
        <v>4</v>
      </c>
      <c r="AX345" s="13" t="s">
        <v>83</v>
      </c>
      <c r="AY345" s="246" t="s">
        <v>197</v>
      </c>
    </row>
    <row r="346" s="2" customFormat="1" ht="24.15" customHeight="1">
      <c r="A346" s="41"/>
      <c r="B346" s="42"/>
      <c r="C346" s="269" t="s">
        <v>493</v>
      </c>
      <c r="D346" s="269" t="s">
        <v>342</v>
      </c>
      <c r="E346" s="270" t="s">
        <v>499</v>
      </c>
      <c r="F346" s="271" t="s">
        <v>500</v>
      </c>
      <c r="G346" s="272" t="s">
        <v>202</v>
      </c>
      <c r="H346" s="273">
        <v>7.2619999999999996</v>
      </c>
      <c r="I346" s="274"/>
      <c r="J346" s="275">
        <f>ROUND(I346*H346,2)</f>
        <v>0</v>
      </c>
      <c r="K346" s="271" t="s">
        <v>203</v>
      </c>
      <c r="L346" s="276"/>
      <c r="M346" s="277" t="s">
        <v>19</v>
      </c>
      <c r="N346" s="278" t="s">
        <v>47</v>
      </c>
      <c r="O346" s="87"/>
      <c r="P346" s="226">
        <f>O346*H346</f>
        <v>0</v>
      </c>
      <c r="Q346" s="226">
        <v>0.13100000000000001</v>
      </c>
      <c r="R346" s="226">
        <f>Q346*H346</f>
        <v>0.951322</v>
      </c>
      <c r="S346" s="226">
        <v>0</v>
      </c>
      <c r="T346" s="227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8" t="s">
        <v>239</v>
      </c>
      <c r="AT346" s="228" t="s">
        <v>342</v>
      </c>
      <c r="AU346" s="228" t="s">
        <v>85</v>
      </c>
      <c r="AY346" s="20" t="s">
        <v>197</v>
      </c>
      <c r="BE346" s="229">
        <f>IF(N346="základní",J346,0)</f>
        <v>0</v>
      </c>
      <c r="BF346" s="229">
        <f>IF(N346="snížená",J346,0)</f>
        <v>0</v>
      </c>
      <c r="BG346" s="229">
        <f>IF(N346="zákl. přenesená",J346,0)</f>
        <v>0</v>
      </c>
      <c r="BH346" s="229">
        <f>IF(N346="sníž. přenesená",J346,0)</f>
        <v>0</v>
      </c>
      <c r="BI346" s="229">
        <f>IF(N346="nulová",J346,0)</f>
        <v>0</v>
      </c>
      <c r="BJ346" s="20" t="s">
        <v>83</v>
      </c>
      <c r="BK346" s="229">
        <f>ROUND(I346*H346,2)</f>
        <v>0</v>
      </c>
      <c r="BL346" s="20" t="s">
        <v>204</v>
      </c>
      <c r="BM346" s="228" t="s">
        <v>1932</v>
      </c>
    </row>
    <row r="347" s="13" customFormat="1">
      <c r="A347" s="13"/>
      <c r="B347" s="235"/>
      <c r="C347" s="236"/>
      <c r="D347" s="237" t="s">
        <v>208</v>
      </c>
      <c r="E347" s="238" t="s">
        <v>19</v>
      </c>
      <c r="F347" s="239" t="s">
        <v>1902</v>
      </c>
      <c r="G347" s="236"/>
      <c r="H347" s="240">
        <v>7.0499999999999998</v>
      </c>
      <c r="I347" s="241"/>
      <c r="J347" s="236"/>
      <c r="K347" s="236"/>
      <c r="L347" s="242"/>
      <c r="M347" s="243"/>
      <c r="N347" s="244"/>
      <c r="O347" s="244"/>
      <c r="P347" s="244"/>
      <c r="Q347" s="244"/>
      <c r="R347" s="244"/>
      <c r="S347" s="244"/>
      <c r="T347" s="245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46" t="s">
        <v>208</v>
      </c>
      <c r="AU347" s="246" t="s">
        <v>85</v>
      </c>
      <c r="AV347" s="13" t="s">
        <v>85</v>
      </c>
      <c r="AW347" s="13" t="s">
        <v>37</v>
      </c>
      <c r="AX347" s="13" t="s">
        <v>83</v>
      </c>
      <c r="AY347" s="246" t="s">
        <v>197</v>
      </c>
    </row>
    <row r="348" s="13" customFormat="1">
      <c r="A348" s="13"/>
      <c r="B348" s="235"/>
      <c r="C348" s="236"/>
      <c r="D348" s="237" t="s">
        <v>208</v>
      </c>
      <c r="E348" s="236"/>
      <c r="F348" s="239" t="s">
        <v>1933</v>
      </c>
      <c r="G348" s="236"/>
      <c r="H348" s="240">
        <v>7.2619999999999996</v>
      </c>
      <c r="I348" s="241"/>
      <c r="J348" s="236"/>
      <c r="K348" s="236"/>
      <c r="L348" s="242"/>
      <c r="M348" s="243"/>
      <c r="N348" s="244"/>
      <c r="O348" s="244"/>
      <c r="P348" s="244"/>
      <c r="Q348" s="244"/>
      <c r="R348" s="244"/>
      <c r="S348" s="244"/>
      <c r="T348" s="245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6" t="s">
        <v>208</v>
      </c>
      <c r="AU348" s="246" t="s">
        <v>85</v>
      </c>
      <c r="AV348" s="13" t="s">
        <v>85</v>
      </c>
      <c r="AW348" s="13" t="s">
        <v>4</v>
      </c>
      <c r="AX348" s="13" t="s">
        <v>83</v>
      </c>
      <c r="AY348" s="246" t="s">
        <v>197</v>
      </c>
    </row>
    <row r="349" s="2" customFormat="1" ht="24.15" customHeight="1">
      <c r="A349" s="41"/>
      <c r="B349" s="42"/>
      <c r="C349" s="269" t="s">
        <v>498</v>
      </c>
      <c r="D349" s="269" t="s">
        <v>342</v>
      </c>
      <c r="E349" s="270" t="s">
        <v>504</v>
      </c>
      <c r="F349" s="271" t="s">
        <v>505</v>
      </c>
      <c r="G349" s="272" t="s">
        <v>202</v>
      </c>
      <c r="H349" s="273">
        <v>8.0860000000000003</v>
      </c>
      <c r="I349" s="274"/>
      <c r="J349" s="275">
        <f>ROUND(I349*H349,2)</f>
        <v>0</v>
      </c>
      <c r="K349" s="271" t="s">
        <v>19</v>
      </c>
      <c r="L349" s="276"/>
      <c r="M349" s="277" t="s">
        <v>19</v>
      </c>
      <c r="N349" s="278" t="s">
        <v>47</v>
      </c>
      <c r="O349" s="87"/>
      <c r="P349" s="226">
        <f>O349*H349</f>
        <v>0</v>
      </c>
      <c r="Q349" s="226">
        <v>0.13200000000000001</v>
      </c>
      <c r="R349" s="226">
        <f>Q349*H349</f>
        <v>1.0673520000000001</v>
      </c>
      <c r="S349" s="226">
        <v>0</v>
      </c>
      <c r="T349" s="227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8" t="s">
        <v>239</v>
      </c>
      <c r="AT349" s="228" t="s">
        <v>342</v>
      </c>
      <c r="AU349" s="228" t="s">
        <v>85</v>
      </c>
      <c r="AY349" s="20" t="s">
        <v>197</v>
      </c>
      <c r="BE349" s="229">
        <f>IF(N349="základní",J349,0)</f>
        <v>0</v>
      </c>
      <c r="BF349" s="229">
        <f>IF(N349="snížená",J349,0)</f>
        <v>0</v>
      </c>
      <c r="BG349" s="229">
        <f>IF(N349="zákl. přenesená",J349,0)</f>
        <v>0</v>
      </c>
      <c r="BH349" s="229">
        <f>IF(N349="sníž. přenesená",J349,0)</f>
        <v>0</v>
      </c>
      <c r="BI349" s="229">
        <f>IF(N349="nulová",J349,0)</f>
        <v>0</v>
      </c>
      <c r="BJ349" s="20" t="s">
        <v>83</v>
      </c>
      <c r="BK349" s="229">
        <f>ROUND(I349*H349,2)</f>
        <v>0</v>
      </c>
      <c r="BL349" s="20" t="s">
        <v>204</v>
      </c>
      <c r="BM349" s="228" t="s">
        <v>1934</v>
      </c>
    </row>
    <row r="350" s="13" customFormat="1">
      <c r="A350" s="13"/>
      <c r="B350" s="235"/>
      <c r="C350" s="236"/>
      <c r="D350" s="237" t="s">
        <v>208</v>
      </c>
      <c r="E350" s="238" t="s">
        <v>19</v>
      </c>
      <c r="F350" s="239" t="s">
        <v>1903</v>
      </c>
      <c r="G350" s="236"/>
      <c r="H350" s="240">
        <v>7.8499999999999996</v>
      </c>
      <c r="I350" s="241"/>
      <c r="J350" s="236"/>
      <c r="K350" s="236"/>
      <c r="L350" s="242"/>
      <c r="M350" s="243"/>
      <c r="N350" s="244"/>
      <c r="O350" s="244"/>
      <c r="P350" s="244"/>
      <c r="Q350" s="244"/>
      <c r="R350" s="244"/>
      <c r="S350" s="244"/>
      <c r="T350" s="245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6" t="s">
        <v>208</v>
      </c>
      <c r="AU350" s="246" t="s">
        <v>85</v>
      </c>
      <c r="AV350" s="13" t="s">
        <v>85</v>
      </c>
      <c r="AW350" s="13" t="s">
        <v>37</v>
      </c>
      <c r="AX350" s="13" t="s">
        <v>83</v>
      </c>
      <c r="AY350" s="246" t="s">
        <v>197</v>
      </c>
    </row>
    <row r="351" s="13" customFormat="1">
      <c r="A351" s="13"/>
      <c r="B351" s="235"/>
      <c r="C351" s="236"/>
      <c r="D351" s="237" t="s">
        <v>208</v>
      </c>
      <c r="E351" s="236"/>
      <c r="F351" s="239" t="s">
        <v>1935</v>
      </c>
      <c r="G351" s="236"/>
      <c r="H351" s="240">
        <v>8.0860000000000003</v>
      </c>
      <c r="I351" s="241"/>
      <c r="J351" s="236"/>
      <c r="K351" s="236"/>
      <c r="L351" s="242"/>
      <c r="M351" s="243"/>
      <c r="N351" s="244"/>
      <c r="O351" s="244"/>
      <c r="P351" s="244"/>
      <c r="Q351" s="244"/>
      <c r="R351" s="244"/>
      <c r="S351" s="244"/>
      <c r="T351" s="245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6" t="s">
        <v>208</v>
      </c>
      <c r="AU351" s="246" t="s">
        <v>85</v>
      </c>
      <c r="AV351" s="13" t="s">
        <v>85</v>
      </c>
      <c r="AW351" s="13" t="s">
        <v>4</v>
      </c>
      <c r="AX351" s="13" t="s">
        <v>83</v>
      </c>
      <c r="AY351" s="246" t="s">
        <v>197</v>
      </c>
    </row>
    <row r="352" s="2" customFormat="1" ht="90" customHeight="1">
      <c r="A352" s="41"/>
      <c r="B352" s="42"/>
      <c r="C352" s="217" t="s">
        <v>503</v>
      </c>
      <c r="D352" s="217" t="s">
        <v>199</v>
      </c>
      <c r="E352" s="218" t="s">
        <v>508</v>
      </c>
      <c r="F352" s="219" t="s">
        <v>509</v>
      </c>
      <c r="G352" s="220" t="s">
        <v>202</v>
      </c>
      <c r="H352" s="221">
        <v>14.9</v>
      </c>
      <c r="I352" s="222"/>
      <c r="J352" s="223">
        <f>ROUND(I352*H352,2)</f>
        <v>0</v>
      </c>
      <c r="K352" s="219" t="s">
        <v>203</v>
      </c>
      <c r="L352" s="47"/>
      <c r="M352" s="224" t="s">
        <v>19</v>
      </c>
      <c r="N352" s="225" t="s">
        <v>47</v>
      </c>
      <c r="O352" s="87"/>
      <c r="P352" s="226">
        <f>O352*H352</f>
        <v>0</v>
      </c>
      <c r="Q352" s="226">
        <v>0</v>
      </c>
      <c r="R352" s="226">
        <f>Q352*H352</f>
        <v>0</v>
      </c>
      <c r="S352" s="226">
        <v>0</v>
      </c>
      <c r="T352" s="227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228" t="s">
        <v>204</v>
      </c>
      <c r="AT352" s="228" t="s">
        <v>199</v>
      </c>
      <c r="AU352" s="228" t="s">
        <v>85</v>
      </c>
      <c r="AY352" s="20" t="s">
        <v>197</v>
      </c>
      <c r="BE352" s="229">
        <f>IF(N352="základní",J352,0)</f>
        <v>0</v>
      </c>
      <c r="BF352" s="229">
        <f>IF(N352="snížená",J352,0)</f>
        <v>0</v>
      </c>
      <c r="BG352" s="229">
        <f>IF(N352="zákl. přenesená",J352,0)</f>
        <v>0</v>
      </c>
      <c r="BH352" s="229">
        <f>IF(N352="sníž. přenesená",J352,0)</f>
        <v>0</v>
      </c>
      <c r="BI352" s="229">
        <f>IF(N352="nulová",J352,0)</f>
        <v>0</v>
      </c>
      <c r="BJ352" s="20" t="s">
        <v>83</v>
      </c>
      <c r="BK352" s="229">
        <f>ROUND(I352*H352,2)</f>
        <v>0</v>
      </c>
      <c r="BL352" s="20" t="s">
        <v>204</v>
      </c>
      <c r="BM352" s="228" t="s">
        <v>1936</v>
      </c>
    </row>
    <row r="353" s="2" customFormat="1">
      <c r="A353" s="41"/>
      <c r="B353" s="42"/>
      <c r="C353" s="43"/>
      <c r="D353" s="230" t="s">
        <v>206</v>
      </c>
      <c r="E353" s="43"/>
      <c r="F353" s="231" t="s">
        <v>511</v>
      </c>
      <c r="G353" s="43"/>
      <c r="H353" s="43"/>
      <c r="I353" s="232"/>
      <c r="J353" s="43"/>
      <c r="K353" s="43"/>
      <c r="L353" s="47"/>
      <c r="M353" s="233"/>
      <c r="N353" s="234"/>
      <c r="O353" s="87"/>
      <c r="P353" s="87"/>
      <c r="Q353" s="87"/>
      <c r="R353" s="87"/>
      <c r="S353" s="87"/>
      <c r="T353" s="88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T353" s="20" t="s">
        <v>206</v>
      </c>
      <c r="AU353" s="20" t="s">
        <v>85</v>
      </c>
    </row>
    <row r="354" s="13" customFormat="1">
      <c r="A354" s="13"/>
      <c r="B354" s="235"/>
      <c r="C354" s="236"/>
      <c r="D354" s="237" t="s">
        <v>208</v>
      </c>
      <c r="E354" s="238" t="s">
        <v>19</v>
      </c>
      <c r="F354" s="239" t="s">
        <v>1902</v>
      </c>
      <c r="G354" s="236"/>
      <c r="H354" s="240">
        <v>7.0499999999999998</v>
      </c>
      <c r="I354" s="241"/>
      <c r="J354" s="236"/>
      <c r="K354" s="236"/>
      <c r="L354" s="242"/>
      <c r="M354" s="243"/>
      <c r="N354" s="244"/>
      <c r="O354" s="244"/>
      <c r="P354" s="244"/>
      <c r="Q354" s="244"/>
      <c r="R354" s="244"/>
      <c r="S354" s="244"/>
      <c r="T354" s="245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46" t="s">
        <v>208</v>
      </c>
      <c r="AU354" s="246" t="s">
        <v>85</v>
      </c>
      <c r="AV354" s="13" t="s">
        <v>85</v>
      </c>
      <c r="AW354" s="13" t="s">
        <v>37</v>
      </c>
      <c r="AX354" s="13" t="s">
        <v>76</v>
      </c>
      <c r="AY354" s="246" t="s">
        <v>197</v>
      </c>
    </row>
    <row r="355" s="13" customFormat="1">
      <c r="A355" s="13"/>
      <c r="B355" s="235"/>
      <c r="C355" s="236"/>
      <c r="D355" s="237" t="s">
        <v>208</v>
      </c>
      <c r="E355" s="238" t="s">
        <v>19</v>
      </c>
      <c r="F355" s="239" t="s">
        <v>1903</v>
      </c>
      <c r="G355" s="236"/>
      <c r="H355" s="240">
        <v>7.8499999999999996</v>
      </c>
      <c r="I355" s="241"/>
      <c r="J355" s="236"/>
      <c r="K355" s="236"/>
      <c r="L355" s="242"/>
      <c r="M355" s="243"/>
      <c r="N355" s="244"/>
      <c r="O355" s="244"/>
      <c r="P355" s="244"/>
      <c r="Q355" s="244"/>
      <c r="R355" s="244"/>
      <c r="S355" s="244"/>
      <c r="T355" s="245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6" t="s">
        <v>208</v>
      </c>
      <c r="AU355" s="246" t="s">
        <v>85</v>
      </c>
      <c r="AV355" s="13" t="s">
        <v>85</v>
      </c>
      <c r="AW355" s="13" t="s">
        <v>37</v>
      </c>
      <c r="AX355" s="13" t="s">
        <v>76</v>
      </c>
      <c r="AY355" s="246" t="s">
        <v>197</v>
      </c>
    </row>
    <row r="356" s="15" customFormat="1">
      <c r="A356" s="15"/>
      <c r="B356" s="258"/>
      <c r="C356" s="259"/>
      <c r="D356" s="237" t="s">
        <v>208</v>
      </c>
      <c r="E356" s="260" t="s">
        <v>19</v>
      </c>
      <c r="F356" s="261" t="s">
        <v>383</v>
      </c>
      <c r="G356" s="259"/>
      <c r="H356" s="262">
        <v>14.899999999999999</v>
      </c>
      <c r="I356" s="263"/>
      <c r="J356" s="259"/>
      <c r="K356" s="259"/>
      <c r="L356" s="264"/>
      <c r="M356" s="265"/>
      <c r="N356" s="266"/>
      <c r="O356" s="266"/>
      <c r="P356" s="266"/>
      <c r="Q356" s="266"/>
      <c r="R356" s="266"/>
      <c r="S356" s="266"/>
      <c r="T356" s="267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68" t="s">
        <v>208</v>
      </c>
      <c r="AU356" s="268" t="s">
        <v>85</v>
      </c>
      <c r="AV356" s="15" t="s">
        <v>93</v>
      </c>
      <c r="AW356" s="15" t="s">
        <v>37</v>
      </c>
      <c r="AX356" s="15" t="s">
        <v>76</v>
      </c>
      <c r="AY356" s="268" t="s">
        <v>197</v>
      </c>
    </row>
    <row r="357" s="14" customFormat="1">
      <c r="A357" s="14"/>
      <c r="B357" s="247"/>
      <c r="C357" s="248"/>
      <c r="D357" s="237" t="s">
        <v>208</v>
      </c>
      <c r="E357" s="249" t="s">
        <v>19</v>
      </c>
      <c r="F357" s="250" t="s">
        <v>272</v>
      </c>
      <c r="G357" s="248"/>
      <c r="H357" s="251">
        <v>14.899999999999999</v>
      </c>
      <c r="I357" s="252"/>
      <c r="J357" s="248"/>
      <c r="K357" s="248"/>
      <c r="L357" s="253"/>
      <c r="M357" s="254"/>
      <c r="N357" s="255"/>
      <c r="O357" s="255"/>
      <c r="P357" s="255"/>
      <c r="Q357" s="255"/>
      <c r="R357" s="255"/>
      <c r="S357" s="255"/>
      <c r="T357" s="256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57" t="s">
        <v>208</v>
      </c>
      <c r="AU357" s="257" t="s">
        <v>85</v>
      </c>
      <c r="AV357" s="14" t="s">
        <v>204</v>
      </c>
      <c r="AW357" s="14" t="s">
        <v>37</v>
      </c>
      <c r="AX357" s="14" t="s">
        <v>83</v>
      </c>
      <c r="AY357" s="257" t="s">
        <v>197</v>
      </c>
    </row>
    <row r="358" s="2" customFormat="1" ht="78" customHeight="1">
      <c r="A358" s="41"/>
      <c r="B358" s="42"/>
      <c r="C358" s="217" t="s">
        <v>507</v>
      </c>
      <c r="D358" s="217" t="s">
        <v>199</v>
      </c>
      <c r="E358" s="218" t="s">
        <v>1089</v>
      </c>
      <c r="F358" s="219" t="s">
        <v>1090</v>
      </c>
      <c r="G358" s="220" t="s">
        <v>202</v>
      </c>
      <c r="H358" s="221">
        <v>59.5</v>
      </c>
      <c r="I358" s="222"/>
      <c r="J358" s="223">
        <f>ROUND(I358*H358,2)</f>
        <v>0</v>
      </c>
      <c r="K358" s="219" t="s">
        <v>203</v>
      </c>
      <c r="L358" s="47"/>
      <c r="M358" s="224" t="s">
        <v>19</v>
      </c>
      <c r="N358" s="225" t="s">
        <v>47</v>
      </c>
      <c r="O358" s="87"/>
      <c r="P358" s="226">
        <f>O358*H358</f>
        <v>0</v>
      </c>
      <c r="Q358" s="226">
        <v>0.11162</v>
      </c>
      <c r="R358" s="226">
        <f>Q358*H358</f>
        <v>6.6413899999999995</v>
      </c>
      <c r="S358" s="226">
        <v>0</v>
      </c>
      <c r="T358" s="227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8" t="s">
        <v>204</v>
      </c>
      <c r="AT358" s="228" t="s">
        <v>199</v>
      </c>
      <c r="AU358" s="228" t="s">
        <v>85</v>
      </c>
      <c r="AY358" s="20" t="s">
        <v>197</v>
      </c>
      <c r="BE358" s="229">
        <f>IF(N358="základní",J358,0)</f>
        <v>0</v>
      </c>
      <c r="BF358" s="229">
        <f>IF(N358="snížená",J358,0)</f>
        <v>0</v>
      </c>
      <c r="BG358" s="229">
        <f>IF(N358="zákl. přenesená",J358,0)</f>
        <v>0</v>
      </c>
      <c r="BH358" s="229">
        <f>IF(N358="sníž. přenesená",J358,0)</f>
        <v>0</v>
      </c>
      <c r="BI358" s="229">
        <f>IF(N358="nulová",J358,0)</f>
        <v>0</v>
      </c>
      <c r="BJ358" s="20" t="s">
        <v>83</v>
      </c>
      <c r="BK358" s="229">
        <f>ROUND(I358*H358,2)</f>
        <v>0</v>
      </c>
      <c r="BL358" s="20" t="s">
        <v>204</v>
      </c>
      <c r="BM358" s="228" t="s">
        <v>1937</v>
      </c>
    </row>
    <row r="359" s="2" customFormat="1">
      <c r="A359" s="41"/>
      <c r="B359" s="42"/>
      <c r="C359" s="43"/>
      <c r="D359" s="230" t="s">
        <v>206</v>
      </c>
      <c r="E359" s="43"/>
      <c r="F359" s="231" t="s">
        <v>1092</v>
      </c>
      <c r="G359" s="43"/>
      <c r="H359" s="43"/>
      <c r="I359" s="232"/>
      <c r="J359" s="43"/>
      <c r="K359" s="43"/>
      <c r="L359" s="47"/>
      <c r="M359" s="233"/>
      <c r="N359" s="234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206</v>
      </c>
      <c r="AU359" s="20" t="s">
        <v>85</v>
      </c>
    </row>
    <row r="360" s="13" customFormat="1">
      <c r="A360" s="13"/>
      <c r="B360" s="235"/>
      <c r="C360" s="236"/>
      <c r="D360" s="237" t="s">
        <v>208</v>
      </c>
      <c r="E360" s="238" t="s">
        <v>19</v>
      </c>
      <c r="F360" s="239" t="s">
        <v>1899</v>
      </c>
      <c r="G360" s="236"/>
      <c r="H360" s="240">
        <v>7.1500000000000004</v>
      </c>
      <c r="I360" s="241"/>
      <c r="J360" s="236"/>
      <c r="K360" s="236"/>
      <c r="L360" s="242"/>
      <c r="M360" s="243"/>
      <c r="N360" s="244"/>
      <c r="O360" s="244"/>
      <c r="P360" s="244"/>
      <c r="Q360" s="244"/>
      <c r="R360" s="244"/>
      <c r="S360" s="244"/>
      <c r="T360" s="245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6" t="s">
        <v>208</v>
      </c>
      <c r="AU360" s="246" t="s">
        <v>85</v>
      </c>
      <c r="AV360" s="13" t="s">
        <v>85</v>
      </c>
      <c r="AW360" s="13" t="s">
        <v>37</v>
      </c>
      <c r="AX360" s="13" t="s">
        <v>76</v>
      </c>
      <c r="AY360" s="246" t="s">
        <v>197</v>
      </c>
    </row>
    <row r="361" s="13" customFormat="1">
      <c r="A361" s="13"/>
      <c r="B361" s="235"/>
      <c r="C361" s="236"/>
      <c r="D361" s="237" t="s">
        <v>208</v>
      </c>
      <c r="E361" s="238" t="s">
        <v>19</v>
      </c>
      <c r="F361" s="239" t="s">
        <v>1900</v>
      </c>
      <c r="G361" s="236"/>
      <c r="H361" s="240">
        <v>8.0999999999999996</v>
      </c>
      <c r="I361" s="241"/>
      <c r="J361" s="236"/>
      <c r="K361" s="236"/>
      <c r="L361" s="242"/>
      <c r="M361" s="243"/>
      <c r="N361" s="244"/>
      <c r="O361" s="244"/>
      <c r="P361" s="244"/>
      <c r="Q361" s="244"/>
      <c r="R361" s="244"/>
      <c r="S361" s="244"/>
      <c r="T361" s="245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6" t="s">
        <v>208</v>
      </c>
      <c r="AU361" s="246" t="s">
        <v>85</v>
      </c>
      <c r="AV361" s="13" t="s">
        <v>85</v>
      </c>
      <c r="AW361" s="13" t="s">
        <v>37</v>
      </c>
      <c r="AX361" s="13" t="s">
        <v>76</v>
      </c>
      <c r="AY361" s="246" t="s">
        <v>197</v>
      </c>
    </row>
    <row r="362" s="13" customFormat="1">
      <c r="A362" s="13"/>
      <c r="B362" s="235"/>
      <c r="C362" s="236"/>
      <c r="D362" s="237" t="s">
        <v>208</v>
      </c>
      <c r="E362" s="238" t="s">
        <v>19</v>
      </c>
      <c r="F362" s="239" t="s">
        <v>1901</v>
      </c>
      <c r="G362" s="236"/>
      <c r="H362" s="240">
        <v>9.1500000000000004</v>
      </c>
      <c r="I362" s="241"/>
      <c r="J362" s="236"/>
      <c r="K362" s="236"/>
      <c r="L362" s="242"/>
      <c r="M362" s="243"/>
      <c r="N362" s="244"/>
      <c r="O362" s="244"/>
      <c r="P362" s="244"/>
      <c r="Q362" s="244"/>
      <c r="R362" s="244"/>
      <c r="S362" s="244"/>
      <c r="T362" s="245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6" t="s">
        <v>208</v>
      </c>
      <c r="AU362" s="246" t="s">
        <v>85</v>
      </c>
      <c r="AV362" s="13" t="s">
        <v>85</v>
      </c>
      <c r="AW362" s="13" t="s">
        <v>37</v>
      </c>
      <c r="AX362" s="13" t="s">
        <v>76</v>
      </c>
      <c r="AY362" s="246" t="s">
        <v>197</v>
      </c>
    </row>
    <row r="363" s="15" customFormat="1">
      <c r="A363" s="15"/>
      <c r="B363" s="258"/>
      <c r="C363" s="259"/>
      <c r="D363" s="237" t="s">
        <v>208</v>
      </c>
      <c r="E363" s="260" t="s">
        <v>19</v>
      </c>
      <c r="F363" s="261" t="s">
        <v>378</v>
      </c>
      <c r="G363" s="259"/>
      <c r="H363" s="262">
        <v>24.399999999999999</v>
      </c>
      <c r="I363" s="263"/>
      <c r="J363" s="259"/>
      <c r="K363" s="259"/>
      <c r="L363" s="264"/>
      <c r="M363" s="265"/>
      <c r="N363" s="266"/>
      <c r="O363" s="266"/>
      <c r="P363" s="266"/>
      <c r="Q363" s="266"/>
      <c r="R363" s="266"/>
      <c r="S363" s="266"/>
      <c r="T363" s="267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T363" s="268" t="s">
        <v>208</v>
      </c>
      <c r="AU363" s="268" t="s">
        <v>85</v>
      </c>
      <c r="AV363" s="15" t="s">
        <v>93</v>
      </c>
      <c r="AW363" s="15" t="s">
        <v>37</v>
      </c>
      <c r="AX363" s="15" t="s">
        <v>76</v>
      </c>
      <c r="AY363" s="268" t="s">
        <v>197</v>
      </c>
    </row>
    <row r="364" s="13" customFormat="1">
      <c r="A364" s="13"/>
      <c r="B364" s="235"/>
      <c r="C364" s="236"/>
      <c r="D364" s="237" t="s">
        <v>208</v>
      </c>
      <c r="E364" s="238" t="s">
        <v>19</v>
      </c>
      <c r="F364" s="239" t="s">
        <v>1907</v>
      </c>
      <c r="G364" s="236"/>
      <c r="H364" s="240">
        <v>35.100000000000001</v>
      </c>
      <c r="I364" s="241"/>
      <c r="J364" s="236"/>
      <c r="K364" s="236"/>
      <c r="L364" s="242"/>
      <c r="M364" s="243"/>
      <c r="N364" s="244"/>
      <c r="O364" s="244"/>
      <c r="P364" s="244"/>
      <c r="Q364" s="244"/>
      <c r="R364" s="244"/>
      <c r="S364" s="244"/>
      <c r="T364" s="245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6" t="s">
        <v>208</v>
      </c>
      <c r="AU364" s="246" t="s">
        <v>85</v>
      </c>
      <c r="AV364" s="13" t="s">
        <v>85</v>
      </c>
      <c r="AW364" s="13" t="s">
        <v>37</v>
      </c>
      <c r="AX364" s="13" t="s">
        <v>76</v>
      </c>
      <c r="AY364" s="246" t="s">
        <v>197</v>
      </c>
    </row>
    <row r="365" s="15" customFormat="1">
      <c r="A365" s="15"/>
      <c r="B365" s="258"/>
      <c r="C365" s="259"/>
      <c r="D365" s="237" t="s">
        <v>208</v>
      </c>
      <c r="E365" s="260" t="s">
        <v>19</v>
      </c>
      <c r="F365" s="261" t="s">
        <v>1060</v>
      </c>
      <c r="G365" s="259"/>
      <c r="H365" s="262">
        <v>35.100000000000001</v>
      </c>
      <c r="I365" s="263"/>
      <c r="J365" s="259"/>
      <c r="K365" s="259"/>
      <c r="L365" s="264"/>
      <c r="M365" s="265"/>
      <c r="N365" s="266"/>
      <c r="O365" s="266"/>
      <c r="P365" s="266"/>
      <c r="Q365" s="266"/>
      <c r="R365" s="266"/>
      <c r="S365" s="266"/>
      <c r="T365" s="267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68" t="s">
        <v>208</v>
      </c>
      <c r="AU365" s="268" t="s">
        <v>85</v>
      </c>
      <c r="AV365" s="15" t="s">
        <v>93</v>
      </c>
      <c r="AW365" s="15" t="s">
        <v>37</v>
      </c>
      <c r="AX365" s="15" t="s">
        <v>76</v>
      </c>
      <c r="AY365" s="268" t="s">
        <v>197</v>
      </c>
    </row>
    <row r="366" s="14" customFormat="1">
      <c r="A366" s="14"/>
      <c r="B366" s="247"/>
      <c r="C366" s="248"/>
      <c r="D366" s="237" t="s">
        <v>208</v>
      </c>
      <c r="E366" s="249" t="s">
        <v>19</v>
      </c>
      <c r="F366" s="250" t="s">
        <v>272</v>
      </c>
      <c r="G366" s="248"/>
      <c r="H366" s="251">
        <v>59.5</v>
      </c>
      <c r="I366" s="252"/>
      <c r="J366" s="248"/>
      <c r="K366" s="248"/>
      <c r="L366" s="253"/>
      <c r="M366" s="254"/>
      <c r="N366" s="255"/>
      <c r="O366" s="255"/>
      <c r="P366" s="255"/>
      <c r="Q366" s="255"/>
      <c r="R366" s="255"/>
      <c r="S366" s="255"/>
      <c r="T366" s="256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57" t="s">
        <v>208</v>
      </c>
      <c r="AU366" s="257" t="s">
        <v>85</v>
      </c>
      <c r="AV366" s="14" t="s">
        <v>204</v>
      </c>
      <c r="AW366" s="14" t="s">
        <v>37</v>
      </c>
      <c r="AX366" s="14" t="s">
        <v>83</v>
      </c>
      <c r="AY366" s="257" t="s">
        <v>197</v>
      </c>
    </row>
    <row r="367" s="2" customFormat="1" ht="24.15" customHeight="1">
      <c r="A367" s="41"/>
      <c r="B367" s="42"/>
      <c r="C367" s="269" t="s">
        <v>512</v>
      </c>
      <c r="D367" s="269" t="s">
        <v>342</v>
      </c>
      <c r="E367" s="270" t="s">
        <v>518</v>
      </c>
      <c r="F367" s="271" t="s">
        <v>519</v>
      </c>
      <c r="G367" s="272" t="s">
        <v>202</v>
      </c>
      <c r="H367" s="273">
        <v>45.578000000000003</v>
      </c>
      <c r="I367" s="274"/>
      <c r="J367" s="275">
        <f>ROUND(I367*H367,2)</f>
        <v>0</v>
      </c>
      <c r="K367" s="271" t="s">
        <v>203</v>
      </c>
      <c r="L367" s="276"/>
      <c r="M367" s="277" t="s">
        <v>19</v>
      </c>
      <c r="N367" s="278" t="s">
        <v>47</v>
      </c>
      <c r="O367" s="87"/>
      <c r="P367" s="226">
        <f>O367*H367</f>
        <v>0</v>
      </c>
      <c r="Q367" s="226">
        <v>0.17599999999999999</v>
      </c>
      <c r="R367" s="226">
        <f>Q367*H367</f>
        <v>8.0217279999999995</v>
      </c>
      <c r="S367" s="226">
        <v>0</v>
      </c>
      <c r="T367" s="227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8" t="s">
        <v>239</v>
      </c>
      <c r="AT367" s="228" t="s">
        <v>342</v>
      </c>
      <c r="AU367" s="228" t="s">
        <v>85</v>
      </c>
      <c r="AY367" s="20" t="s">
        <v>197</v>
      </c>
      <c r="BE367" s="229">
        <f>IF(N367="základní",J367,0)</f>
        <v>0</v>
      </c>
      <c r="BF367" s="229">
        <f>IF(N367="snížená",J367,0)</f>
        <v>0</v>
      </c>
      <c r="BG367" s="229">
        <f>IF(N367="zákl. přenesená",J367,0)</f>
        <v>0</v>
      </c>
      <c r="BH367" s="229">
        <f>IF(N367="sníž. přenesená",J367,0)</f>
        <v>0</v>
      </c>
      <c r="BI367" s="229">
        <f>IF(N367="nulová",J367,0)</f>
        <v>0</v>
      </c>
      <c r="BJ367" s="20" t="s">
        <v>83</v>
      </c>
      <c r="BK367" s="229">
        <f>ROUND(I367*H367,2)</f>
        <v>0</v>
      </c>
      <c r="BL367" s="20" t="s">
        <v>204</v>
      </c>
      <c r="BM367" s="228" t="s">
        <v>1938</v>
      </c>
    </row>
    <row r="368" s="13" customFormat="1">
      <c r="A368" s="13"/>
      <c r="B368" s="235"/>
      <c r="C368" s="236"/>
      <c r="D368" s="237" t="s">
        <v>208</v>
      </c>
      <c r="E368" s="238" t="s">
        <v>19</v>
      </c>
      <c r="F368" s="239" t="s">
        <v>1901</v>
      </c>
      <c r="G368" s="236"/>
      <c r="H368" s="240">
        <v>9.1500000000000004</v>
      </c>
      <c r="I368" s="241"/>
      <c r="J368" s="236"/>
      <c r="K368" s="236"/>
      <c r="L368" s="242"/>
      <c r="M368" s="243"/>
      <c r="N368" s="244"/>
      <c r="O368" s="244"/>
      <c r="P368" s="244"/>
      <c r="Q368" s="244"/>
      <c r="R368" s="244"/>
      <c r="S368" s="244"/>
      <c r="T368" s="245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6" t="s">
        <v>208</v>
      </c>
      <c r="AU368" s="246" t="s">
        <v>85</v>
      </c>
      <c r="AV368" s="13" t="s">
        <v>85</v>
      </c>
      <c r="AW368" s="13" t="s">
        <v>37</v>
      </c>
      <c r="AX368" s="13" t="s">
        <v>76</v>
      </c>
      <c r="AY368" s="246" t="s">
        <v>197</v>
      </c>
    </row>
    <row r="369" s="15" customFormat="1">
      <c r="A369" s="15"/>
      <c r="B369" s="258"/>
      <c r="C369" s="259"/>
      <c r="D369" s="237" t="s">
        <v>208</v>
      </c>
      <c r="E369" s="260" t="s">
        <v>19</v>
      </c>
      <c r="F369" s="261" t="s">
        <v>378</v>
      </c>
      <c r="G369" s="259"/>
      <c r="H369" s="262">
        <v>9.1500000000000004</v>
      </c>
      <c r="I369" s="263"/>
      <c r="J369" s="259"/>
      <c r="K369" s="259"/>
      <c r="L369" s="264"/>
      <c r="M369" s="265"/>
      <c r="N369" s="266"/>
      <c r="O369" s="266"/>
      <c r="P369" s="266"/>
      <c r="Q369" s="266"/>
      <c r="R369" s="266"/>
      <c r="S369" s="266"/>
      <c r="T369" s="267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268" t="s">
        <v>208</v>
      </c>
      <c r="AU369" s="268" t="s">
        <v>85</v>
      </c>
      <c r="AV369" s="15" t="s">
        <v>93</v>
      </c>
      <c r="AW369" s="15" t="s">
        <v>37</v>
      </c>
      <c r="AX369" s="15" t="s">
        <v>76</v>
      </c>
      <c r="AY369" s="268" t="s">
        <v>197</v>
      </c>
    </row>
    <row r="370" s="13" customFormat="1">
      <c r="A370" s="13"/>
      <c r="B370" s="235"/>
      <c r="C370" s="236"/>
      <c r="D370" s="237" t="s">
        <v>208</v>
      </c>
      <c r="E370" s="238" t="s">
        <v>19</v>
      </c>
      <c r="F370" s="239" t="s">
        <v>1907</v>
      </c>
      <c r="G370" s="236"/>
      <c r="H370" s="240">
        <v>35.100000000000001</v>
      </c>
      <c r="I370" s="241"/>
      <c r="J370" s="236"/>
      <c r="K370" s="236"/>
      <c r="L370" s="242"/>
      <c r="M370" s="243"/>
      <c r="N370" s="244"/>
      <c r="O370" s="244"/>
      <c r="P370" s="244"/>
      <c r="Q370" s="244"/>
      <c r="R370" s="244"/>
      <c r="S370" s="244"/>
      <c r="T370" s="245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6" t="s">
        <v>208</v>
      </c>
      <c r="AU370" s="246" t="s">
        <v>85</v>
      </c>
      <c r="AV370" s="13" t="s">
        <v>85</v>
      </c>
      <c r="AW370" s="13" t="s">
        <v>37</v>
      </c>
      <c r="AX370" s="13" t="s">
        <v>76</v>
      </c>
      <c r="AY370" s="246" t="s">
        <v>197</v>
      </c>
    </row>
    <row r="371" s="15" customFormat="1">
      <c r="A371" s="15"/>
      <c r="B371" s="258"/>
      <c r="C371" s="259"/>
      <c r="D371" s="237" t="s">
        <v>208</v>
      </c>
      <c r="E371" s="260" t="s">
        <v>19</v>
      </c>
      <c r="F371" s="261" t="s">
        <v>1060</v>
      </c>
      <c r="G371" s="259"/>
      <c r="H371" s="262">
        <v>35.100000000000001</v>
      </c>
      <c r="I371" s="263"/>
      <c r="J371" s="259"/>
      <c r="K371" s="259"/>
      <c r="L371" s="264"/>
      <c r="M371" s="265"/>
      <c r="N371" s="266"/>
      <c r="O371" s="266"/>
      <c r="P371" s="266"/>
      <c r="Q371" s="266"/>
      <c r="R371" s="266"/>
      <c r="S371" s="266"/>
      <c r="T371" s="267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268" t="s">
        <v>208</v>
      </c>
      <c r="AU371" s="268" t="s">
        <v>85</v>
      </c>
      <c r="AV371" s="15" t="s">
        <v>93</v>
      </c>
      <c r="AW371" s="15" t="s">
        <v>37</v>
      </c>
      <c r="AX371" s="15" t="s">
        <v>76</v>
      </c>
      <c r="AY371" s="268" t="s">
        <v>197</v>
      </c>
    </row>
    <row r="372" s="14" customFormat="1">
      <c r="A372" s="14"/>
      <c r="B372" s="247"/>
      <c r="C372" s="248"/>
      <c r="D372" s="237" t="s">
        <v>208</v>
      </c>
      <c r="E372" s="249" t="s">
        <v>19</v>
      </c>
      <c r="F372" s="250" t="s">
        <v>272</v>
      </c>
      <c r="G372" s="248"/>
      <c r="H372" s="251">
        <v>44.25</v>
      </c>
      <c r="I372" s="252"/>
      <c r="J372" s="248"/>
      <c r="K372" s="248"/>
      <c r="L372" s="253"/>
      <c r="M372" s="254"/>
      <c r="N372" s="255"/>
      <c r="O372" s="255"/>
      <c r="P372" s="255"/>
      <c r="Q372" s="255"/>
      <c r="R372" s="255"/>
      <c r="S372" s="255"/>
      <c r="T372" s="256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7" t="s">
        <v>208</v>
      </c>
      <c r="AU372" s="257" t="s">
        <v>85</v>
      </c>
      <c r="AV372" s="14" t="s">
        <v>204</v>
      </c>
      <c r="AW372" s="14" t="s">
        <v>37</v>
      </c>
      <c r="AX372" s="14" t="s">
        <v>83</v>
      </c>
      <c r="AY372" s="257" t="s">
        <v>197</v>
      </c>
    </row>
    <row r="373" s="13" customFormat="1">
      <c r="A373" s="13"/>
      <c r="B373" s="235"/>
      <c r="C373" s="236"/>
      <c r="D373" s="237" t="s">
        <v>208</v>
      </c>
      <c r="E373" s="236"/>
      <c r="F373" s="239" t="s">
        <v>1939</v>
      </c>
      <c r="G373" s="236"/>
      <c r="H373" s="240">
        <v>45.578000000000003</v>
      </c>
      <c r="I373" s="241"/>
      <c r="J373" s="236"/>
      <c r="K373" s="236"/>
      <c r="L373" s="242"/>
      <c r="M373" s="243"/>
      <c r="N373" s="244"/>
      <c r="O373" s="244"/>
      <c r="P373" s="244"/>
      <c r="Q373" s="244"/>
      <c r="R373" s="244"/>
      <c r="S373" s="244"/>
      <c r="T373" s="245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6" t="s">
        <v>208</v>
      </c>
      <c r="AU373" s="246" t="s">
        <v>85</v>
      </c>
      <c r="AV373" s="13" t="s">
        <v>85</v>
      </c>
      <c r="AW373" s="13" t="s">
        <v>4</v>
      </c>
      <c r="AX373" s="13" t="s">
        <v>83</v>
      </c>
      <c r="AY373" s="246" t="s">
        <v>197</v>
      </c>
    </row>
    <row r="374" s="2" customFormat="1" ht="24.15" customHeight="1">
      <c r="A374" s="41"/>
      <c r="B374" s="42"/>
      <c r="C374" s="269" t="s">
        <v>517</v>
      </c>
      <c r="D374" s="269" t="s">
        <v>342</v>
      </c>
      <c r="E374" s="270" t="s">
        <v>1095</v>
      </c>
      <c r="F374" s="271" t="s">
        <v>1096</v>
      </c>
      <c r="G374" s="272" t="s">
        <v>202</v>
      </c>
      <c r="H374" s="273">
        <v>7.3650000000000002</v>
      </c>
      <c r="I374" s="274"/>
      <c r="J374" s="275">
        <f>ROUND(I374*H374,2)</f>
        <v>0</v>
      </c>
      <c r="K374" s="271" t="s">
        <v>203</v>
      </c>
      <c r="L374" s="276"/>
      <c r="M374" s="277" t="s">
        <v>19</v>
      </c>
      <c r="N374" s="278" t="s">
        <v>47</v>
      </c>
      <c r="O374" s="87"/>
      <c r="P374" s="226">
        <f>O374*H374</f>
        <v>0</v>
      </c>
      <c r="Q374" s="226">
        <v>0.17499999999999999</v>
      </c>
      <c r="R374" s="226">
        <f>Q374*H374</f>
        <v>1.288875</v>
      </c>
      <c r="S374" s="226">
        <v>0</v>
      </c>
      <c r="T374" s="227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228" t="s">
        <v>239</v>
      </c>
      <c r="AT374" s="228" t="s">
        <v>342</v>
      </c>
      <c r="AU374" s="228" t="s">
        <v>85</v>
      </c>
      <c r="AY374" s="20" t="s">
        <v>197</v>
      </c>
      <c r="BE374" s="229">
        <f>IF(N374="základní",J374,0)</f>
        <v>0</v>
      </c>
      <c r="BF374" s="229">
        <f>IF(N374="snížená",J374,0)</f>
        <v>0</v>
      </c>
      <c r="BG374" s="229">
        <f>IF(N374="zákl. přenesená",J374,0)</f>
        <v>0</v>
      </c>
      <c r="BH374" s="229">
        <f>IF(N374="sníž. přenesená",J374,0)</f>
        <v>0</v>
      </c>
      <c r="BI374" s="229">
        <f>IF(N374="nulová",J374,0)</f>
        <v>0</v>
      </c>
      <c r="BJ374" s="20" t="s">
        <v>83</v>
      </c>
      <c r="BK374" s="229">
        <f>ROUND(I374*H374,2)</f>
        <v>0</v>
      </c>
      <c r="BL374" s="20" t="s">
        <v>204</v>
      </c>
      <c r="BM374" s="228" t="s">
        <v>1940</v>
      </c>
    </row>
    <row r="375" s="13" customFormat="1">
      <c r="A375" s="13"/>
      <c r="B375" s="235"/>
      <c r="C375" s="236"/>
      <c r="D375" s="237" t="s">
        <v>208</v>
      </c>
      <c r="E375" s="238" t="s">
        <v>19</v>
      </c>
      <c r="F375" s="239" t="s">
        <v>1899</v>
      </c>
      <c r="G375" s="236"/>
      <c r="H375" s="240">
        <v>7.1500000000000004</v>
      </c>
      <c r="I375" s="241"/>
      <c r="J375" s="236"/>
      <c r="K375" s="236"/>
      <c r="L375" s="242"/>
      <c r="M375" s="243"/>
      <c r="N375" s="244"/>
      <c r="O375" s="244"/>
      <c r="P375" s="244"/>
      <c r="Q375" s="244"/>
      <c r="R375" s="244"/>
      <c r="S375" s="244"/>
      <c r="T375" s="245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6" t="s">
        <v>208</v>
      </c>
      <c r="AU375" s="246" t="s">
        <v>85</v>
      </c>
      <c r="AV375" s="13" t="s">
        <v>85</v>
      </c>
      <c r="AW375" s="13" t="s">
        <v>37</v>
      </c>
      <c r="AX375" s="13" t="s">
        <v>76</v>
      </c>
      <c r="AY375" s="246" t="s">
        <v>197</v>
      </c>
    </row>
    <row r="376" s="15" customFormat="1">
      <c r="A376" s="15"/>
      <c r="B376" s="258"/>
      <c r="C376" s="259"/>
      <c r="D376" s="237" t="s">
        <v>208</v>
      </c>
      <c r="E376" s="260" t="s">
        <v>19</v>
      </c>
      <c r="F376" s="261" t="s">
        <v>378</v>
      </c>
      <c r="G376" s="259"/>
      <c r="H376" s="262">
        <v>7.1500000000000004</v>
      </c>
      <c r="I376" s="263"/>
      <c r="J376" s="259"/>
      <c r="K376" s="259"/>
      <c r="L376" s="264"/>
      <c r="M376" s="265"/>
      <c r="N376" s="266"/>
      <c r="O376" s="266"/>
      <c r="P376" s="266"/>
      <c r="Q376" s="266"/>
      <c r="R376" s="266"/>
      <c r="S376" s="266"/>
      <c r="T376" s="267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68" t="s">
        <v>208</v>
      </c>
      <c r="AU376" s="268" t="s">
        <v>85</v>
      </c>
      <c r="AV376" s="15" t="s">
        <v>93</v>
      </c>
      <c r="AW376" s="15" t="s">
        <v>37</v>
      </c>
      <c r="AX376" s="15" t="s">
        <v>76</v>
      </c>
      <c r="AY376" s="268" t="s">
        <v>197</v>
      </c>
    </row>
    <row r="377" s="14" customFormat="1">
      <c r="A377" s="14"/>
      <c r="B377" s="247"/>
      <c r="C377" s="248"/>
      <c r="D377" s="237" t="s">
        <v>208</v>
      </c>
      <c r="E377" s="249" t="s">
        <v>19</v>
      </c>
      <c r="F377" s="250" t="s">
        <v>272</v>
      </c>
      <c r="G377" s="248"/>
      <c r="H377" s="251">
        <v>7.1500000000000004</v>
      </c>
      <c r="I377" s="252"/>
      <c r="J377" s="248"/>
      <c r="K377" s="248"/>
      <c r="L377" s="253"/>
      <c r="M377" s="254"/>
      <c r="N377" s="255"/>
      <c r="O377" s="255"/>
      <c r="P377" s="255"/>
      <c r="Q377" s="255"/>
      <c r="R377" s="255"/>
      <c r="S377" s="255"/>
      <c r="T377" s="256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7" t="s">
        <v>208</v>
      </c>
      <c r="AU377" s="257" t="s">
        <v>85</v>
      </c>
      <c r="AV377" s="14" t="s">
        <v>204</v>
      </c>
      <c r="AW377" s="14" t="s">
        <v>37</v>
      </c>
      <c r="AX377" s="14" t="s">
        <v>83</v>
      </c>
      <c r="AY377" s="257" t="s">
        <v>197</v>
      </c>
    </row>
    <row r="378" s="13" customFormat="1">
      <c r="A378" s="13"/>
      <c r="B378" s="235"/>
      <c r="C378" s="236"/>
      <c r="D378" s="237" t="s">
        <v>208</v>
      </c>
      <c r="E378" s="236"/>
      <c r="F378" s="239" t="s">
        <v>1941</v>
      </c>
      <c r="G378" s="236"/>
      <c r="H378" s="240">
        <v>7.3650000000000002</v>
      </c>
      <c r="I378" s="241"/>
      <c r="J378" s="236"/>
      <c r="K378" s="236"/>
      <c r="L378" s="242"/>
      <c r="M378" s="243"/>
      <c r="N378" s="244"/>
      <c r="O378" s="244"/>
      <c r="P378" s="244"/>
      <c r="Q378" s="244"/>
      <c r="R378" s="244"/>
      <c r="S378" s="244"/>
      <c r="T378" s="245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6" t="s">
        <v>208</v>
      </c>
      <c r="AU378" s="246" t="s">
        <v>85</v>
      </c>
      <c r="AV378" s="13" t="s">
        <v>85</v>
      </c>
      <c r="AW378" s="13" t="s">
        <v>4</v>
      </c>
      <c r="AX378" s="13" t="s">
        <v>83</v>
      </c>
      <c r="AY378" s="246" t="s">
        <v>197</v>
      </c>
    </row>
    <row r="379" s="2" customFormat="1" ht="24.15" customHeight="1">
      <c r="A379" s="41"/>
      <c r="B379" s="42"/>
      <c r="C379" s="269" t="s">
        <v>522</v>
      </c>
      <c r="D379" s="269" t="s">
        <v>342</v>
      </c>
      <c r="E379" s="270" t="s">
        <v>1099</v>
      </c>
      <c r="F379" s="271" t="s">
        <v>1942</v>
      </c>
      <c r="G379" s="272" t="s">
        <v>202</v>
      </c>
      <c r="H379" s="273">
        <v>8.343</v>
      </c>
      <c r="I379" s="274"/>
      <c r="J379" s="275">
        <f>ROUND(I379*H379,2)</f>
        <v>0</v>
      </c>
      <c r="K379" s="271" t="s">
        <v>203</v>
      </c>
      <c r="L379" s="276"/>
      <c r="M379" s="277" t="s">
        <v>19</v>
      </c>
      <c r="N379" s="278" t="s">
        <v>47</v>
      </c>
      <c r="O379" s="87"/>
      <c r="P379" s="226">
        <f>O379*H379</f>
        <v>0</v>
      </c>
      <c r="Q379" s="226">
        <v>0.17599999999999999</v>
      </c>
      <c r="R379" s="226">
        <f>Q379*H379</f>
        <v>1.4683679999999999</v>
      </c>
      <c r="S379" s="226">
        <v>0</v>
      </c>
      <c r="T379" s="227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8" t="s">
        <v>239</v>
      </c>
      <c r="AT379" s="228" t="s">
        <v>342</v>
      </c>
      <c r="AU379" s="228" t="s">
        <v>85</v>
      </c>
      <c r="AY379" s="20" t="s">
        <v>197</v>
      </c>
      <c r="BE379" s="229">
        <f>IF(N379="základní",J379,0)</f>
        <v>0</v>
      </c>
      <c r="BF379" s="229">
        <f>IF(N379="snížená",J379,0)</f>
        <v>0</v>
      </c>
      <c r="BG379" s="229">
        <f>IF(N379="zákl. přenesená",J379,0)</f>
        <v>0</v>
      </c>
      <c r="BH379" s="229">
        <f>IF(N379="sníž. přenesená",J379,0)</f>
        <v>0</v>
      </c>
      <c r="BI379" s="229">
        <f>IF(N379="nulová",J379,0)</f>
        <v>0</v>
      </c>
      <c r="BJ379" s="20" t="s">
        <v>83</v>
      </c>
      <c r="BK379" s="229">
        <f>ROUND(I379*H379,2)</f>
        <v>0</v>
      </c>
      <c r="BL379" s="20" t="s">
        <v>204</v>
      </c>
      <c r="BM379" s="228" t="s">
        <v>1943</v>
      </c>
    </row>
    <row r="380" s="13" customFormat="1">
      <c r="A380" s="13"/>
      <c r="B380" s="235"/>
      <c r="C380" s="236"/>
      <c r="D380" s="237" t="s">
        <v>208</v>
      </c>
      <c r="E380" s="238" t="s">
        <v>19</v>
      </c>
      <c r="F380" s="239" t="s">
        <v>1900</v>
      </c>
      <c r="G380" s="236"/>
      <c r="H380" s="240">
        <v>8.0999999999999996</v>
      </c>
      <c r="I380" s="241"/>
      <c r="J380" s="236"/>
      <c r="K380" s="236"/>
      <c r="L380" s="242"/>
      <c r="M380" s="243"/>
      <c r="N380" s="244"/>
      <c r="O380" s="244"/>
      <c r="P380" s="244"/>
      <c r="Q380" s="244"/>
      <c r="R380" s="244"/>
      <c r="S380" s="244"/>
      <c r="T380" s="245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6" t="s">
        <v>208</v>
      </c>
      <c r="AU380" s="246" t="s">
        <v>85</v>
      </c>
      <c r="AV380" s="13" t="s">
        <v>85</v>
      </c>
      <c r="AW380" s="13" t="s">
        <v>37</v>
      </c>
      <c r="AX380" s="13" t="s">
        <v>76</v>
      </c>
      <c r="AY380" s="246" t="s">
        <v>197</v>
      </c>
    </row>
    <row r="381" s="15" customFormat="1">
      <c r="A381" s="15"/>
      <c r="B381" s="258"/>
      <c r="C381" s="259"/>
      <c r="D381" s="237" t="s">
        <v>208</v>
      </c>
      <c r="E381" s="260" t="s">
        <v>19</v>
      </c>
      <c r="F381" s="261" t="s">
        <v>378</v>
      </c>
      <c r="G381" s="259"/>
      <c r="H381" s="262">
        <v>8.0999999999999996</v>
      </c>
      <c r="I381" s="263"/>
      <c r="J381" s="259"/>
      <c r="K381" s="259"/>
      <c r="L381" s="264"/>
      <c r="M381" s="265"/>
      <c r="N381" s="266"/>
      <c r="O381" s="266"/>
      <c r="P381" s="266"/>
      <c r="Q381" s="266"/>
      <c r="R381" s="266"/>
      <c r="S381" s="266"/>
      <c r="T381" s="267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T381" s="268" t="s">
        <v>208</v>
      </c>
      <c r="AU381" s="268" t="s">
        <v>85</v>
      </c>
      <c r="AV381" s="15" t="s">
        <v>93</v>
      </c>
      <c r="AW381" s="15" t="s">
        <v>37</v>
      </c>
      <c r="AX381" s="15" t="s">
        <v>76</v>
      </c>
      <c r="AY381" s="268" t="s">
        <v>197</v>
      </c>
    </row>
    <row r="382" s="14" customFormat="1">
      <c r="A382" s="14"/>
      <c r="B382" s="247"/>
      <c r="C382" s="248"/>
      <c r="D382" s="237" t="s">
        <v>208</v>
      </c>
      <c r="E382" s="249" t="s">
        <v>19</v>
      </c>
      <c r="F382" s="250" t="s">
        <v>272</v>
      </c>
      <c r="G382" s="248"/>
      <c r="H382" s="251">
        <v>8.0999999999999996</v>
      </c>
      <c r="I382" s="252"/>
      <c r="J382" s="248"/>
      <c r="K382" s="248"/>
      <c r="L382" s="253"/>
      <c r="M382" s="254"/>
      <c r="N382" s="255"/>
      <c r="O382" s="255"/>
      <c r="P382" s="255"/>
      <c r="Q382" s="255"/>
      <c r="R382" s="255"/>
      <c r="S382" s="255"/>
      <c r="T382" s="256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57" t="s">
        <v>208</v>
      </c>
      <c r="AU382" s="257" t="s">
        <v>85</v>
      </c>
      <c r="AV382" s="14" t="s">
        <v>204</v>
      </c>
      <c r="AW382" s="14" t="s">
        <v>37</v>
      </c>
      <c r="AX382" s="14" t="s">
        <v>83</v>
      </c>
      <c r="AY382" s="257" t="s">
        <v>197</v>
      </c>
    </row>
    <row r="383" s="13" customFormat="1">
      <c r="A383" s="13"/>
      <c r="B383" s="235"/>
      <c r="C383" s="236"/>
      <c r="D383" s="237" t="s">
        <v>208</v>
      </c>
      <c r="E383" s="236"/>
      <c r="F383" s="239" t="s">
        <v>1944</v>
      </c>
      <c r="G383" s="236"/>
      <c r="H383" s="240">
        <v>8.343</v>
      </c>
      <c r="I383" s="241"/>
      <c r="J383" s="236"/>
      <c r="K383" s="236"/>
      <c r="L383" s="242"/>
      <c r="M383" s="243"/>
      <c r="N383" s="244"/>
      <c r="O383" s="244"/>
      <c r="P383" s="244"/>
      <c r="Q383" s="244"/>
      <c r="R383" s="244"/>
      <c r="S383" s="244"/>
      <c r="T383" s="245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6" t="s">
        <v>208</v>
      </c>
      <c r="AU383" s="246" t="s">
        <v>85</v>
      </c>
      <c r="AV383" s="13" t="s">
        <v>85</v>
      </c>
      <c r="AW383" s="13" t="s">
        <v>4</v>
      </c>
      <c r="AX383" s="13" t="s">
        <v>83</v>
      </c>
      <c r="AY383" s="246" t="s">
        <v>197</v>
      </c>
    </row>
    <row r="384" s="2" customFormat="1" ht="90" customHeight="1">
      <c r="A384" s="41"/>
      <c r="B384" s="42"/>
      <c r="C384" s="217" t="s">
        <v>529</v>
      </c>
      <c r="D384" s="217" t="s">
        <v>199</v>
      </c>
      <c r="E384" s="218" t="s">
        <v>1103</v>
      </c>
      <c r="F384" s="219" t="s">
        <v>1104</v>
      </c>
      <c r="G384" s="220" t="s">
        <v>202</v>
      </c>
      <c r="H384" s="221">
        <v>50.350000000000001</v>
      </c>
      <c r="I384" s="222"/>
      <c r="J384" s="223">
        <f>ROUND(I384*H384,2)</f>
        <v>0</v>
      </c>
      <c r="K384" s="219" t="s">
        <v>203</v>
      </c>
      <c r="L384" s="47"/>
      <c r="M384" s="224" t="s">
        <v>19</v>
      </c>
      <c r="N384" s="225" t="s">
        <v>47</v>
      </c>
      <c r="O384" s="87"/>
      <c r="P384" s="226">
        <f>O384*H384</f>
        <v>0</v>
      </c>
      <c r="Q384" s="226">
        <v>0</v>
      </c>
      <c r="R384" s="226">
        <f>Q384*H384</f>
        <v>0</v>
      </c>
      <c r="S384" s="226">
        <v>0</v>
      </c>
      <c r="T384" s="227">
        <f>S384*H384</f>
        <v>0</v>
      </c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R384" s="228" t="s">
        <v>204</v>
      </c>
      <c r="AT384" s="228" t="s">
        <v>199</v>
      </c>
      <c r="AU384" s="228" t="s">
        <v>85</v>
      </c>
      <c r="AY384" s="20" t="s">
        <v>197</v>
      </c>
      <c r="BE384" s="229">
        <f>IF(N384="základní",J384,0)</f>
        <v>0</v>
      </c>
      <c r="BF384" s="229">
        <f>IF(N384="snížená",J384,0)</f>
        <v>0</v>
      </c>
      <c r="BG384" s="229">
        <f>IF(N384="zákl. přenesená",J384,0)</f>
        <v>0</v>
      </c>
      <c r="BH384" s="229">
        <f>IF(N384="sníž. přenesená",J384,0)</f>
        <v>0</v>
      </c>
      <c r="BI384" s="229">
        <f>IF(N384="nulová",J384,0)</f>
        <v>0</v>
      </c>
      <c r="BJ384" s="20" t="s">
        <v>83</v>
      </c>
      <c r="BK384" s="229">
        <f>ROUND(I384*H384,2)</f>
        <v>0</v>
      </c>
      <c r="BL384" s="20" t="s">
        <v>204</v>
      </c>
      <c r="BM384" s="228" t="s">
        <v>1945</v>
      </c>
    </row>
    <row r="385" s="2" customFormat="1">
      <c r="A385" s="41"/>
      <c r="B385" s="42"/>
      <c r="C385" s="43"/>
      <c r="D385" s="230" t="s">
        <v>206</v>
      </c>
      <c r="E385" s="43"/>
      <c r="F385" s="231" t="s">
        <v>1106</v>
      </c>
      <c r="G385" s="43"/>
      <c r="H385" s="43"/>
      <c r="I385" s="232"/>
      <c r="J385" s="43"/>
      <c r="K385" s="43"/>
      <c r="L385" s="47"/>
      <c r="M385" s="233"/>
      <c r="N385" s="234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206</v>
      </c>
      <c r="AU385" s="20" t="s">
        <v>85</v>
      </c>
    </row>
    <row r="386" s="13" customFormat="1">
      <c r="A386" s="13"/>
      <c r="B386" s="235"/>
      <c r="C386" s="236"/>
      <c r="D386" s="237" t="s">
        <v>208</v>
      </c>
      <c r="E386" s="238" t="s">
        <v>19</v>
      </c>
      <c r="F386" s="239" t="s">
        <v>1899</v>
      </c>
      <c r="G386" s="236"/>
      <c r="H386" s="240">
        <v>7.1500000000000004</v>
      </c>
      <c r="I386" s="241"/>
      <c r="J386" s="236"/>
      <c r="K386" s="236"/>
      <c r="L386" s="242"/>
      <c r="M386" s="243"/>
      <c r="N386" s="244"/>
      <c r="O386" s="244"/>
      <c r="P386" s="244"/>
      <c r="Q386" s="244"/>
      <c r="R386" s="244"/>
      <c r="S386" s="244"/>
      <c r="T386" s="245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6" t="s">
        <v>208</v>
      </c>
      <c r="AU386" s="246" t="s">
        <v>85</v>
      </c>
      <c r="AV386" s="13" t="s">
        <v>85</v>
      </c>
      <c r="AW386" s="13" t="s">
        <v>37</v>
      </c>
      <c r="AX386" s="13" t="s">
        <v>76</v>
      </c>
      <c r="AY386" s="246" t="s">
        <v>197</v>
      </c>
    </row>
    <row r="387" s="13" customFormat="1">
      <c r="A387" s="13"/>
      <c r="B387" s="235"/>
      <c r="C387" s="236"/>
      <c r="D387" s="237" t="s">
        <v>208</v>
      </c>
      <c r="E387" s="238" t="s">
        <v>19</v>
      </c>
      <c r="F387" s="239" t="s">
        <v>1900</v>
      </c>
      <c r="G387" s="236"/>
      <c r="H387" s="240">
        <v>8.0999999999999996</v>
      </c>
      <c r="I387" s="241"/>
      <c r="J387" s="236"/>
      <c r="K387" s="236"/>
      <c r="L387" s="242"/>
      <c r="M387" s="243"/>
      <c r="N387" s="244"/>
      <c r="O387" s="244"/>
      <c r="P387" s="244"/>
      <c r="Q387" s="244"/>
      <c r="R387" s="244"/>
      <c r="S387" s="244"/>
      <c r="T387" s="245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6" t="s">
        <v>208</v>
      </c>
      <c r="AU387" s="246" t="s">
        <v>85</v>
      </c>
      <c r="AV387" s="13" t="s">
        <v>85</v>
      </c>
      <c r="AW387" s="13" t="s">
        <v>37</v>
      </c>
      <c r="AX387" s="13" t="s">
        <v>76</v>
      </c>
      <c r="AY387" s="246" t="s">
        <v>197</v>
      </c>
    </row>
    <row r="388" s="15" customFormat="1">
      <c r="A388" s="15"/>
      <c r="B388" s="258"/>
      <c r="C388" s="259"/>
      <c r="D388" s="237" t="s">
        <v>208</v>
      </c>
      <c r="E388" s="260" t="s">
        <v>19</v>
      </c>
      <c r="F388" s="261" t="s">
        <v>378</v>
      </c>
      <c r="G388" s="259"/>
      <c r="H388" s="262">
        <v>15.25</v>
      </c>
      <c r="I388" s="263"/>
      <c r="J388" s="259"/>
      <c r="K388" s="259"/>
      <c r="L388" s="264"/>
      <c r="M388" s="265"/>
      <c r="N388" s="266"/>
      <c r="O388" s="266"/>
      <c r="P388" s="266"/>
      <c r="Q388" s="266"/>
      <c r="R388" s="266"/>
      <c r="S388" s="266"/>
      <c r="T388" s="267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68" t="s">
        <v>208</v>
      </c>
      <c r="AU388" s="268" t="s">
        <v>85</v>
      </c>
      <c r="AV388" s="15" t="s">
        <v>93</v>
      </c>
      <c r="AW388" s="15" t="s">
        <v>37</v>
      </c>
      <c r="AX388" s="15" t="s">
        <v>76</v>
      </c>
      <c r="AY388" s="268" t="s">
        <v>197</v>
      </c>
    </row>
    <row r="389" s="13" customFormat="1">
      <c r="A389" s="13"/>
      <c r="B389" s="235"/>
      <c r="C389" s="236"/>
      <c r="D389" s="237" t="s">
        <v>208</v>
      </c>
      <c r="E389" s="238" t="s">
        <v>19</v>
      </c>
      <c r="F389" s="239" t="s">
        <v>1907</v>
      </c>
      <c r="G389" s="236"/>
      <c r="H389" s="240">
        <v>35.100000000000001</v>
      </c>
      <c r="I389" s="241"/>
      <c r="J389" s="236"/>
      <c r="K389" s="236"/>
      <c r="L389" s="242"/>
      <c r="M389" s="243"/>
      <c r="N389" s="244"/>
      <c r="O389" s="244"/>
      <c r="P389" s="244"/>
      <c r="Q389" s="244"/>
      <c r="R389" s="244"/>
      <c r="S389" s="244"/>
      <c r="T389" s="245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6" t="s">
        <v>208</v>
      </c>
      <c r="AU389" s="246" t="s">
        <v>85</v>
      </c>
      <c r="AV389" s="13" t="s">
        <v>85</v>
      </c>
      <c r="AW389" s="13" t="s">
        <v>37</v>
      </c>
      <c r="AX389" s="13" t="s">
        <v>76</v>
      </c>
      <c r="AY389" s="246" t="s">
        <v>197</v>
      </c>
    </row>
    <row r="390" s="15" customFormat="1">
      <c r="A390" s="15"/>
      <c r="B390" s="258"/>
      <c r="C390" s="259"/>
      <c r="D390" s="237" t="s">
        <v>208</v>
      </c>
      <c r="E390" s="260" t="s">
        <v>19</v>
      </c>
      <c r="F390" s="261" t="s">
        <v>1060</v>
      </c>
      <c r="G390" s="259"/>
      <c r="H390" s="262">
        <v>35.100000000000001</v>
      </c>
      <c r="I390" s="263"/>
      <c r="J390" s="259"/>
      <c r="K390" s="259"/>
      <c r="L390" s="264"/>
      <c r="M390" s="265"/>
      <c r="N390" s="266"/>
      <c r="O390" s="266"/>
      <c r="P390" s="266"/>
      <c r="Q390" s="266"/>
      <c r="R390" s="266"/>
      <c r="S390" s="266"/>
      <c r="T390" s="267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68" t="s">
        <v>208</v>
      </c>
      <c r="AU390" s="268" t="s">
        <v>85</v>
      </c>
      <c r="AV390" s="15" t="s">
        <v>93</v>
      </c>
      <c r="AW390" s="15" t="s">
        <v>37</v>
      </c>
      <c r="AX390" s="15" t="s">
        <v>76</v>
      </c>
      <c r="AY390" s="268" t="s">
        <v>197</v>
      </c>
    </row>
    <row r="391" s="14" customFormat="1">
      <c r="A391" s="14"/>
      <c r="B391" s="247"/>
      <c r="C391" s="248"/>
      <c r="D391" s="237" t="s">
        <v>208</v>
      </c>
      <c r="E391" s="249" t="s">
        <v>19</v>
      </c>
      <c r="F391" s="250" t="s">
        <v>272</v>
      </c>
      <c r="G391" s="248"/>
      <c r="H391" s="251">
        <v>50.350000000000001</v>
      </c>
      <c r="I391" s="252"/>
      <c r="J391" s="248"/>
      <c r="K391" s="248"/>
      <c r="L391" s="253"/>
      <c r="M391" s="254"/>
      <c r="N391" s="255"/>
      <c r="O391" s="255"/>
      <c r="P391" s="255"/>
      <c r="Q391" s="255"/>
      <c r="R391" s="255"/>
      <c r="S391" s="255"/>
      <c r="T391" s="256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7" t="s">
        <v>208</v>
      </c>
      <c r="AU391" s="257" t="s">
        <v>85</v>
      </c>
      <c r="AV391" s="14" t="s">
        <v>204</v>
      </c>
      <c r="AW391" s="14" t="s">
        <v>37</v>
      </c>
      <c r="AX391" s="14" t="s">
        <v>83</v>
      </c>
      <c r="AY391" s="257" t="s">
        <v>197</v>
      </c>
    </row>
    <row r="392" s="2" customFormat="1" ht="66.75" customHeight="1">
      <c r="A392" s="41"/>
      <c r="B392" s="42"/>
      <c r="C392" s="217" t="s">
        <v>536</v>
      </c>
      <c r="D392" s="217" t="s">
        <v>199</v>
      </c>
      <c r="E392" s="218" t="s">
        <v>1107</v>
      </c>
      <c r="F392" s="219" t="s">
        <v>1108</v>
      </c>
      <c r="G392" s="220" t="s">
        <v>202</v>
      </c>
      <c r="H392" s="221">
        <v>264.69999999999999</v>
      </c>
      <c r="I392" s="222"/>
      <c r="J392" s="223">
        <f>ROUND(I392*H392,2)</f>
        <v>0</v>
      </c>
      <c r="K392" s="219" t="s">
        <v>203</v>
      </c>
      <c r="L392" s="47"/>
      <c r="M392" s="224" t="s">
        <v>19</v>
      </c>
      <c r="N392" s="225" t="s">
        <v>47</v>
      </c>
      <c r="O392" s="87"/>
      <c r="P392" s="226">
        <f>O392*H392</f>
        <v>0</v>
      </c>
      <c r="Q392" s="226">
        <v>0.098000000000000004</v>
      </c>
      <c r="R392" s="226">
        <f>Q392*H392</f>
        <v>25.9406</v>
      </c>
      <c r="S392" s="226">
        <v>0</v>
      </c>
      <c r="T392" s="227">
        <f>S392*H392</f>
        <v>0</v>
      </c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R392" s="228" t="s">
        <v>204</v>
      </c>
      <c r="AT392" s="228" t="s">
        <v>199</v>
      </c>
      <c r="AU392" s="228" t="s">
        <v>85</v>
      </c>
      <c r="AY392" s="20" t="s">
        <v>197</v>
      </c>
      <c r="BE392" s="229">
        <f>IF(N392="základní",J392,0)</f>
        <v>0</v>
      </c>
      <c r="BF392" s="229">
        <f>IF(N392="snížená",J392,0)</f>
        <v>0</v>
      </c>
      <c r="BG392" s="229">
        <f>IF(N392="zákl. přenesená",J392,0)</f>
        <v>0</v>
      </c>
      <c r="BH392" s="229">
        <f>IF(N392="sníž. přenesená",J392,0)</f>
        <v>0</v>
      </c>
      <c r="BI392" s="229">
        <f>IF(N392="nulová",J392,0)</f>
        <v>0</v>
      </c>
      <c r="BJ392" s="20" t="s">
        <v>83</v>
      </c>
      <c r="BK392" s="229">
        <f>ROUND(I392*H392,2)</f>
        <v>0</v>
      </c>
      <c r="BL392" s="20" t="s">
        <v>204</v>
      </c>
      <c r="BM392" s="228" t="s">
        <v>1946</v>
      </c>
    </row>
    <row r="393" s="2" customFormat="1">
      <c r="A393" s="41"/>
      <c r="B393" s="42"/>
      <c r="C393" s="43"/>
      <c r="D393" s="230" t="s">
        <v>206</v>
      </c>
      <c r="E393" s="43"/>
      <c r="F393" s="231" t="s">
        <v>1110</v>
      </c>
      <c r="G393" s="43"/>
      <c r="H393" s="43"/>
      <c r="I393" s="232"/>
      <c r="J393" s="43"/>
      <c r="K393" s="43"/>
      <c r="L393" s="47"/>
      <c r="M393" s="233"/>
      <c r="N393" s="234"/>
      <c r="O393" s="87"/>
      <c r="P393" s="87"/>
      <c r="Q393" s="87"/>
      <c r="R393" s="87"/>
      <c r="S393" s="87"/>
      <c r="T393" s="88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0" t="s">
        <v>206</v>
      </c>
      <c r="AU393" s="20" t="s">
        <v>85</v>
      </c>
    </row>
    <row r="394" s="13" customFormat="1">
      <c r="A394" s="13"/>
      <c r="B394" s="235"/>
      <c r="C394" s="236"/>
      <c r="D394" s="237" t="s">
        <v>208</v>
      </c>
      <c r="E394" s="238" t="s">
        <v>19</v>
      </c>
      <c r="F394" s="239" t="s">
        <v>1898</v>
      </c>
      <c r="G394" s="236"/>
      <c r="H394" s="240">
        <v>264.69999999999999</v>
      </c>
      <c r="I394" s="241"/>
      <c r="J394" s="236"/>
      <c r="K394" s="236"/>
      <c r="L394" s="242"/>
      <c r="M394" s="243"/>
      <c r="N394" s="244"/>
      <c r="O394" s="244"/>
      <c r="P394" s="244"/>
      <c r="Q394" s="244"/>
      <c r="R394" s="244"/>
      <c r="S394" s="244"/>
      <c r="T394" s="245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6" t="s">
        <v>208</v>
      </c>
      <c r="AU394" s="246" t="s">
        <v>85</v>
      </c>
      <c r="AV394" s="13" t="s">
        <v>85</v>
      </c>
      <c r="AW394" s="13" t="s">
        <v>37</v>
      </c>
      <c r="AX394" s="13" t="s">
        <v>76</v>
      </c>
      <c r="AY394" s="246" t="s">
        <v>197</v>
      </c>
    </row>
    <row r="395" s="15" customFormat="1">
      <c r="A395" s="15"/>
      <c r="B395" s="258"/>
      <c r="C395" s="259"/>
      <c r="D395" s="237" t="s">
        <v>208</v>
      </c>
      <c r="E395" s="260" t="s">
        <v>19</v>
      </c>
      <c r="F395" s="261" t="s">
        <v>860</v>
      </c>
      <c r="G395" s="259"/>
      <c r="H395" s="262">
        <v>264.69999999999999</v>
      </c>
      <c r="I395" s="263"/>
      <c r="J395" s="259"/>
      <c r="K395" s="259"/>
      <c r="L395" s="264"/>
      <c r="M395" s="265"/>
      <c r="N395" s="266"/>
      <c r="O395" s="266"/>
      <c r="P395" s="266"/>
      <c r="Q395" s="266"/>
      <c r="R395" s="266"/>
      <c r="S395" s="266"/>
      <c r="T395" s="267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68" t="s">
        <v>208</v>
      </c>
      <c r="AU395" s="268" t="s">
        <v>85</v>
      </c>
      <c r="AV395" s="15" t="s">
        <v>93</v>
      </c>
      <c r="AW395" s="15" t="s">
        <v>37</v>
      </c>
      <c r="AX395" s="15" t="s">
        <v>76</v>
      </c>
      <c r="AY395" s="268" t="s">
        <v>197</v>
      </c>
    </row>
    <row r="396" s="14" customFormat="1">
      <c r="A396" s="14"/>
      <c r="B396" s="247"/>
      <c r="C396" s="248"/>
      <c r="D396" s="237" t="s">
        <v>208</v>
      </c>
      <c r="E396" s="249" t="s">
        <v>19</v>
      </c>
      <c r="F396" s="250" t="s">
        <v>272</v>
      </c>
      <c r="G396" s="248"/>
      <c r="H396" s="251">
        <v>264.69999999999999</v>
      </c>
      <c r="I396" s="252"/>
      <c r="J396" s="248"/>
      <c r="K396" s="248"/>
      <c r="L396" s="253"/>
      <c r="M396" s="254"/>
      <c r="N396" s="255"/>
      <c r="O396" s="255"/>
      <c r="P396" s="255"/>
      <c r="Q396" s="255"/>
      <c r="R396" s="255"/>
      <c r="S396" s="255"/>
      <c r="T396" s="256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7" t="s">
        <v>208</v>
      </c>
      <c r="AU396" s="257" t="s">
        <v>85</v>
      </c>
      <c r="AV396" s="14" t="s">
        <v>204</v>
      </c>
      <c r="AW396" s="14" t="s">
        <v>37</v>
      </c>
      <c r="AX396" s="14" t="s">
        <v>83</v>
      </c>
      <c r="AY396" s="257" t="s">
        <v>197</v>
      </c>
    </row>
    <row r="397" s="2" customFormat="1" ht="24.15" customHeight="1">
      <c r="A397" s="41"/>
      <c r="B397" s="42"/>
      <c r="C397" s="269" t="s">
        <v>541</v>
      </c>
      <c r="D397" s="269" t="s">
        <v>342</v>
      </c>
      <c r="E397" s="270" t="s">
        <v>1111</v>
      </c>
      <c r="F397" s="271" t="s">
        <v>1112</v>
      </c>
      <c r="G397" s="272" t="s">
        <v>202</v>
      </c>
      <c r="H397" s="273">
        <v>249.70599999999999</v>
      </c>
      <c r="I397" s="274"/>
      <c r="J397" s="275">
        <f>ROUND(I397*H397,2)</f>
        <v>0</v>
      </c>
      <c r="K397" s="271" t="s">
        <v>203</v>
      </c>
      <c r="L397" s="276"/>
      <c r="M397" s="277" t="s">
        <v>19</v>
      </c>
      <c r="N397" s="278" t="s">
        <v>47</v>
      </c>
      <c r="O397" s="87"/>
      <c r="P397" s="226">
        <f>O397*H397</f>
        <v>0</v>
      </c>
      <c r="Q397" s="226">
        <v>0.14499999999999999</v>
      </c>
      <c r="R397" s="226">
        <f>Q397*H397</f>
        <v>36.207369999999997</v>
      </c>
      <c r="S397" s="226">
        <v>0</v>
      </c>
      <c r="T397" s="227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8" t="s">
        <v>239</v>
      </c>
      <c r="AT397" s="228" t="s">
        <v>342</v>
      </c>
      <c r="AU397" s="228" t="s">
        <v>85</v>
      </c>
      <c r="AY397" s="20" t="s">
        <v>197</v>
      </c>
      <c r="BE397" s="229">
        <f>IF(N397="základní",J397,0)</f>
        <v>0</v>
      </c>
      <c r="BF397" s="229">
        <f>IF(N397="snížená",J397,0)</f>
        <v>0</v>
      </c>
      <c r="BG397" s="229">
        <f>IF(N397="zákl. přenesená",J397,0)</f>
        <v>0</v>
      </c>
      <c r="BH397" s="229">
        <f>IF(N397="sníž. přenesená",J397,0)</f>
        <v>0</v>
      </c>
      <c r="BI397" s="229">
        <f>IF(N397="nulová",J397,0)</f>
        <v>0</v>
      </c>
      <c r="BJ397" s="20" t="s">
        <v>83</v>
      </c>
      <c r="BK397" s="229">
        <f>ROUND(I397*H397,2)</f>
        <v>0</v>
      </c>
      <c r="BL397" s="20" t="s">
        <v>204</v>
      </c>
      <c r="BM397" s="228" t="s">
        <v>1947</v>
      </c>
    </row>
    <row r="398" s="13" customFormat="1">
      <c r="A398" s="13"/>
      <c r="B398" s="235"/>
      <c r="C398" s="236"/>
      <c r="D398" s="237" t="s">
        <v>208</v>
      </c>
      <c r="E398" s="238" t="s">
        <v>19</v>
      </c>
      <c r="F398" s="239" t="s">
        <v>1898</v>
      </c>
      <c r="G398" s="236"/>
      <c r="H398" s="240">
        <v>264.69999999999999</v>
      </c>
      <c r="I398" s="241"/>
      <c r="J398" s="236"/>
      <c r="K398" s="236"/>
      <c r="L398" s="242"/>
      <c r="M398" s="243"/>
      <c r="N398" s="244"/>
      <c r="O398" s="244"/>
      <c r="P398" s="244"/>
      <c r="Q398" s="244"/>
      <c r="R398" s="244"/>
      <c r="S398" s="244"/>
      <c r="T398" s="245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46" t="s">
        <v>208</v>
      </c>
      <c r="AU398" s="246" t="s">
        <v>85</v>
      </c>
      <c r="AV398" s="13" t="s">
        <v>85</v>
      </c>
      <c r="AW398" s="13" t="s">
        <v>37</v>
      </c>
      <c r="AX398" s="13" t="s">
        <v>76</v>
      </c>
      <c r="AY398" s="246" t="s">
        <v>197</v>
      </c>
    </row>
    <row r="399" s="13" customFormat="1">
      <c r="A399" s="13"/>
      <c r="B399" s="235"/>
      <c r="C399" s="236"/>
      <c r="D399" s="237" t="s">
        <v>208</v>
      </c>
      <c r="E399" s="238" t="s">
        <v>19</v>
      </c>
      <c r="F399" s="239" t="s">
        <v>1948</v>
      </c>
      <c r="G399" s="236"/>
      <c r="H399" s="240">
        <v>-19.890000000000001</v>
      </c>
      <c r="I399" s="241"/>
      <c r="J399" s="236"/>
      <c r="K399" s="236"/>
      <c r="L399" s="242"/>
      <c r="M399" s="243"/>
      <c r="N399" s="244"/>
      <c r="O399" s="244"/>
      <c r="P399" s="244"/>
      <c r="Q399" s="244"/>
      <c r="R399" s="244"/>
      <c r="S399" s="244"/>
      <c r="T399" s="245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6" t="s">
        <v>208</v>
      </c>
      <c r="AU399" s="246" t="s">
        <v>85</v>
      </c>
      <c r="AV399" s="13" t="s">
        <v>85</v>
      </c>
      <c r="AW399" s="13" t="s">
        <v>37</v>
      </c>
      <c r="AX399" s="13" t="s">
        <v>76</v>
      </c>
      <c r="AY399" s="246" t="s">
        <v>197</v>
      </c>
    </row>
    <row r="400" s="14" customFormat="1">
      <c r="A400" s="14"/>
      <c r="B400" s="247"/>
      <c r="C400" s="248"/>
      <c r="D400" s="237" t="s">
        <v>208</v>
      </c>
      <c r="E400" s="249" t="s">
        <v>19</v>
      </c>
      <c r="F400" s="250" t="s">
        <v>272</v>
      </c>
      <c r="G400" s="248"/>
      <c r="H400" s="251">
        <v>244.81</v>
      </c>
      <c r="I400" s="252"/>
      <c r="J400" s="248"/>
      <c r="K400" s="248"/>
      <c r="L400" s="253"/>
      <c r="M400" s="254"/>
      <c r="N400" s="255"/>
      <c r="O400" s="255"/>
      <c r="P400" s="255"/>
      <c r="Q400" s="255"/>
      <c r="R400" s="255"/>
      <c r="S400" s="255"/>
      <c r="T400" s="256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57" t="s">
        <v>208</v>
      </c>
      <c r="AU400" s="257" t="s">
        <v>85</v>
      </c>
      <c r="AV400" s="14" t="s">
        <v>204</v>
      </c>
      <c r="AW400" s="14" t="s">
        <v>37</v>
      </c>
      <c r="AX400" s="14" t="s">
        <v>83</v>
      </c>
      <c r="AY400" s="257" t="s">
        <v>197</v>
      </c>
    </row>
    <row r="401" s="13" customFormat="1">
      <c r="A401" s="13"/>
      <c r="B401" s="235"/>
      <c r="C401" s="236"/>
      <c r="D401" s="237" t="s">
        <v>208</v>
      </c>
      <c r="E401" s="236"/>
      <c r="F401" s="239" t="s">
        <v>1949</v>
      </c>
      <c r="G401" s="236"/>
      <c r="H401" s="240">
        <v>249.70599999999999</v>
      </c>
      <c r="I401" s="241"/>
      <c r="J401" s="236"/>
      <c r="K401" s="236"/>
      <c r="L401" s="242"/>
      <c r="M401" s="243"/>
      <c r="N401" s="244"/>
      <c r="O401" s="244"/>
      <c r="P401" s="244"/>
      <c r="Q401" s="244"/>
      <c r="R401" s="244"/>
      <c r="S401" s="244"/>
      <c r="T401" s="245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6" t="s">
        <v>208</v>
      </c>
      <c r="AU401" s="246" t="s">
        <v>85</v>
      </c>
      <c r="AV401" s="13" t="s">
        <v>85</v>
      </c>
      <c r="AW401" s="13" t="s">
        <v>4</v>
      </c>
      <c r="AX401" s="13" t="s">
        <v>83</v>
      </c>
      <c r="AY401" s="246" t="s">
        <v>197</v>
      </c>
    </row>
    <row r="402" s="2" customFormat="1" ht="24.15" customHeight="1">
      <c r="A402" s="41"/>
      <c r="B402" s="42"/>
      <c r="C402" s="269" t="s">
        <v>545</v>
      </c>
      <c r="D402" s="269" t="s">
        <v>342</v>
      </c>
      <c r="E402" s="270" t="s">
        <v>1116</v>
      </c>
      <c r="F402" s="271" t="s">
        <v>1117</v>
      </c>
      <c r="G402" s="272" t="s">
        <v>202</v>
      </c>
      <c r="H402" s="273">
        <v>20.486999999999998</v>
      </c>
      <c r="I402" s="274"/>
      <c r="J402" s="275">
        <f>ROUND(I402*H402,2)</f>
        <v>0</v>
      </c>
      <c r="K402" s="271" t="s">
        <v>203</v>
      </c>
      <c r="L402" s="276"/>
      <c r="M402" s="277" t="s">
        <v>19</v>
      </c>
      <c r="N402" s="278" t="s">
        <v>47</v>
      </c>
      <c r="O402" s="87"/>
      <c r="P402" s="226">
        <f>O402*H402</f>
        <v>0</v>
      </c>
      <c r="Q402" s="226">
        <v>0.14499999999999999</v>
      </c>
      <c r="R402" s="226">
        <f>Q402*H402</f>
        <v>2.9706149999999996</v>
      </c>
      <c r="S402" s="226">
        <v>0</v>
      </c>
      <c r="T402" s="227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8" t="s">
        <v>239</v>
      </c>
      <c r="AT402" s="228" t="s">
        <v>342</v>
      </c>
      <c r="AU402" s="228" t="s">
        <v>85</v>
      </c>
      <c r="AY402" s="20" t="s">
        <v>197</v>
      </c>
      <c r="BE402" s="229">
        <f>IF(N402="základní",J402,0)</f>
        <v>0</v>
      </c>
      <c r="BF402" s="229">
        <f>IF(N402="snížená",J402,0)</f>
        <v>0</v>
      </c>
      <c r="BG402" s="229">
        <f>IF(N402="zákl. přenesená",J402,0)</f>
        <v>0</v>
      </c>
      <c r="BH402" s="229">
        <f>IF(N402="sníž. přenesená",J402,0)</f>
        <v>0</v>
      </c>
      <c r="BI402" s="229">
        <f>IF(N402="nulová",J402,0)</f>
        <v>0</v>
      </c>
      <c r="BJ402" s="20" t="s">
        <v>83</v>
      </c>
      <c r="BK402" s="229">
        <f>ROUND(I402*H402,2)</f>
        <v>0</v>
      </c>
      <c r="BL402" s="20" t="s">
        <v>204</v>
      </c>
      <c r="BM402" s="228" t="s">
        <v>1950</v>
      </c>
    </row>
    <row r="403" s="13" customFormat="1">
      <c r="A403" s="13"/>
      <c r="B403" s="235"/>
      <c r="C403" s="236"/>
      <c r="D403" s="237" t="s">
        <v>208</v>
      </c>
      <c r="E403" s="238" t="s">
        <v>19</v>
      </c>
      <c r="F403" s="239" t="s">
        <v>1951</v>
      </c>
      <c r="G403" s="236"/>
      <c r="H403" s="240">
        <v>19.890000000000001</v>
      </c>
      <c r="I403" s="241"/>
      <c r="J403" s="236"/>
      <c r="K403" s="236"/>
      <c r="L403" s="242"/>
      <c r="M403" s="243"/>
      <c r="N403" s="244"/>
      <c r="O403" s="244"/>
      <c r="P403" s="244"/>
      <c r="Q403" s="244"/>
      <c r="R403" s="244"/>
      <c r="S403" s="244"/>
      <c r="T403" s="245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6" t="s">
        <v>208</v>
      </c>
      <c r="AU403" s="246" t="s">
        <v>85</v>
      </c>
      <c r="AV403" s="13" t="s">
        <v>85</v>
      </c>
      <c r="AW403" s="13" t="s">
        <v>37</v>
      </c>
      <c r="AX403" s="13" t="s">
        <v>83</v>
      </c>
      <c r="AY403" s="246" t="s">
        <v>197</v>
      </c>
    </row>
    <row r="404" s="13" customFormat="1">
      <c r="A404" s="13"/>
      <c r="B404" s="235"/>
      <c r="C404" s="236"/>
      <c r="D404" s="237" t="s">
        <v>208</v>
      </c>
      <c r="E404" s="236"/>
      <c r="F404" s="239" t="s">
        <v>1952</v>
      </c>
      <c r="G404" s="236"/>
      <c r="H404" s="240">
        <v>20.486999999999998</v>
      </c>
      <c r="I404" s="241"/>
      <c r="J404" s="236"/>
      <c r="K404" s="236"/>
      <c r="L404" s="242"/>
      <c r="M404" s="243"/>
      <c r="N404" s="244"/>
      <c r="O404" s="244"/>
      <c r="P404" s="244"/>
      <c r="Q404" s="244"/>
      <c r="R404" s="244"/>
      <c r="S404" s="244"/>
      <c r="T404" s="245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6" t="s">
        <v>208</v>
      </c>
      <c r="AU404" s="246" t="s">
        <v>85</v>
      </c>
      <c r="AV404" s="13" t="s">
        <v>85</v>
      </c>
      <c r="AW404" s="13" t="s">
        <v>4</v>
      </c>
      <c r="AX404" s="13" t="s">
        <v>83</v>
      </c>
      <c r="AY404" s="246" t="s">
        <v>197</v>
      </c>
    </row>
    <row r="405" s="2" customFormat="1" ht="16.5" customHeight="1">
      <c r="A405" s="41"/>
      <c r="B405" s="42"/>
      <c r="C405" s="269" t="s">
        <v>549</v>
      </c>
      <c r="D405" s="269" t="s">
        <v>342</v>
      </c>
      <c r="E405" s="270" t="s">
        <v>1121</v>
      </c>
      <c r="F405" s="271" t="s">
        <v>1122</v>
      </c>
      <c r="G405" s="272" t="s">
        <v>345</v>
      </c>
      <c r="H405" s="273">
        <v>12.706</v>
      </c>
      <c r="I405" s="274"/>
      <c r="J405" s="275">
        <f>ROUND(I405*H405,2)</f>
        <v>0</v>
      </c>
      <c r="K405" s="271" t="s">
        <v>203</v>
      </c>
      <c r="L405" s="276"/>
      <c r="M405" s="277" t="s">
        <v>19</v>
      </c>
      <c r="N405" s="278" t="s">
        <v>47</v>
      </c>
      <c r="O405" s="87"/>
      <c r="P405" s="226">
        <f>O405*H405</f>
        <v>0</v>
      </c>
      <c r="Q405" s="226">
        <v>1</v>
      </c>
      <c r="R405" s="226">
        <f>Q405*H405</f>
        <v>12.706</v>
      </c>
      <c r="S405" s="226">
        <v>0</v>
      </c>
      <c r="T405" s="227">
        <f>S405*H405</f>
        <v>0</v>
      </c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R405" s="228" t="s">
        <v>239</v>
      </c>
      <c r="AT405" s="228" t="s">
        <v>342</v>
      </c>
      <c r="AU405" s="228" t="s">
        <v>85</v>
      </c>
      <c r="AY405" s="20" t="s">
        <v>197</v>
      </c>
      <c r="BE405" s="229">
        <f>IF(N405="základní",J405,0)</f>
        <v>0</v>
      </c>
      <c r="BF405" s="229">
        <f>IF(N405="snížená",J405,0)</f>
        <v>0</v>
      </c>
      <c r="BG405" s="229">
        <f>IF(N405="zákl. přenesená",J405,0)</f>
        <v>0</v>
      </c>
      <c r="BH405" s="229">
        <f>IF(N405="sníž. přenesená",J405,0)</f>
        <v>0</v>
      </c>
      <c r="BI405" s="229">
        <f>IF(N405="nulová",J405,0)</f>
        <v>0</v>
      </c>
      <c r="BJ405" s="20" t="s">
        <v>83</v>
      </c>
      <c r="BK405" s="229">
        <f>ROUND(I405*H405,2)</f>
        <v>0</v>
      </c>
      <c r="BL405" s="20" t="s">
        <v>204</v>
      </c>
      <c r="BM405" s="228" t="s">
        <v>1953</v>
      </c>
    </row>
    <row r="406" s="13" customFormat="1">
      <c r="A406" s="13"/>
      <c r="B406" s="235"/>
      <c r="C406" s="236"/>
      <c r="D406" s="237" t="s">
        <v>208</v>
      </c>
      <c r="E406" s="238" t="s">
        <v>19</v>
      </c>
      <c r="F406" s="239" t="s">
        <v>1954</v>
      </c>
      <c r="G406" s="236"/>
      <c r="H406" s="240">
        <v>6.3529999999999998</v>
      </c>
      <c r="I406" s="241"/>
      <c r="J406" s="236"/>
      <c r="K406" s="236"/>
      <c r="L406" s="242"/>
      <c r="M406" s="243"/>
      <c r="N406" s="244"/>
      <c r="O406" s="244"/>
      <c r="P406" s="244"/>
      <c r="Q406" s="244"/>
      <c r="R406" s="244"/>
      <c r="S406" s="244"/>
      <c r="T406" s="245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6" t="s">
        <v>208</v>
      </c>
      <c r="AU406" s="246" t="s">
        <v>85</v>
      </c>
      <c r="AV406" s="13" t="s">
        <v>85</v>
      </c>
      <c r="AW406" s="13" t="s">
        <v>37</v>
      </c>
      <c r="AX406" s="13" t="s">
        <v>83</v>
      </c>
      <c r="AY406" s="246" t="s">
        <v>197</v>
      </c>
    </row>
    <row r="407" s="13" customFormat="1">
      <c r="A407" s="13"/>
      <c r="B407" s="235"/>
      <c r="C407" s="236"/>
      <c r="D407" s="237" t="s">
        <v>208</v>
      </c>
      <c r="E407" s="236"/>
      <c r="F407" s="239" t="s">
        <v>1955</v>
      </c>
      <c r="G407" s="236"/>
      <c r="H407" s="240">
        <v>12.706</v>
      </c>
      <c r="I407" s="241"/>
      <c r="J407" s="236"/>
      <c r="K407" s="236"/>
      <c r="L407" s="242"/>
      <c r="M407" s="243"/>
      <c r="N407" s="244"/>
      <c r="O407" s="244"/>
      <c r="P407" s="244"/>
      <c r="Q407" s="244"/>
      <c r="R407" s="244"/>
      <c r="S407" s="244"/>
      <c r="T407" s="245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46" t="s">
        <v>208</v>
      </c>
      <c r="AU407" s="246" t="s">
        <v>85</v>
      </c>
      <c r="AV407" s="13" t="s">
        <v>85</v>
      </c>
      <c r="AW407" s="13" t="s">
        <v>4</v>
      </c>
      <c r="AX407" s="13" t="s">
        <v>83</v>
      </c>
      <c r="AY407" s="246" t="s">
        <v>197</v>
      </c>
    </row>
    <row r="408" s="12" customFormat="1" ht="22.8" customHeight="1">
      <c r="A408" s="12"/>
      <c r="B408" s="201"/>
      <c r="C408" s="202"/>
      <c r="D408" s="203" t="s">
        <v>75</v>
      </c>
      <c r="E408" s="215" t="s">
        <v>239</v>
      </c>
      <c r="F408" s="215" t="s">
        <v>528</v>
      </c>
      <c r="G408" s="202"/>
      <c r="H408" s="202"/>
      <c r="I408" s="205"/>
      <c r="J408" s="216">
        <f>BK408</f>
        <v>0</v>
      </c>
      <c r="K408" s="202"/>
      <c r="L408" s="207"/>
      <c r="M408" s="208"/>
      <c r="N408" s="209"/>
      <c r="O408" s="209"/>
      <c r="P408" s="210">
        <f>SUM(P409:P417)</f>
        <v>0</v>
      </c>
      <c r="Q408" s="209"/>
      <c r="R408" s="210">
        <f>SUM(R409:R417)</f>
        <v>5.9272899999999993</v>
      </c>
      <c r="S408" s="209"/>
      <c r="T408" s="211">
        <f>SUM(T409:T417)</f>
        <v>5</v>
      </c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R408" s="212" t="s">
        <v>83</v>
      </c>
      <c r="AT408" s="213" t="s">
        <v>75</v>
      </c>
      <c r="AU408" s="213" t="s">
        <v>83</v>
      </c>
      <c r="AY408" s="212" t="s">
        <v>197</v>
      </c>
      <c r="BK408" s="214">
        <f>SUM(BK409:BK417)</f>
        <v>0</v>
      </c>
    </row>
    <row r="409" s="2" customFormat="1" ht="37.8" customHeight="1">
      <c r="A409" s="41"/>
      <c r="B409" s="42"/>
      <c r="C409" s="217" t="s">
        <v>556</v>
      </c>
      <c r="D409" s="217" t="s">
        <v>199</v>
      </c>
      <c r="E409" s="218" t="s">
        <v>530</v>
      </c>
      <c r="F409" s="219" t="s">
        <v>531</v>
      </c>
      <c r="G409" s="220" t="s">
        <v>421</v>
      </c>
      <c r="H409" s="221">
        <v>5</v>
      </c>
      <c r="I409" s="222"/>
      <c r="J409" s="223">
        <f>ROUND(I409*H409,2)</f>
        <v>0</v>
      </c>
      <c r="K409" s="219" t="s">
        <v>203</v>
      </c>
      <c r="L409" s="47"/>
      <c r="M409" s="224" t="s">
        <v>19</v>
      </c>
      <c r="N409" s="225" t="s">
        <v>47</v>
      </c>
      <c r="O409" s="87"/>
      <c r="P409" s="226">
        <f>O409*H409</f>
        <v>0</v>
      </c>
      <c r="Q409" s="226">
        <v>0.65847999999999995</v>
      </c>
      <c r="R409" s="226">
        <f>Q409*H409</f>
        <v>3.2923999999999998</v>
      </c>
      <c r="S409" s="226">
        <v>0.66000000000000003</v>
      </c>
      <c r="T409" s="227">
        <f>S409*H409</f>
        <v>3.3000000000000003</v>
      </c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R409" s="228" t="s">
        <v>204</v>
      </c>
      <c r="AT409" s="228" t="s">
        <v>199</v>
      </c>
      <c r="AU409" s="228" t="s">
        <v>85</v>
      </c>
      <c r="AY409" s="20" t="s">
        <v>197</v>
      </c>
      <c r="BE409" s="229">
        <f>IF(N409="základní",J409,0)</f>
        <v>0</v>
      </c>
      <c r="BF409" s="229">
        <f>IF(N409="snížená",J409,0)</f>
        <v>0</v>
      </c>
      <c r="BG409" s="229">
        <f>IF(N409="zákl. přenesená",J409,0)</f>
        <v>0</v>
      </c>
      <c r="BH409" s="229">
        <f>IF(N409="sníž. přenesená",J409,0)</f>
        <v>0</v>
      </c>
      <c r="BI409" s="229">
        <f>IF(N409="nulová",J409,0)</f>
        <v>0</v>
      </c>
      <c r="BJ409" s="20" t="s">
        <v>83</v>
      </c>
      <c r="BK409" s="229">
        <f>ROUND(I409*H409,2)</f>
        <v>0</v>
      </c>
      <c r="BL409" s="20" t="s">
        <v>204</v>
      </c>
      <c r="BM409" s="228" t="s">
        <v>1956</v>
      </c>
    </row>
    <row r="410" s="2" customFormat="1">
      <c r="A410" s="41"/>
      <c r="B410" s="42"/>
      <c r="C410" s="43"/>
      <c r="D410" s="230" t="s">
        <v>206</v>
      </c>
      <c r="E410" s="43"/>
      <c r="F410" s="231" t="s">
        <v>533</v>
      </c>
      <c r="G410" s="43"/>
      <c r="H410" s="43"/>
      <c r="I410" s="232"/>
      <c r="J410" s="43"/>
      <c r="K410" s="43"/>
      <c r="L410" s="47"/>
      <c r="M410" s="233"/>
      <c r="N410" s="234"/>
      <c r="O410" s="87"/>
      <c r="P410" s="87"/>
      <c r="Q410" s="87"/>
      <c r="R410" s="87"/>
      <c r="S410" s="87"/>
      <c r="T410" s="88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T410" s="20" t="s">
        <v>206</v>
      </c>
      <c r="AU410" s="20" t="s">
        <v>85</v>
      </c>
    </row>
    <row r="411" s="13" customFormat="1">
      <c r="A411" s="13"/>
      <c r="B411" s="235"/>
      <c r="C411" s="236"/>
      <c r="D411" s="237" t="s">
        <v>208</v>
      </c>
      <c r="E411" s="238" t="s">
        <v>19</v>
      </c>
      <c r="F411" s="239" t="s">
        <v>1957</v>
      </c>
      <c r="G411" s="236"/>
      <c r="H411" s="240">
        <v>5</v>
      </c>
      <c r="I411" s="241"/>
      <c r="J411" s="236"/>
      <c r="K411" s="236"/>
      <c r="L411" s="242"/>
      <c r="M411" s="243"/>
      <c r="N411" s="244"/>
      <c r="O411" s="244"/>
      <c r="P411" s="244"/>
      <c r="Q411" s="244"/>
      <c r="R411" s="244"/>
      <c r="S411" s="244"/>
      <c r="T411" s="245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46" t="s">
        <v>208</v>
      </c>
      <c r="AU411" s="246" t="s">
        <v>85</v>
      </c>
      <c r="AV411" s="13" t="s">
        <v>85</v>
      </c>
      <c r="AW411" s="13" t="s">
        <v>37</v>
      </c>
      <c r="AX411" s="13" t="s">
        <v>83</v>
      </c>
      <c r="AY411" s="246" t="s">
        <v>197</v>
      </c>
    </row>
    <row r="412" s="2" customFormat="1" ht="24.15" customHeight="1">
      <c r="A412" s="41"/>
      <c r="B412" s="42"/>
      <c r="C412" s="217" t="s">
        <v>560</v>
      </c>
      <c r="D412" s="217" t="s">
        <v>199</v>
      </c>
      <c r="E412" s="218" t="s">
        <v>1128</v>
      </c>
      <c r="F412" s="219" t="s">
        <v>1129</v>
      </c>
      <c r="G412" s="220" t="s">
        <v>421</v>
      </c>
      <c r="H412" s="221">
        <v>5</v>
      </c>
      <c r="I412" s="222"/>
      <c r="J412" s="223">
        <f>ROUND(I412*H412,2)</f>
        <v>0</v>
      </c>
      <c r="K412" s="219" t="s">
        <v>203</v>
      </c>
      <c r="L412" s="47"/>
      <c r="M412" s="224" t="s">
        <v>19</v>
      </c>
      <c r="N412" s="225" t="s">
        <v>47</v>
      </c>
      <c r="O412" s="87"/>
      <c r="P412" s="226">
        <f>O412*H412</f>
        <v>0</v>
      </c>
      <c r="Q412" s="226">
        <v>0.10037</v>
      </c>
      <c r="R412" s="226">
        <f>Q412*H412</f>
        <v>0.50185000000000002</v>
      </c>
      <c r="S412" s="226">
        <v>0.10000000000000001</v>
      </c>
      <c r="T412" s="227">
        <f>S412*H412</f>
        <v>0.5</v>
      </c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228" t="s">
        <v>204</v>
      </c>
      <c r="AT412" s="228" t="s">
        <v>199</v>
      </c>
      <c r="AU412" s="228" t="s">
        <v>85</v>
      </c>
      <c r="AY412" s="20" t="s">
        <v>197</v>
      </c>
      <c r="BE412" s="229">
        <f>IF(N412="základní",J412,0)</f>
        <v>0</v>
      </c>
      <c r="BF412" s="229">
        <f>IF(N412="snížená",J412,0)</f>
        <v>0</v>
      </c>
      <c r="BG412" s="229">
        <f>IF(N412="zákl. přenesená",J412,0)</f>
        <v>0</v>
      </c>
      <c r="BH412" s="229">
        <f>IF(N412="sníž. přenesená",J412,0)</f>
        <v>0</v>
      </c>
      <c r="BI412" s="229">
        <f>IF(N412="nulová",J412,0)</f>
        <v>0</v>
      </c>
      <c r="BJ412" s="20" t="s">
        <v>83</v>
      </c>
      <c r="BK412" s="229">
        <f>ROUND(I412*H412,2)</f>
        <v>0</v>
      </c>
      <c r="BL412" s="20" t="s">
        <v>204</v>
      </c>
      <c r="BM412" s="228" t="s">
        <v>1958</v>
      </c>
    </row>
    <row r="413" s="2" customFormat="1">
      <c r="A413" s="41"/>
      <c r="B413" s="42"/>
      <c r="C413" s="43"/>
      <c r="D413" s="230" t="s">
        <v>206</v>
      </c>
      <c r="E413" s="43"/>
      <c r="F413" s="231" t="s">
        <v>1131</v>
      </c>
      <c r="G413" s="43"/>
      <c r="H413" s="43"/>
      <c r="I413" s="232"/>
      <c r="J413" s="43"/>
      <c r="K413" s="43"/>
      <c r="L413" s="47"/>
      <c r="M413" s="233"/>
      <c r="N413" s="234"/>
      <c r="O413" s="87"/>
      <c r="P413" s="87"/>
      <c r="Q413" s="87"/>
      <c r="R413" s="87"/>
      <c r="S413" s="87"/>
      <c r="T413" s="88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T413" s="20" t="s">
        <v>206</v>
      </c>
      <c r="AU413" s="20" t="s">
        <v>85</v>
      </c>
    </row>
    <row r="414" s="13" customFormat="1">
      <c r="A414" s="13"/>
      <c r="B414" s="235"/>
      <c r="C414" s="236"/>
      <c r="D414" s="237" t="s">
        <v>208</v>
      </c>
      <c r="E414" s="238" t="s">
        <v>19</v>
      </c>
      <c r="F414" s="239" t="s">
        <v>1959</v>
      </c>
      <c r="G414" s="236"/>
      <c r="H414" s="240">
        <v>5</v>
      </c>
      <c r="I414" s="241"/>
      <c r="J414" s="236"/>
      <c r="K414" s="236"/>
      <c r="L414" s="242"/>
      <c r="M414" s="243"/>
      <c r="N414" s="244"/>
      <c r="O414" s="244"/>
      <c r="P414" s="244"/>
      <c r="Q414" s="244"/>
      <c r="R414" s="244"/>
      <c r="S414" s="244"/>
      <c r="T414" s="245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6" t="s">
        <v>208</v>
      </c>
      <c r="AU414" s="246" t="s">
        <v>85</v>
      </c>
      <c r="AV414" s="13" t="s">
        <v>85</v>
      </c>
      <c r="AW414" s="13" t="s">
        <v>37</v>
      </c>
      <c r="AX414" s="13" t="s">
        <v>83</v>
      </c>
      <c r="AY414" s="246" t="s">
        <v>197</v>
      </c>
    </row>
    <row r="415" s="2" customFormat="1" ht="37.8" customHeight="1">
      <c r="A415" s="41"/>
      <c r="B415" s="42"/>
      <c r="C415" s="217" t="s">
        <v>570</v>
      </c>
      <c r="D415" s="217" t="s">
        <v>199</v>
      </c>
      <c r="E415" s="218" t="s">
        <v>1133</v>
      </c>
      <c r="F415" s="219" t="s">
        <v>1134</v>
      </c>
      <c r="G415" s="220" t="s">
        <v>421</v>
      </c>
      <c r="H415" s="221">
        <v>4</v>
      </c>
      <c r="I415" s="222"/>
      <c r="J415" s="223">
        <f>ROUND(I415*H415,2)</f>
        <v>0</v>
      </c>
      <c r="K415" s="219" t="s">
        <v>203</v>
      </c>
      <c r="L415" s="47"/>
      <c r="M415" s="224" t="s">
        <v>19</v>
      </c>
      <c r="N415" s="225" t="s">
        <v>47</v>
      </c>
      <c r="O415" s="87"/>
      <c r="P415" s="226">
        <f>O415*H415</f>
        <v>0</v>
      </c>
      <c r="Q415" s="226">
        <v>0.53325999999999996</v>
      </c>
      <c r="R415" s="226">
        <f>Q415*H415</f>
        <v>2.1330399999999998</v>
      </c>
      <c r="S415" s="226">
        <v>0.29999999999999999</v>
      </c>
      <c r="T415" s="227">
        <f>S415*H415</f>
        <v>1.2</v>
      </c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R415" s="228" t="s">
        <v>204</v>
      </c>
      <c r="AT415" s="228" t="s">
        <v>199</v>
      </c>
      <c r="AU415" s="228" t="s">
        <v>85</v>
      </c>
      <c r="AY415" s="20" t="s">
        <v>197</v>
      </c>
      <c r="BE415" s="229">
        <f>IF(N415="základní",J415,0)</f>
        <v>0</v>
      </c>
      <c r="BF415" s="229">
        <f>IF(N415="snížená",J415,0)</f>
        <v>0</v>
      </c>
      <c r="BG415" s="229">
        <f>IF(N415="zákl. přenesená",J415,0)</f>
        <v>0</v>
      </c>
      <c r="BH415" s="229">
        <f>IF(N415="sníž. přenesená",J415,0)</f>
        <v>0</v>
      </c>
      <c r="BI415" s="229">
        <f>IF(N415="nulová",J415,0)</f>
        <v>0</v>
      </c>
      <c r="BJ415" s="20" t="s">
        <v>83</v>
      </c>
      <c r="BK415" s="229">
        <f>ROUND(I415*H415,2)</f>
        <v>0</v>
      </c>
      <c r="BL415" s="20" t="s">
        <v>204</v>
      </c>
      <c r="BM415" s="228" t="s">
        <v>1960</v>
      </c>
    </row>
    <row r="416" s="2" customFormat="1">
      <c r="A416" s="41"/>
      <c r="B416" s="42"/>
      <c r="C416" s="43"/>
      <c r="D416" s="230" t="s">
        <v>206</v>
      </c>
      <c r="E416" s="43"/>
      <c r="F416" s="231" t="s">
        <v>1136</v>
      </c>
      <c r="G416" s="43"/>
      <c r="H416" s="43"/>
      <c r="I416" s="232"/>
      <c r="J416" s="43"/>
      <c r="K416" s="43"/>
      <c r="L416" s="47"/>
      <c r="M416" s="233"/>
      <c r="N416" s="234"/>
      <c r="O416" s="87"/>
      <c r="P416" s="87"/>
      <c r="Q416" s="87"/>
      <c r="R416" s="87"/>
      <c r="S416" s="87"/>
      <c r="T416" s="88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T416" s="20" t="s">
        <v>206</v>
      </c>
      <c r="AU416" s="20" t="s">
        <v>85</v>
      </c>
    </row>
    <row r="417" s="13" customFormat="1">
      <c r="A417" s="13"/>
      <c r="B417" s="235"/>
      <c r="C417" s="236"/>
      <c r="D417" s="237" t="s">
        <v>208</v>
      </c>
      <c r="E417" s="238" t="s">
        <v>19</v>
      </c>
      <c r="F417" s="239" t="s">
        <v>1961</v>
      </c>
      <c r="G417" s="236"/>
      <c r="H417" s="240">
        <v>4</v>
      </c>
      <c r="I417" s="241"/>
      <c r="J417" s="236"/>
      <c r="K417" s="236"/>
      <c r="L417" s="242"/>
      <c r="M417" s="243"/>
      <c r="N417" s="244"/>
      <c r="O417" s="244"/>
      <c r="P417" s="244"/>
      <c r="Q417" s="244"/>
      <c r="R417" s="244"/>
      <c r="S417" s="244"/>
      <c r="T417" s="245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46" t="s">
        <v>208</v>
      </c>
      <c r="AU417" s="246" t="s">
        <v>85</v>
      </c>
      <c r="AV417" s="13" t="s">
        <v>85</v>
      </c>
      <c r="AW417" s="13" t="s">
        <v>37</v>
      </c>
      <c r="AX417" s="13" t="s">
        <v>83</v>
      </c>
      <c r="AY417" s="246" t="s">
        <v>197</v>
      </c>
    </row>
    <row r="418" s="12" customFormat="1" ht="22.8" customHeight="1">
      <c r="A418" s="12"/>
      <c r="B418" s="201"/>
      <c r="C418" s="202"/>
      <c r="D418" s="203" t="s">
        <v>75</v>
      </c>
      <c r="E418" s="215" t="s">
        <v>245</v>
      </c>
      <c r="F418" s="215" t="s">
        <v>535</v>
      </c>
      <c r="G418" s="202"/>
      <c r="H418" s="202"/>
      <c r="I418" s="205"/>
      <c r="J418" s="216">
        <f>BK418</f>
        <v>0</v>
      </c>
      <c r="K418" s="202"/>
      <c r="L418" s="207"/>
      <c r="M418" s="208"/>
      <c r="N418" s="209"/>
      <c r="O418" s="209"/>
      <c r="P418" s="210">
        <f>SUM(P419:P541)</f>
        <v>0</v>
      </c>
      <c r="Q418" s="209"/>
      <c r="R418" s="210">
        <f>SUM(R419:R541)</f>
        <v>127.75453541</v>
      </c>
      <c r="S418" s="209"/>
      <c r="T418" s="211">
        <f>SUM(T419:T541)</f>
        <v>15.654</v>
      </c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R418" s="212" t="s">
        <v>83</v>
      </c>
      <c r="AT418" s="213" t="s">
        <v>75</v>
      </c>
      <c r="AU418" s="213" t="s">
        <v>83</v>
      </c>
      <c r="AY418" s="212" t="s">
        <v>197</v>
      </c>
      <c r="BK418" s="214">
        <f>SUM(BK419:BK541)</f>
        <v>0</v>
      </c>
    </row>
    <row r="419" s="2" customFormat="1" ht="24.15" customHeight="1">
      <c r="A419" s="41"/>
      <c r="B419" s="42"/>
      <c r="C419" s="217" t="s">
        <v>576</v>
      </c>
      <c r="D419" s="217" t="s">
        <v>199</v>
      </c>
      <c r="E419" s="218" t="s">
        <v>537</v>
      </c>
      <c r="F419" s="219" t="s">
        <v>538</v>
      </c>
      <c r="G419" s="220" t="s">
        <v>421</v>
      </c>
      <c r="H419" s="221">
        <v>5</v>
      </c>
      <c r="I419" s="222"/>
      <c r="J419" s="223">
        <f>ROUND(I419*H419,2)</f>
        <v>0</v>
      </c>
      <c r="K419" s="219" t="s">
        <v>203</v>
      </c>
      <c r="L419" s="47"/>
      <c r="M419" s="224" t="s">
        <v>19</v>
      </c>
      <c r="N419" s="225" t="s">
        <v>47</v>
      </c>
      <c r="O419" s="87"/>
      <c r="P419" s="226">
        <f>O419*H419</f>
        <v>0</v>
      </c>
      <c r="Q419" s="226">
        <v>0.00069999999999999999</v>
      </c>
      <c r="R419" s="226">
        <f>Q419*H419</f>
        <v>0.0035000000000000001</v>
      </c>
      <c r="S419" s="226">
        <v>0</v>
      </c>
      <c r="T419" s="227">
        <f>S419*H419</f>
        <v>0</v>
      </c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R419" s="228" t="s">
        <v>204</v>
      </c>
      <c r="AT419" s="228" t="s">
        <v>199</v>
      </c>
      <c r="AU419" s="228" t="s">
        <v>85</v>
      </c>
      <c r="AY419" s="20" t="s">
        <v>197</v>
      </c>
      <c r="BE419" s="229">
        <f>IF(N419="základní",J419,0)</f>
        <v>0</v>
      </c>
      <c r="BF419" s="229">
        <f>IF(N419="snížená",J419,0)</f>
        <v>0</v>
      </c>
      <c r="BG419" s="229">
        <f>IF(N419="zákl. přenesená",J419,0)</f>
        <v>0</v>
      </c>
      <c r="BH419" s="229">
        <f>IF(N419="sníž. přenesená",J419,0)</f>
        <v>0</v>
      </c>
      <c r="BI419" s="229">
        <f>IF(N419="nulová",J419,0)</f>
        <v>0</v>
      </c>
      <c r="BJ419" s="20" t="s">
        <v>83</v>
      </c>
      <c r="BK419" s="229">
        <f>ROUND(I419*H419,2)</f>
        <v>0</v>
      </c>
      <c r="BL419" s="20" t="s">
        <v>204</v>
      </c>
      <c r="BM419" s="228" t="s">
        <v>1962</v>
      </c>
    </row>
    <row r="420" s="2" customFormat="1">
      <c r="A420" s="41"/>
      <c r="B420" s="42"/>
      <c r="C420" s="43"/>
      <c r="D420" s="230" t="s">
        <v>206</v>
      </c>
      <c r="E420" s="43"/>
      <c r="F420" s="231" t="s">
        <v>540</v>
      </c>
      <c r="G420" s="43"/>
      <c r="H420" s="43"/>
      <c r="I420" s="232"/>
      <c r="J420" s="43"/>
      <c r="K420" s="43"/>
      <c r="L420" s="47"/>
      <c r="M420" s="233"/>
      <c r="N420" s="234"/>
      <c r="O420" s="87"/>
      <c r="P420" s="87"/>
      <c r="Q420" s="87"/>
      <c r="R420" s="87"/>
      <c r="S420" s="87"/>
      <c r="T420" s="88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T420" s="20" t="s">
        <v>206</v>
      </c>
      <c r="AU420" s="20" t="s">
        <v>85</v>
      </c>
    </row>
    <row r="421" s="2" customFormat="1" ht="24.15" customHeight="1">
      <c r="A421" s="41"/>
      <c r="B421" s="42"/>
      <c r="C421" s="269" t="s">
        <v>582</v>
      </c>
      <c r="D421" s="269" t="s">
        <v>342</v>
      </c>
      <c r="E421" s="270" t="s">
        <v>546</v>
      </c>
      <c r="F421" s="271" t="s">
        <v>547</v>
      </c>
      <c r="G421" s="272" t="s">
        <v>421</v>
      </c>
      <c r="H421" s="273">
        <v>2</v>
      </c>
      <c r="I421" s="274"/>
      <c r="J421" s="275">
        <f>ROUND(I421*H421,2)</f>
        <v>0</v>
      </c>
      <c r="K421" s="271" t="s">
        <v>203</v>
      </c>
      <c r="L421" s="276"/>
      <c r="M421" s="277" t="s">
        <v>19</v>
      </c>
      <c r="N421" s="278" t="s">
        <v>47</v>
      </c>
      <c r="O421" s="87"/>
      <c r="P421" s="226">
        <f>O421*H421</f>
        <v>0</v>
      </c>
      <c r="Q421" s="226">
        <v>0.0012999999999999999</v>
      </c>
      <c r="R421" s="226">
        <f>Q421*H421</f>
        <v>0.0025999999999999999</v>
      </c>
      <c r="S421" s="226">
        <v>0</v>
      </c>
      <c r="T421" s="227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228" t="s">
        <v>239</v>
      </c>
      <c r="AT421" s="228" t="s">
        <v>342</v>
      </c>
      <c r="AU421" s="228" t="s">
        <v>85</v>
      </c>
      <c r="AY421" s="20" t="s">
        <v>197</v>
      </c>
      <c r="BE421" s="229">
        <f>IF(N421="základní",J421,0)</f>
        <v>0</v>
      </c>
      <c r="BF421" s="229">
        <f>IF(N421="snížená",J421,0)</f>
        <v>0</v>
      </c>
      <c r="BG421" s="229">
        <f>IF(N421="zákl. přenesená",J421,0)</f>
        <v>0</v>
      </c>
      <c r="BH421" s="229">
        <f>IF(N421="sníž. přenesená",J421,0)</f>
        <v>0</v>
      </c>
      <c r="BI421" s="229">
        <f>IF(N421="nulová",J421,0)</f>
        <v>0</v>
      </c>
      <c r="BJ421" s="20" t="s">
        <v>83</v>
      </c>
      <c r="BK421" s="229">
        <f>ROUND(I421*H421,2)</f>
        <v>0</v>
      </c>
      <c r="BL421" s="20" t="s">
        <v>204</v>
      </c>
      <c r="BM421" s="228" t="s">
        <v>1963</v>
      </c>
    </row>
    <row r="422" s="2" customFormat="1" ht="24.15" customHeight="1">
      <c r="A422" s="41"/>
      <c r="B422" s="42"/>
      <c r="C422" s="269" t="s">
        <v>589</v>
      </c>
      <c r="D422" s="269" t="s">
        <v>342</v>
      </c>
      <c r="E422" s="270" t="s">
        <v>1143</v>
      </c>
      <c r="F422" s="271" t="s">
        <v>1144</v>
      </c>
      <c r="G422" s="272" t="s">
        <v>421</v>
      </c>
      <c r="H422" s="273">
        <v>1</v>
      </c>
      <c r="I422" s="274"/>
      <c r="J422" s="275">
        <f>ROUND(I422*H422,2)</f>
        <v>0</v>
      </c>
      <c r="K422" s="271" t="s">
        <v>203</v>
      </c>
      <c r="L422" s="276"/>
      <c r="M422" s="277" t="s">
        <v>19</v>
      </c>
      <c r="N422" s="278" t="s">
        <v>47</v>
      </c>
      <c r="O422" s="87"/>
      <c r="P422" s="226">
        <f>O422*H422</f>
        <v>0</v>
      </c>
      <c r="Q422" s="226">
        <v>0.0035000000000000001</v>
      </c>
      <c r="R422" s="226">
        <f>Q422*H422</f>
        <v>0.0035000000000000001</v>
      </c>
      <c r="S422" s="226">
        <v>0</v>
      </c>
      <c r="T422" s="227">
        <f>S422*H422</f>
        <v>0</v>
      </c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R422" s="228" t="s">
        <v>239</v>
      </c>
      <c r="AT422" s="228" t="s">
        <v>342</v>
      </c>
      <c r="AU422" s="228" t="s">
        <v>85</v>
      </c>
      <c r="AY422" s="20" t="s">
        <v>197</v>
      </c>
      <c r="BE422" s="229">
        <f>IF(N422="základní",J422,0)</f>
        <v>0</v>
      </c>
      <c r="BF422" s="229">
        <f>IF(N422="snížená",J422,0)</f>
        <v>0</v>
      </c>
      <c r="BG422" s="229">
        <f>IF(N422="zákl. přenesená",J422,0)</f>
        <v>0</v>
      </c>
      <c r="BH422" s="229">
        <f>IF(N422="sníž. přenesená",J422,0)</f>
        <v>0</v>
      </c>
      <c r="BI422" s="229">
        <f>IF(N422="nulová",J422,0)</f>
        <v>0</v>
      </c>
      <c r="BJ422" s="20" t="s">
        <v>83</v>
      </c>
      <c r="BK422" s="229">
        <f>ROUND(I422*H422,2)</f>
        <v>0</v>
      </c>
      <c r="BL422" s="20" t="s">
        <v>204</v>
      </c>
      <c r="BM422" s="228" t="s">
        <v>1964</v>
      </c>
    </row>
    <row r="423" s="2" customFormat="1" ht="24.15" customHeight="1">
      <c r="A423" s="41"/>
      <c r="B423" s="42"/>
      <c r="C423" s="269" t="s">
        <v>595</v>
      </c>
      <c r="D423" s="269" t="s">
        <v>342</v>
      </c>
      <c r="E423" s="270" t="s">
        <v>542</v>
      </c>
      <c r="F423" s="271" t="s">
        <v>543</v>
      </c>
      <c r="G423" s="272" t="s">
        <v>421</v>
      </c>
      <c r="H423" s="273">
        <v>1</v>
      </c>
      <c r="I423" s="274"/>
      <c r="J423" s="275">
        <f>ROUND(I423*H423,2)</f>
        <v>0</v>
      </c>
      <c r="K423" s="271" t="s">
        <v>203</v>
      </c>
      <c r="L423" s="276"/>
      <c r="M423" s="277" t="s">
        <v>19</v>
      </c>
      <c r="N423" s="278" t="s">
        <v>47</v>
      </c>
      <c r="O423" s="87"/>
      <c r="P423" s="226">
        <f>O423*H423</f>
        <v>0</v>
      </c>
      <c r="Q423" s="226">
        <v>0.0025999999999999999</v>
      </c>
      <c r="R423" s="226">
        <f>Q423*H423</f>
        <v>0.0025999999999999999</v>
      </c>
      <c r="S423" s="226">
        <v>0</v>
      </c>
      <c r="T423" s="227">
        <f>S423*H423</f>
        <v>0</v>
      </c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R423" s="228" t="s">
        <v>239</v>
      </c>
      <c r="AT423" s="228" t="s">
        <v>342</v>
      </c>
      <c r="AU423" s="228" t="s">
        <v>85</v>
      </c>
      <c r="AY423" s="20" t="s">
        <v>197</v>
      </c>
      <c r="BE423" s="229">
        <f>IF(N423="základní",J423,0)</f>
        <v>0</v>
      </c>
      <c r="BF423" s="229">
        <f>IF(N423="snížená",J423,0)</f>
        <v>0</v>
      </c>
      <c r="BG423" s="229">
        <f>IF(N423="zákl. přenesená",J423,0)</f>
        <v>0</v>
      </c>
      <c r="BH423" s="229">
        <f>IF(N423="sníž. přenesená",J423,0)</f>
        <v>0</v>
      </c>
      <c r="BI423" s="229">
        <f>IF(N423="nulová",J423,0)</f>
        <v>0</v>
      </c>
      <c r="BJ423" s="20" t="s">
        <v>83</v>
      </c>
      <c r="BK423" s="229">
        <f>ROUND(I423*H423,2)</f>
        <v>0</v>
      </c>
      <c r="BL423" s="20" t="s">
        <v>204</v>
      </c>
      <c r="BM423" s="228" t="s">
        <v>1965</v>
      </c>
    </row>
    <row r="424" s="2" customFormat="1" ht="24.15" customHeight="1">
      <c r="A424" s="41"/>
      <c r="B424" s="42"/>
      <c r="C424" s="269" t="s">
        <v>601</v>
      </c>
      <c r="D424" s="269" t="s">
        <v>342</v>
      </c>
      <c r="E424" s="270" t="s">
        <v>1966</v>
      </c>
      <c r="F424" s="271" t="s">
        <v>1967</v>
      </c>
      <c r="G424" s="272" t="s">
        <v>421</v>
      </c>
      <c r="H424" s="273">
        <v>1</v>
      </c>
      <c r="I424" s="274"/>
      <c r="J424" s="275">
        <f>ROUND(I424*H424,2)</f>
        <v>0</v>
      </c>
      <c r="K424" s="271" t="s">
        <v>203</v>
      </c>
      <c r="L424" s="276"/>
      <c r="M424" s="277" t="s">
        <v>19</v>
      </c>
      <c r="N424" s="278" t="s">
        <v>47</v>
      </c>
      <c r="O424" s="87"/>
      <c r="P424" s="226">
        <f>O424*H424</f>
        <v>0</v>
      </c>
      <c r="Q424" s="226">
        <v>0.0025000000000000001</v>
      </c>
      <c r="R424" s="226">
        <f>Q424*H424</f>
        <v>0.0025000000000000001</v>
      </c>
      <c r="S424" s="226">
        <v>0</v>
      </c>
      <c r="T424" s="227">
        <f>S424*H424</f>
        <v>0</v>
      </c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R424" s="228" t="s">
        <v>239</v>
      </c>
      <c r="AT424" s="228" t="s">
        <v>342</v>
      </c>
      <c r="AU424" s="228" t="s">
        <v>85</v>
      </c>
      <c r="AY424" s="20" t="s">
        <v>197</v>
      </c>
      <c r="BE424" s="229">
        <f>IF(N424="základní",J424,0)</f>
        <v>0</v>
      </c>
      <c r="BF424" s="229">
        <f>IF(N424="snížená",J424,0)</f>
        <v>0</v>
      </c>
      <c r="BG424" s="229">
        <f>IF(N424="zákl. přenesená",J424,0)</f>
        <v>0</v>
      </c>
      <c r="BH424" s="229">
        <f>IF(N424="sníž. přenesená",J424,0)</f>
        <v>0</v>
      </c>
      <c r="BI424" s="229">
        <f>IF(N424="nulová",J424,0)</f>
        <v>0</v>
      </c>
      <c r="BJ424" s="20" t="s">
        <v>83</v>
      </c>
      <c r="BK424" s="229">
        <f>ROUND(I424*H424,2)</f>
        <v>0</v>
      </c>
      <c r="BL424" s="20" t="s">
        <v>204</v>
      </c>
      <c r="BM424" s="228" t="s">
        <v>1968</v>
      </c>
    </row>
    <row r="425" s="2" customFormat="1" ht="24.15" customHeight="1">
      <c r="A425" s="41"/>
      <c r="B425" s="42"/>
      <c r="C425" s="217" t="s">
        <v>608</v>
      </c>
      <c r="D425" s="217" t="s">
        <v>199</v>
      </c>
      <c r="E425" s="218" t="s">
        <v>550</v>
      </c>
      <c r="F425" s="219" t="s">
        <v>551</v>
      </c>
      <c r="G425" s="220" t="s">
        <v>421</v>
      </c>
      <c r="H425" s="221">
        <v>7</v>
      </c>
      <c r="I425" s="222"/>
      <c r="J425" s="223">
        <f>ROUND(I425*H425,2)</f>
        <v>0</v>
      </c>
      <c r="K425" s="219" t="s">
        <v>203</v>
      </c>
      <c r="L425" s="47"/>
      <c r="M425" s="224" t="s">
        <v>19</v>
      </c>
      <c r="N425" s="225" t="s">
        <v>47</v>
      </c>
      <c r="O425" s="87"/>
      <c r="P425" s="226">
        <f>O425*H425</f>
        <v>0</v>
      </c>
      <c r="Q425" s="226">
        <v>0.10940999999999999</v>
      </c>
      <c r="R425" s="226">
        <f>Q425*H425</f>
        <v>0.76586999999999994</v>
      </c>
      <c r="S425" s="226">
        <v>0</v>
      </c>
      <c r="T425" s="227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228" t="s">
        <v>204</v>
      </c>
      <c r="AT425" s="228" t="s">
        <v>199</v>
      </c>
      <c r="AU425" s="228" t="s">
        <v>85</v>
      </c>
      <c r="AY425" s="20" t="s">
        <v>197</v>
      </c>
      <c r="BE425" s="229">
        <f>IF(N425="základní",J425,0)</f>
        <v>0</v>
      </c>
      <c r="BF425" s="229">
        <f>IF(N425="snížená",J425,0)</f>
        <v>0</v>
      </c>
      <c r="BG425" s="229">
        <f>IF(N425="zákl. přenesená",J425,0)</f>
        <v>0</v>
      </c>
      <c r="BH425" s="229">
        <f>IF(N425="sníž. přenesená",J425,0)</f>
        <v>0</v>
      </c>
      <c r="BI425" s="229">
        <f>IF(N425="nulová",J425,0)</f>
        <v>0</v>
      </c>
      <c r="BJ425" s="20" t="s">
        <v>83</v>
      </c>
      <c r="BK425" s="229">
        <f>ROUND(I425*H425,2)</f>
        <v>0</v>
      </c>
      <c r="BL425" s="20" t="s">
        <v>204</v>
      </c>
      <c r="BM425" s="228" t="s">
        <v>1969</v>
      </c>
    </row>
    <row r="426" s="2" customFormat="1">
      <c r="A426" s="41"/>
      <c r="B426" s="42"/>
      <c r="C426" s="43"/>
      <c r="D426" s="230" t="s">
        <v>206</v>
      </c>
      <c r="E426" s="43"/>
      <c r="F426" s="231" t="s">
        <v>553</v>
      </c>
      <c r="G426" s="43"/>
      <c r="H426" s="43"/>
      <c r="I426" s="232"/>
      <c r="J426" s="43"/>
      <c r="K426" s="43"/>
      <c r="L426" s="47"/>
      <c r="M426" s="233"/>
      <c r="N426" s="234"/>
      <c r="O426" s="87"/>
      <c r="P426" s="87"/>
      <c r="Q426" s="87"/>
      <c r="R426" s="87"/>
      <c r="S426" s="87"/>
      <c r="T426" s="88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0" t="s">
        <v>206</v>
      </c>
      <c r="AU426" s="20" t="s">
        <v>85</v>
      </c>
    </row>
    <row r="427" s="13" customFormat="1">
      <c r="A427" s="13"/>
      <c r="B427" s="235"/>
      <c r="C427" s="236"/>
      <c r="D427" s="237" t="s">
        <v>208</v>
      </c>
      <c r="E427" s="238" t="s">
        <v>19</v>
      </c>
      <c r="F427" s="239" t="s">
        <v>1970</v>
      </c>
      <c r="G427" s="236"/>
      <c r="H427" s="240">
        <v>4</v>
      </c>
      <c r="I427" s="241"/>
      <c r="J427" s="236"/>
      <c r="K427" s="236"/>
      <c r="L427" s="242"/>
      <c r="M427" s="243"/>
      <c r="N427" s="244"/>
      <c r="O427" s="244"/>
      <c r="P427" s="244"/>
      <c r="Q427" s="244"/>
      <c r="R427" s="244"/>
      <c r="S427" s="244"/>
      <c r="T427" s="245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46" t="s">
        <v>208</v>
      </c>
      <c r="AU427" s="246" t="s">
        <v>85</v>
      </c>
      <c r="AV427" s="13" t="s">
        <v>85</v>
      </c>
      <c r="AW427" s="13" t="s">
        <v>37</v>
      </c>
      <c r="AX427" s="13" t="s">
        <v>76</v>
      </c>
      <c r="AY427" s="246" t="s">
        <v>197</v>
      </c>
    </row>
    <row r="428" s="13" customFormat="1">
      <c r="A428" s="13"/>
      <c r="B428" s="235"/>
      <c r="C428" s="236"/>
      <c r="D428" s="237" t="s">
        <v>208</v>
      </c>
      <c r="E428" s="238" t="s">
        <v>19</v>
      </c>
      <c r="F428" s="239" t="s">
        <v>1971</v>
      </c>
      <c r="G428" s="236"/>
      <c r="H428" s="240">
        <v>3</v>
      </c>
      <c r="I428" s="241"/>
      <c r="J428" s="236"/>
      <c r="K428" s="236"/>
      <c r="L428" s="242"/>
      <c r="M428" s="243"/>
      <c r="N428" s="244"/>
      <c r="O428" s="244"/>
      <c r="P428" s="244"/>
      <c r="Q428" s="244"/>
      <c r="R428" s="244"/>
      <c r="S428" s="244"/>
      <c r="T428" s="245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46" t="s">
        <v>208</v>
      </c>
      <c r="AU428" s="246" t="s">
        <v>85</v>
      </c>
      <c r="AV428" s="13" t="s">
        <v>85</v>
      </c>
      <c r="AW428" s="13" t="s">
        <v>37</v>
      </c>
      <c r="AX428" s="13" t="s">
        <v>76</v>
      </c>
      <c r="AY428" s="246" t="s">
        <v>197</v>
      </c>
    </row>
    <row r="429" s="14" customFormat="1">
      <c r="A429" s="14"/>
      <c r="B429" s="247"/>
      <c r="C429" s="248"/>
      <c r="D429" s="237" t="s">
        <v>208</v>
      </c>
      <c r="E429" s="249" t="s">
        <v>19</v>
      </c>
      <c r="F429" s="250" t="s">
        <v>272</v>
      </c>
      <c r="G429" s="248"/>
      <c r="H429" s="251">
        <v>7</v>
      </c>
      <c r="I429" s="252"/>
      <c r="J429" s="248"/>
      <c r="K429" s="248"/>
      <c r="L429" s="253"/>
      <c r="M429" s="254"/>
      <c r="N429" s="255"/>
      <c r="O429" s="255"/>
      <c r="P429" s="255"/>
      <c r="Q429" s="255"/>
      <c r="R429" s="255"/>
      <c r="S429" s="255"/>
      <c r="T429" s="256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7" t="s">
        <v>208</v>
      </c>
      <c r="AU429" s="257" t="s">
        <v>85</v>
      </c>
      <c r="AV429" s="14" t="s">
        <v>204</v>
      </c>
      <c r="AW429" s="14" t="s">
        <v>37</v>
      </c>
      <c r="AX429" s="14" t="s">
        <v>83</v>
      </c>
      <c r="AY429" s="257" t="s">
        <v>197</v>
      </c>
    </row>
    <row r="430" s="2" customFormat="1" ht="21.75" customHeight="1">
      <c r="A430" s="41"/>
      <c r="B430" s="42"/>
      <c r="C430" s="269" t="s">
        <v>614</v>
      </c>
      <c r="D430" s="269" t="s">
        <v>342</v>
      </c>
      <c r="E430" s="270" t="s">
        <v>557</v>
      </c>
      <c r="F430" s="271" t="s">
        <v>558</v>
      </c>
      <c r="G430" s="272" t="s">
        <v>421</v>
      </c>
      <c r="H430" s="273">
        <v>7</v>
      </c>
      <c r="I430" s="274"/>
      <c r="J430" s="275">
        <f>ROUND(I430*H430,2)</f>
        <v>0</v>
      </c>
      <c r="K430" s="271" t="s">
        <v>203</v>
      </c>
      <c r="L430" s="276"/>
      <c r="M430" s="277" t="s">
        <v>19</v>
      </c>
      <c r="N430" s="278" t="s">
        <v>47</v>
      </c>
      <c r="O430" s="87"/>
      <c r="P430" s="226">
        <f>O430*H430</f>
        <v>0</v>
      </c>
      <c r="Q430" s="226">
        <v>0.0061000000000000004</v>
      </c>
      <c r="R430" s="226">
        <f>Q430*H430</f>
        <v>0.042700000000000002</v>
      </c>
      <c r="S430" s="226">
        <v>0</v>
      </c>
      <c r="T430" s="227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228" t="s">
        <v>239</v>
      </c>
      <c r="AT430" s="228" t="s">
        <v>342</v>
      </c>
      <c r="AU430" s="228" t="s">
        <v>85</v>
      </c>
      <c r="AY430" s="20" t="s">
        <v>197</v>
      </c>
      <c r="BE430" s="229">
        <f>IF(N430="základní",J430,0)</f>
        <v>0</v>
      </c>
      <c r="BF430" s="229">
        <f>IF(N430="snížená",J430,0)</f>
        <v>0</v>
      </c>
      <c r="BG430" s="229">
        <f>IF(N430="zákl. přenesená",J430,0)</f>
        <v>0</v>
      </c>
      <c r="BH430" s="229">
        <f>IF(N430="sníž. přenesená",J430,0)</f>
        <v>0</v>
      </c>
      <c r="BI430" s="229">
        <f>IF(N430="nulová",J430,0)</f>
        <v>0</v>
      </c>
      <c r="BJ430" s="20" t="s">
        <v>83</v>
      </c>
      <c r="BK430" s="229">
        <f>ROUND(I430*H430,2)</f>
        <v>0</v>
      </c>
      <c r="BL430" s="20" t="s">
        <v>204</v>
      </c>
      <c r="BM430" s="228" t="s">
        <v>1972</v>
      </c>
    </row>
    <row r="431" s="2" customFormat="1" ht="33" customHeight="1">
      <c r="A431" s="41"/>
      <c r="B431" s="42"/>
      <c r="C431" s="217" t="s">
        <v>620</v>
      </c>
      <c r="D431" s="217" t="s">
        <v>199</v>
      </c>
      <c r="E431" s="218" t="s">
        <v>1150</v>
      </c>
      <c r="F431" s="219" t="s">
        <v>1151</v>
      </c>
      <c r="G431" s="220" t="s">
        <v>248</v>
      </c>
      <c r="H431" s="221">
        <v>70.5</v>
      </c>
      <c r="I431" s="222"/>
      <c r="J431" s="223">
        <f>ROUND(I431*H431,2)</f>
        <v>0</v>
      </c>
      <c r="K431" s="219" t="s">
        <v>203</v>
      </c>
      <c r="L431" s="47"/>
      <c r="M431" s="224" t="s">
        <v>19</v>
      </c>
      <c r="N431" s="225" t="s">
        <v>47</v>
      </c>
      <c r="O431" s="87"/>
      <c r="P431" s="226">
        <f>O431*H431</f>
        <v>0</v>
      </c>
      <c r="Q431" s="226">
        <v>0.00033</v>
      </c>
      <c r="R431" s="226">
        <f>Q431*H431</f>
        <v>0.023265000000000001</v>
      </c>
      <c r="S431" s="226">
        <v>0</v>
      </c>
      <c r="T431" s="227">
        <f>S431*H431</f>
        <v>0</v>
      </c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228" t="s">
        <v>204</v>
      </c>
      <c r="AT431" s="228" t="s">
        <v>199</v>
      </c>
      <c r="AU431" s="228" t="s">
        <v>85</v>
      </c>
      <c r="AY431" s="20" t="s">
        <v>197</v>
      </c>
      <c r="BE431" s="229">
        <f>IF(N431="základní",J431,0)</f>
        <v>0</v>
      </c>
      <c r="BF431" s="229">
        <f>IF(N431="snížená",J431,0)</f>
        <v>0</v>
      </c>
      <c r="BG431" s="229">
        <f>IF(N431="zákl. přenesená",J431,0)</f>
        <v>0</v>
      </c>
      <c r="BH431" s="229">
        <f>IF(N431="sníž. přenesená",J431,0)</f>
        <v>0</v>
      </c>
      <c r="BI431" s="229">
        <f>IF(N431="nulová",J431,0)</f>
        <v>0</v>
      </c>
      <c r="BJ431" s="20" t="s">
        <v>83</v>
      </c>
      <c r="BK431" s="229">
        <f>ROUND(I431*H431,2)</f>
        <v>0</v>
      </c>
      <c r="BL431" s="20" t="s">
        <v>204</v>
      </c>
      <c r="BM431" s="228" t="s">
        <v>1973</v>
      </c>
    </row>
    <row r="432" s="2" customFormat="1">
      <c r="A432" s="41"/>
      <c r="B432" s="42"/>
      <c r="C432" s="43"/>
      <c r="D432" s="230" t="s">
        <v>206</v>
      </c>
      <c r="E432" s="43"/>
      <c r="F432" s="231" t="s">
        <v>1153</v>
      </c>
      <c r="G432" s="43"/>
      <c r="H432" s="43"/>
      <c r="I432" s="232"/>
      <c r="J432" s="43"/>
      <c r="K432" s="43"/>
      <c r="L432" s="47"/>
      <c r="M432" s="233"/>
      <c r="N432" s="234"/>
      <c r="O432" s="87"/>
      <c r="P432" s="87"/>
      <c r="Q432" s="87"/>
      <c r="R432" s="87"/>
      <c r="S432" s="87"/>
      <c r="T432" s="88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T432" s="20" t="s">
        <v>206</v>
      </c>
      <c r="AU432" s="20" t="s">
        <v>85</v>
      </c>
    </row>
    <row r="433" s="13" customFormat="1">
      <c r="A433" s="13"/>
      <c r="B433" s="235"/>
      <c r="C433" s="236"/>
      <c r="D433" s="237" t="s">
        <v>208</v>
      </c>
      <c r="E433" s="238" t="s">
        <v>19</v>
      </c>
      <c r="F433" s="239" t="s">
        <v>1974</v>
      </c>
      <c r="G433" s="236"/>
      <c r="H433" s="240">
        <v>70.5</v>
      </c>
      <c r="I433" s="241"/>
      <c r="J433" s="236"/>
      <c r="K433" s="236"/>
      <c r="L433" s="242"/>
      <c r="M433" s="243"/>
      <c r="N433" s="244"/>
      <c r="O433" s="244"/>
      <c r="P433" s="244"/>
      <c r="Q433" s="244"/>
      <c r="R433" s="244"/>
      <c r="S433" s="244"/>
      <c r="T433" s="245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46" t="s">
        <v>208</v>
      </c>
      <c r="AU433" s="246" t="s">
        <v>85</v>
      </c>
      <c r="AV433" s="13" t="s">
        <v>85</v>
      </c>
      <c r="AW433" s="13" t="s">
        <v>37</v>
      </c>
      <c r="AX433" s="13" t="s">
        <v>83</v>
      </c>
      <c r="AY433" s="246" t="s">
        <v>197</v>
      </c>
    </row>
    <row r="434" s="2" customFormat="1" ht="37.8" customHeight="1">
      <c r="A434" s="41"/>
      <c r="B434" s="42"/>
      <c r="C434" s="217" t="s">
        <v>625</v>
      </c>
      <c r="D434" s="217" t="s">
        <v>199</v>
      </c>
      <c r="E434" s="218" t="s">
        <v>1165</v>
      </c>
      <c r="F434" s="219" t="s">
        <v>1166</v>
      </c>
      <c r="G434" s="220" t="s">
        <v>202</v>
      </c>
      <c r="H434" s="221">
        <v>4.5</v>
      </c>
      <c r="I434" s="222"/>
      <c r="J434" s="223">
        <f>ROUND(I434*H434,2)</f>
        <v>0</v>
      </c>
      <c r="K434" s="219" t="s">
        <v>203</v>
      </c>
      <c r="L434" s="47"/>
      <c r="M434" s="224" t="s">
        <v>19</v>
      </c>
      <c r="N434" s="225" t="s">
        <v>47</v>
      </c>
      <c r="O434" s="87"/>
      <c r="P434" s="226">
        <f>O434*H434</f>
        <v>0</v>
      </c>
      <c r="Q434" s="226">
        <v>0.0025999999999999999</v>
      </c>
      <c r="R434" s="226">
        <f>Q434*H434</f>
        <v>0.011699999999999999</v>
      </c>
      <c r="S434" s="226">
        <v>0</v>
      </c>
      <c r="T434" s="227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228" t="s">
        <v>204</v>
      </c>
      <c r="AT434" s="228" t="s">
        <v>199</v>
      </c>
      <c r="AU434" s="228" t="s">
        <v>85</v>
      </c>
      <c r="AY434" s="20" t="s">
        <v>197</v>
      </c>
      <c r="BE434" s="229">
        <f>IF(N434="základní",J434,0)</f>
        <v>0</v>
      </c>
      <c r="BF434" s="229">
        <f>IF(N434="snížená",J434,0)</f>
        <v>0</v>
      </c>
      <c r="BG434" s="229">
        <f>IF(N434="zákl. přenesená",J434,0)</f>
        <v>0</v>
      </c>
      <c r="BH434" s="229">
        <f>IF(N434="sníž. přenesená",J434,0)</f>
        <v>0</v>
      </c>
      <c r="BI434" s="229">
        <f>IF(N434="nulová",J434,0)</f>
        <v>0</v>
      </c>
      <c r="BJ434" s="20" t="s">
        <v>83</v>
      </c>
      <c r="BK434" s="229">
        <f>ROUND(I434*H434,2)</f>
        <v>0</v>
      </c>
      <c r="BL434" s="20" t="s">
        <v>204</v>
      </c>
      <c r="BM434" s="228" t="s">
        <v>1975</v>
      </c>
    </row>
    <row r="435" s="2" customFormat="1">
      <c r="A435" s="41"/>
      <c r="B435" s="42"/>
      <c r="C435" s="43"/>
      <c r="D435" s="230" t="s">
        <v>206</v>
      </c>
      <c r="E435" s="43"/>
      <c r="F435" s="231" t="s">
        <v>1168</v>
      </c>
      <c r="G435" s="43"/>
      <c r="H435" s="43"/>
      <c r="I435" s="232"/>
      <c r="J435" s="43"/>
      <c r="K435" s="43"/>
      <c r="L435" s="47"/>
      <c r="M435" s="233"/>
      <c r="N435" s="234"/>
      <c r="O435" s="87"/>
      <c r="P435" s="87"/>
      <c r="Q435" s="87"/>
      <c r="R435" s="87"/>
      <c r="S435" s="87"/>
      <c r="T435" s="88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0" t="s">
        <v>206</v>
      </c>
      <c r="AU435" s="20" t="s">
        <v>85</v>
      </c>
    </row>
    <row r="436" s="13" customFormat="1">
      <c r="A436" s="13"/>
      <c r="B436" s="235"/>
      <c r="C436" s="236"/>
      <c r="D436" s="237" t="s">
        <v>208</v>
      </c>
      <c r="E436" s="238" t="s">
        <v>19</v>
      </c>
      <c r="F436" s="239" t="s">
        <v>1976</v>
      </c>
      <c r="G436" s="236"/>
      <c r="H436" s="240">
        <v>4.5</v>
      </c>
      <c r="I436" s="241"/>
      <c r="J436" s="236"/>
      <c r="K436" s="236"/>
      <c r="L436" s="242"/>
      <c r="M436" s="243"/>
      <c r="N436" s="244"/>
      <c r="O436" s="244"/>
      <c r="P436" s="244"/>
      <c r="Q436" s="244"/>
      <c r="R436" s="244"/>
      <c r="S436" s="244"/>
      <c r="T436" s="245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46" t="s">
        <v>208</v>
      </c>
      <c r="AU436" s="246" t="s">
        <v>85</v>
      </c>
      <c r="AV436" s="13" t="s">
        <v>85</v>
      </c>
      <c r="AW436" s="13" t="s">
        <v>37</v>
      </c>
      <c r="AX436" s="13" t="s">
        <v>83</v>
      </c>
      <c r="AY436" s="246" t="s">
        <v>197</v>
      </c>
    </row>
    <row r="437" s="2" customFormat="1" ht="37.8" customHeight="1">
      <c r="A437" s="41"/>
      <c r="B437" s="42"/>
      <c r="C437" s="217" t="s">
        <v>630</v>
      </c>
      <c r="D437" s="217" t="s">
        <v>199</v>
      </c>
      <c r="E437" s="218" t="s">
        <v>1171</v>
      </c>
      <c r="F437" s="219" t="s">
        <v>1172</v>
      </c>
      <c r="G437" s="220" t="s">
        <v>248</v>
      </c>
      <c r="H437" s="221">
        <v>70.5</v>
      </c>
      <c r="I437" s="222"/>
      <c r="J437" s="223">
        <f>ROUND(I437*H437,2)</f>
        <v>0</v>
      </c>
      <c r="K437" s="219" t="s">
        <v>203</v>
      </c>
      <c r="L437" s="47"/>
      <c r="M437" s="224" t="s">
        <v>19</v>
      </c>
      <c r="N437" s="225" t="s">
        <v>47</v>
      </c>
      <c r="O437" s="87"/>
      <c r="P437" s="226">
        <f>O437*H437</f>
        <v>0</v>
      </c>
      <c r="Q437" s="226">
        <v>0</v>
      </c>
      <c r="R437" s="226">
        <f>Q437*H437</f>
        <v>0</v>
      </c>
      <c r="S437" s="226">
        <v>0</v>
      </c>
      <c r="T437" s="227">
        <f>S437*H437</f>
        <v>0</v>
      </c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R437" s="228" t="s">
        <v>204</v>
      </c>
      <c r="AT437" s="228" t="s">
        <v>199</v>
      </c>
      <c r="AU437" s="228" t="s">
        <v>85</v>
      </c>
      <c r="AY437" s="20" t="s">
        <v>197</v>
      </c>
      <c r="BE437" s="229">
        <f>IF(N437="základní",J437,0)</f>
        <v>0</v>
      </c>
      <c r="BF437" s="229">
        <f>IF(N437="snížená",J437,0)</f>
        <v>0</v>
      </c>
      <c r="BG437" s="229">
        <f>IF(N437="zákl. přenesená",J437,0)</f>
        <v>0</v>
      </c>
      <c r="BH437" s="229">
        <f>IF(N437="sníž. přenesená",J437,0)</f>
        <v>0</v>
      </c>
      <c r="BI437" s="229">
        <f>IF(N437="nulová",J437,0)</f>
        <v>0</v>
      </c>
      <c r="BJ437" s="20" t="s">
        <v>83</v>
      </c>
      <c r="BK437" s="229">
        <f>ROUND(I437*H437,2)</f>
        <v>0</v>
      </c>
      <c r="BL437" s="20" t="s">
        <v>204</v>
      </c>
      <c r="BM437" s="228" t="s">
        <v>1977</v>
      </c>
    </row>
    <row r="438" s="2" customFormat="1">
      <c r="A438" s="41"/>
      <c r="B438" s="42"/>
      <c r="C438" s="43"/>
      <c r="D438" s="230" t="s">
        <v>206</v>
      </c>
      <c r="E438" s="43"/>
      <c r="F438" s="231" t="s">
        <v>1174</v>
      </c>
      <c r="G438" s="43"/>
      <c r="H438" s="43"/>
      <c r="I438" s="232"/>
      <c r="J438" s="43"/>
      <c r="K438" s="43"/>
      <c r="L438" s="47"/>
      <c r="M438" s="233"/>
      <c r="N438" s="234"/>
      <c r="O438" s="87"/>
      <c r="P438" s="87"/>
      <c r="Q438" s="87"/>
      <c r="R438" s="87"/>
      <c r="S438" s="87"/>
      <c r="T438" s="88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T438" s="20" t="s">
        <v>206</v>
      </c>
      <c r="AU438" s="20" t="s">
        <v>85</v>
      </c>
    </row>
    <row r="439" s="13" customFormat="1">
      <c r="A439" s="13"/>
      <c r="B439" s="235"/>
      <c r="C439" s="236"/>
      <c r="D439" s="237" t="s">
        <v>208</v>
      </c>
      <c r="E439" s="238" t="s">
        <v>19</v>
      </c>
      <c r="F439" s="239" t="s">
        <v>1974</v>
      </c>
      <c r="G439" s="236"/>
      <c r="H439" s="240">
        <v>70.5</v>
      </c>
      <c r="I439" s="241"/>
      <c r="J439" s="236"/>
      <c r="K439" s="236"/>
      <c r="L439" s="242"/>
      <c r="M439" s="243"/>
      <c r="N439" s="244"/>
      <c r="O439" s="244"/>
      <c r="P439" s="244"/>
      <c r="Q439" s="244"/>
      <c r="R439" s="244"/>
      <c r="S439" s="244"/>
      <c r="T439" s="245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46" t="s">
        <v>208</v>
      </c>
      <c r="AU439" s="246" t="s">
        <v>85</v>
      </c>
      <c r="AV439" s="13" t="s">
        <v>85</v>
      </c>
      <c r="AW439" s="13" t="s">
        <v>37</v>
      </c>
      <c r="AX439" s="13" t="s">
        <v>83</v>
      </c>
      <c r="AY439" s="246" t="s">
        <v>197</v>
      </c>
    </row>
    <row r="440" s="2" customFormat="1" ht="37.8" customHeight="1">
      <c r="A440" s="41"/>
      <c r="B440" s="42"/>
      <c r="C440" s="217" t="s">
        <v>636</v>
      </c>
      <c r="D440" s="217" t="s">
        <v>199</v>
      </c>
      <c r="E440" s="218" t="s">
        <v>1175</v>
      </c>
      <c r="F440" s="219" t="s">
        <v>1176</v>
      </c>
      <c r="G440" s="220" t="s">
        <v>202</v>
      </c>
      <c r="H440" s="221">
        <v>4.5</v>
      </c>
      <c r="I440" s="222"/>
      <c r="J440" s="223">
        <f>ROUND(I440*H440,2)</f>
        <v>0</v>
      </c>
      <c r="K440" s="219" t="s">
        <v>203</v>
      </c>
      <c r="L440" s="47"/>
      <c r="M440" s="224" t="s">
        <v>19</v>
      </c>
      <c r="N440" s="225" t="s">
        <v>47</v>
      </c>
      <c r="O440" s="87"/>
      <c r="P440" s="226">
        <f>O440*H440</f>
        <v>0</v>
      </c>
      <c r="Q440" s="226">
        <v>1.0000000000000001E-05</v>
      </c>
      <c r="R440" s="226">
        <f>Q440*H440</f>
        <v>4.5000000000000003E-05</v>
      </c>
      <c r="S440" s="226">
        <v>0</v>
      </c>
      <c r="T440" s="227">
        <f>S440*H440</f>
        <v>0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8" t="s">
        <v>204</v>
      </c>
      <c r="AT440" s="228" t="s">
        <v>199</v>
      </c>
      <c r="AU440" s="228" t="s">
        <v>85</v>
      </c>
      <c r="AY440" s="20" t="s">
        <v>197</v>
      </c>
      <c r="BE440" s="229">
        <f>IF(N440="základní",J440,0)</f>
        <v>0</v>
      </c>
      <c r="BF440" s="229">
        <f>IF(N440="snížená",J440,0)</f>
        <v>0</v>
      </c>
      <c r="BG440" s="229">
        <f>IF(N440="zákl. přenesená",J440,0)</f>
        <v>0</v>
      </c>
      <c r="BH440" s="229">
        <f>IF(N440="sníž. přenesená",J440,0)</f>
        <v>0</v>
      </c>
      <c r="BI440" s="229">
        <f>IF(N440="nulová",J440,0)</f>
        <v>0</v>
      </c>
      <c r="BJ440" s="20" t="s">
        <v>83</v>
      </c>
      <c r="BK440" s="229">
        <f>ROUND(I440*H440,2)</f>
        <v>0</v>
      </c>
      <c r="BL440" s="20" t="s">
        <v>204</v>
      </c>
      <c r="BM440" s="228" t="s">
        <v>1978</v>
      </c>
    </row>
    <row r="441" s="2" customFormat="1">
      <c r="A441" s="41"/>
      <c r="B441" s="42"/>
      <c r="C441" s="43"/>
      <c r="D441" s="230" t="s">
        <v>206</v>
      </c>
      <c r="E441" s="43"/>
      <c r="F441" s="231" t="s">
        <v>1178</v>
      </c>
      <c r="G441" s="43"/>
      <c r="H441" s="43"/>
      <c r="I441" s="232"/>
      <c r="J441" s="43"/>
      <c r="K441" s="43"/>
      <c r="L441" s="47"/>
      <c r="M441" s="233"/>
      <c r="N441" s="234"/>
      <c r="O441" s="87"/>
      <c r="P441" s="87"/>
      <c r="Q441" s="87"/>
      <c r="R441" s="87"/>
      <c r="S441" s="87"/>
      <c r="T441" s="88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T441" s="20" t="s">
        <v>206</v>
      </c>
      <c r="AU441" s="20" t="s">
        <v>85</v>
      </c>
    </row>
    <row r="442" s="13" customFormat="1">
      <c r="A442" s="13"/>
      <c r="B442" s="235"/>
      <c r="C442" s="236"/>
      <c r="D442" s="237" t="s">
        <v>208</v>
      </c>
      <c r="E442" s="238" t="s">
        <v>19</v>
      </c>
      <c r="F442" s="239" t="s">
        <v>1976</v>
      </c>
      <c r="G442" s="236"/>
      <c r="H442" s="240">
        <v>4.5</v>
      </c>
      <c r="I442" s="241"/>
      <c r="J442" s="236"/>
      <c r="K442" s="236"/>
      <c r="L442" s="242"/>
      <c r="M442" s="243"/>
      <c r="N442" s="244"/>
      <c r="O442" s="244"/>
      <c r="P442" s="244"/>
      <c r="Q442" s="244"/>
      <c r="R442" s="244"/>
      <c r="S442" s="244"/>
      <c r="T442" s="245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6" t="s">
        <v>208</v>
      </c>
      <c r="AU442" s="246" t="s">
        <v>85</v>
      </c>
      <c r="AV442" s="13" t="s">
        <v>85</v>
      </c>
      <c r="AW442" s="13" t="s">
        <v>37</v>
      </c>
      <c r="AX442" s="13" t="s">
        <v>83</v>
      </c>
      <c r="AY442" s="246" t="s">
        <v>197</v>
      </c>
    </row>
    <row r="443" s="2" customFormat="1" ht="49.05" customHeight="1">
      <c r="A443" s="41"/>
      <c r="B443" s="42"/>
      <c r="C443" s="217" t="s">
        <v>641</v>
      </c>
      <c r="D443" s="217" t="s">
        <v>199</v>
      </c>
      <c r="E443" s="218" t="s">
        <v>561</v>
      </c>
      <c r="F443" s="219" t="s">
        <v>562</v>
      </c>
      <c r="G443" s="220" t="s">
        <v>248</v>
      </c>
      <c r="H443" s="221">
        <v>315.30000000000001</v>
      </c>
      <c r="I443" s="222"/>
      <c r="J443" s="223">
        <f>ROUND(I443*H443,2)</f>
        <v>0</v>
      </c>
      <c r="K443" s="219" t="s">
        <v>203</v>
      </c>
      <c r="L443" s="47"/>
      <c r="M443" s="224" t="s">
        <v>19</v>
      </c>
      <c r="N443" s="225" t="s">
        <v>47</v>
      </c>
      <c r="O443" s="87"/>
      <c r="P443" s="226">
        <f>O443*H443</f>
        <v>0</v>
      </c>
      <c r="Q443" s="226">
        <v>0.16850000000000001</v>
      </c>
      <c r="R443" s="226">
        <f>Q443*H443</f>
        <v>53.128050000000009</v>
      </c>
      <c r="S443" s="226">
        <v>0</v>
      </c>
      <c r="T443" s="227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228" t="s">
        <v>204</v>
      </c>
      <c r="AT443" s="228" t="s">
        <v>199</v>
      </c>
      <c r="AU443" s="228" t="s">
        <v>85</v>
      </c>
      <c r="AY443" s="20" t="s">
        <v>197</v>
      </c>
      <c r="BE443" s="229">
        <f>IF(N443="základní",J443,0)</f>
        <v>0</v>
      </c>
      <c r="BF443" s="229">
        <f>IF(N443="snížená",J443,0)</f>
        <v>0</v>
      </c>
      <c r="BG443" s="229">
        <f>IF(N443="zákl. přenesená",J443,0)</f>
        <v>0</v>
      </c>
      <c r="BH443" s="229">
        <f>IF(N443="sníž. přenesená",J443,0)</f>
        <v>0</v>
      </c>
      <c r="BI443" s="229">
        <f>IF(N443="nulová",J443,0)</f>
        <v>0</v>
      </c>
      <c r="BJ443" s="20" t="s">
        <v>83</v>
      </c>
      <c r="BK443" s="229">
        <f>ROUND(I443*H443,2)</f>
        <v>0</v>
      </c>
      <c r="BL443" s="20" t="s">
        <v>204</v>
      </c>
      <c r="BM443" s="228" t="s">
        <v>1979</v>
      </c>
    </row>
    <row r="444" s="2" customFormat="1">
      <c r="A444" s="41"/>
      <c r="B444" s="42"/>
      <c r="C444" s="43"/>
      <c r="D444" s="230" t="s">
        <v>206</v>
      </c>
      <c r="E444" s="43"/>
      <c r="F444" s="231" t="s">
        <v>564</v>
      </c>
      <c r="G444" s="43"/>
      <c r="H444" s="43"/>
      <c r="I444" s="232"/>
      <c r="J444" s="43"/>
      <c r="K444" s="43"/>
      <c r="L444" s="47"/>
      <c r="M444" s="233"/>
      <c r="N444" s="234"/>
      <c r="O444" s="87"/>
      <c r="P444" s="87"/>
      <c r="Q444" s="87"/>
      <c r="R444" s="87"/>
      <c r="S444" s="87"/>
      <c r="T444" s="88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T444" s="20" t="s">
        <v>206</v>
      </c>
      <c r="AU444" s="20" t="s">
        <v>85</v>
      </c>
    </row>
    <row r="445" s="13" customFormat="1">
      <c r="A445" s="13"/>
      <c r="B445" s="235"/>
      <c r="C445" s="236"/>
      <c r="D445" s="237" t="s">
        <v>208</v>
      </c>
      <c r="E445" s="238" t="s">
        <v>19</v>
      </c>
      <c r="F445" s="239" t="s">
        <v>1980</v>
      </c>
      <c r="G445" s="236"/>
      <c r="H445" s="240">
        <v>216.30000000000001</v>
      </c>
      <c r="I445" s="241"/>
      <c r="J445" s="236"/>
      <c r="K445" s="236"/>
      <c r="L445" s="242"/>
      <c r="M445" s="243"/>
      <c r="N445" s="244"/>
      <c r="O445" s="244"/>
      <c r="P445" s="244"/>
      <c r="Q445" s="244"/>
      <c r="R445" s="244"/>
      <c r="S445" s="244"/>
      <c r="T445" s="245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46" t="s">
        <v>208</v>
      </c>
      <c r="AU445" s="246" t="s">
        <v>85</v>
      </c>
      <c r="AV445" s="13" t="s">
        <v>85</v>
      </c>
      <c r="AW445" s="13" t="s">
        <v>37</v>
      </c>
      <c r="AX445" s="13" t="s">
        <v>76</v>
      </c>
      <c r="AY445" s="246" t="s">
        <v>197</v>
      </c>
    </row>
    <row r="446" s="13" customFormat="1">
      <c r="A446" s="13"/>
      <c r="B446" s="235"/>
      <c r="C446" s="236"/>
      <c r="D446" s="237" t="s">
        <v>208</v>
      </c>
      <c r="E446" s="238" t="s">
        <v>19</v>
      </c>
      <c r="F446" s="239" t="s">
        <v>1981</v>
      </c>
      <c r="G446" s="236"/>
      <c r="H446" s="240">
        <v>11.1</v>
      </c>
      <c r="I446" s="241"/>
      <c r="J446" s="236"/>
      <c r="K446" s="236"/>
      <c r="L446" s="242"/>
      <c r="M446" s="243"/>
      <c r="N446" s="244"/>
      <c r="O446" s="244"/>
      <c r="P446" s="244"/>
      <c r="Q446" s="244"/>
      <c r="R446" s="244"/>
      <c r="S446" s="244"/>
      <c r="T446" s="245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46" t="s">
        <v>208</v>
      </c>
      <c r="AU446" s="246" t="s">
        <v>85</v>
      </c>
      <c r="AV446" s="13" t="s">
        <v>85</v>
      </c>
      <c r="AW446" s="13" t="s">
        <v>37</v>
      </c>
      <c r="AX446" s="13" t="s">
        <v>76</v>
      </c>
      <c r="AY446" s="246" t="s">
        <v>197</v>
      </c>
    </row>
    <row r="447" s="15" customFormat="1">
      <c r="A447" s="15"/>
      <c r="B447" s="258"/>
      <c r="C447" s="259"/>
      <c r="D447" s="237" t="s">
        <v>208</v>
      </c>
      <c r="E447" s="260" t="s">
        <v>19</v>
      </c>
      <c r="F447" s="261" t="s">
        <v>566</v>
      </c>
      <c r="G447" s="259"/>
      <c r="H447" s="262">
        <v>227.40000000000001</v>
      </c>
      <c r="I447" s="263"/>
      <c r="J447" s="259"/>
      <c r="K447" s="259"/>
      <c r="L447" s="264"/>
      <c r="M447" s="265"/>
      <c r="N447" s="266"/>
      <c r="O447" s="266"/>
      <c r="P447" s="266"/>
      <c r="Q447" s="266"/>
      <c r="R447" s="266"/>
      <c r="S447" s="266"/>
      <c r="T447" s="267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T447" s="268" t="s">
        <v>208</v>
      </c>
      <c r="AU447" s="268" t="s">
        <v>85</v>
      </c>
      <c r="AV447" s="15" t="s">
        <v>93</v>
      </c>
      <c r="AW447" s="15" t="s">
        <v>37</v>
      </c>
      <c r="AX447" s="15" t="s">
        <v>76</v>
      </c>
      <c r="AY447" s="268" t="s">
        <v>197</v>
      </c>
    </row>
    <row r="448" s="13" customFormat="1">
      <c r="A448" s="13"/>
      <c r="B448" s="235"/>
      <c r="C448" s="236"/>
      <c r="D448" s="237" t="s">
        <v>208</v>
      </c>
      <c r="E448" s="238" t="s">
        <v>19</v>
      </c>
      <c r="F448" s="239" t="s">
        <v>1982</v>
      </c>
      <c r="G448" s="236"/>
      <c r="H448" s="240">
        <v>87.900000000000006</v>
      </c>
      <c r="I448" s="241"/>
      <c r="J448" s="236"/>
      <c r="K448" s="236"/>
      <c r="L448" s="242"/>
      <c r="M448" s="243"/>
      <c r="N448" s="244"/>
      <c r="O448" s="244"/>
      <c r="P448" s="244"/>
      <c r="Q448" s="244"/>
      <c r="R448" s="244"/>
      <c r="S448" s="244"/>
      <c r="T448" s="245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46" t="s">
        <v>208</v>
      </c>
      <c r="AU448" s="246" t="s">
        <v>85</v>
      </c>
      <c r="AV448" s="13" t="s">
        <v>85</v>
      </c>
      <c r="AW448" s="13" t="s">
        <v>37</v>
      </c>
      <c r="AX448" s="13" t="s">
        <v>76</v>
      </c>
      <c r="AY448" s="246" t="s">
        <v>197</v>
      </c>
    </row>
    <row r="449" s="15" customFormat="1">
      <c r="A449" s="15"/>
      <c r="B449" s="258"/>
      <c r="C449" s="259"/>
      <c r="D449" s="237" t="s">
        <v>208</v>
      </c>
      <c r="E449" s="260" t="s">
        <v>19</v>
      </c>
      <c r="F449" s="261" t="s">
        <v>569</v>
      </c>
      <c r="G449" s="259"/>
      <c r="H449" s="262">
        <v>87.900000000000006</v>
      </c>
      <c r="I449" s="263"/>
      <c r="J449" s="259"/>
      <c r="K449" s="259"/>
      <c r="L449" s="264"/>
      <c r="M449" s="265"/>
      <c r="N449" s="266"/>
      <c r="O449" s="266"/>
      <c r="P449" s="266"/>
      <c r="Q449" s="266"/>
      <c r="R449" s="266"/>
      <c r="S449" s="266"/>
      <c r="T449" s="267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T449" s="268" t="s">
        <v>208</v>
      </c>
      <c r="AU449" s="268" t="s">
        <v>85</v>
      </c>
      <c r="AV449" s="15" t="s">
        <v>93</v>
      </c>
      <c r="AW449" s="15" t="s">
        <v>37</v>
      </c>
      <c r="AX449" s="15" t="s">
        <v>76</v>
      </c>
      <c r="AY449" s="268" t="s">
        <v>197</v>
      </c>
    </row>
    <row r="450" s="14" customFormat="1">
      <c r="A450" s="14"/>
      <c r="B450" s="247"/>
      <c r="C450" s="248"/>
      <c r="D450" s="237" t="s">
        <v>208</v>
      </c>
      <c r="E450" s="249" t="s">
        <v>19</v>
      </c>
      <c r="F450" s="250" t="s">
        <v>272</v>
      </c>
      <c r="G450" s="248"/>
      <c r="H450" s="251">
        <v>315.30000000000001</v>
      </c>
      <c r="I450" s="252"/>
      <c r="J450" s="248"/>
      <c r="K450" s="248"/>
      <c r="L450" s="253"/>
      <c r="M450" s="254"/>
      <c r="N450" s="255"/>
      <c r="O450" s="255"/>
      <c r="P450" s="255"/>
      <c r="Q450" s="255"/>
      <c r="R450" s="255"/>
      <c r="S450" s="255"/>
      <c r="T450" s="256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57" t="s">
        <v>208</v>
      </c>
      <c r="AU450" s="257" t="s">
        <v>85</v>
      </c>
      <c r="AV450" s="14" t="s">
        <v>204</v>
      </c>
      <c r="AW450" s="14" t="s">
        <v>37</v>
      </c>
      <c r="AX450" s="14" t="s">
        <v>83</v>
      </c>
      <c r="AY450" s="257" t="s">
        <v>197</v>
      </c>
    </row>
    <row r="451" s="2" customFormat="1" ht="16.5" customHeight="1">
      <c r="A451" s="41"/>
      <c r="B451" s="42"/>
      <c r="C451" s="269" t="s">
        <v>647</v>
      </c>
      <c r="D451" s="269" t="s">
        <v>342</v>
      </c>
      <c r="E451" s="270" t="s">
        <v>571</v>
      </c>
      <c r="F451" s="271" t="s">
        <v>572</v>
      </c>
      <c r="G451" s="272" t="s">
        <v>248</v>
      </c>
      <c r="H451" s="273">
        <v>90</v>
      </c>
      <c r="I451" s="274"/>
      <c r="J451" s="275">
        <f>ROUND(I451*H451,2)</f>
        <v>0</v>
      </c>
      <c r="K451" s="271" t="s">
        <v>203</v>
      </c>
      <c r="L451" s="276"/>
      <c r="M451" s="277" t="s">
        <v>19</v>
      </c>
      <c r="N451" s="278" t="s">
        <v>47</v>
      </c>
      <c r="O451" s="87"/>
      <c r="P451" s="226">
        <f>O451*H451</f>
        <v>0</v>
      </c>
      <c r="Q451" s="226">
        <v>0.056000000000000001</v>
      </c>
      <c r="R451" s="226">
        <f>Q451*H451</f>
        <v>5.04</v>
      </c>
      <c r="S451" s="226">
        <v>0</v>
      </c>
      <c r="T451" s="227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8" t="s">
        <v>239</v>
      </c>
      <c r="AT451" s="228" t="s">
        <v>342</v>
      </c>
      <c r="AU451" s="228" t="s">
        <v>85</v>
      </c>
      <c r="AY451" s="20" t="s">
        <v>197</v>
      </c>
      <c r="BE451" s="229">
        <f>IF(N451="základní",J451,0)</f>
        <v>0</v>
      </c>
      <c r="BF451" s="229">
        <f>IF(N451="snížená",J451,0)</f>
        <v>0</v>
      </c>
      <c r="BG451" s="229">
        <f>IF(N451="zákl. přenesená",J451,0)</f>
        <v>0</v>
      </c>
      <c r="BH451" s="229">
        <f>IF(N451="sníž. přenesená",J451,0)</f>
        <v>0</v>
      </c>
      <c r="BI451" s="229">
        <f>IF(N451="nulová",J451,0)</f>
        <v>0</v>
      </c>
      <c r="BJ451" s="20" t="s">
        <v>83</v>
      </c>
      <c r="BK451" s="229">
        <f>ROUND(I451*H451,2)</f>
        <v>0</v>
      </c>
      <c r="BL451" s="20" t="s">
        <v>204</v>
      </c>
      <c r="BM451" s="228" t="s">
        <v>1983</v>
      </c>
    </row>
    <row r="452" s="13" customFormat="1">
      <c r="A452" s="13"/>
      <c r="B452" s="235"/>
      <c r="C452" s="236"/>
      <c r="D452" s="237" t="s">
        <v>208</v>
      </c>
      <c r="E452" s="238" t="s">
        <v>19</v>
      </c>
      <c r="F452" s="239" t="s">
        <v>1982</v>
      </c>
      <c r="G452" s="236"/>
      <c r="H452" s="240">
        <v>87.900000000000006</v>
      </c>
      <c r="I452" s="241"/>
      <c r="J452" s="236"/>
      <c r="K452" s="236"/>
      <c r="L452" s="242"/>
      <c r="M452" s="243"/>
      <c r="N452" s="244"/>
      <c r="O452" s="244"/>
      <c r="P452" s="244"/>
      <c r="Q452" s="244"/>
      <c r="R452" s="244"/>
      <c r="S452" s="244"/>
      <c r="T452" s="245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46" t="s">
        <v>208</v>
      </c>
      <c r="AU452" s="246" t="s">
        <v>85</v>
      </c>
      <c r="AV452" s="13" t="s">
        <v>85</v>
      </c>
      <c r="AW452" s="13" t="s">
        <v>37</v>
      </c>
      <c r="AX452" s="13" t="s">
        <v>76</v>
      </c>
      <c r="AY452" s="246" t="s">
        <v>197</v>
      </c>
    </row>
    <row r="453" s="15" customFormat="1">
      <c r="A453" s="15"/>
      <c r="B453" s="258"/>
      <c r="C453" s="259"/>
      <c r="D453" s="237" t="s">
        <v>208</v>
      </c>
      <c r="E453" s="260" t="s">
        <v>19</v>
      </c>
      <c r="F453" s="261" t="s">
        <v>569</v>
      </c>
      <c r="G453" s="259"/>
      <c r="H453" s="262">
        <v>87.900000000000006</v>
      </c>
      <c r="I453" s="263"/>
      <c r="J453" s="259"/>
      <c r="K453" s="259"/>
      <c r="L453" s="264"/>
      <c r="M453" s="265"/>
      <c r="N453" s="266"/>
      <c r="O453" s="266"/>
      <c r="P453" s="266"/>
      <c r="Q453" s="266"/>
      <c r="R453" s="266"/>
      <c r="S453" s="266"/>
      <c r="T453" s="267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T453" s="268" t="s">
        <v>208</v>
      </c>
      <c r="AU453" s="268" t="s">
        <v>85</v>
      </c>
      <c r="AV453" s="15" t="s">
        <v>93</v>
      </c>
      <c r="AW453" s="15" t="s">
        <v>37</v>
      </c>
      <c r="AX453" s="15" t="s">
        <v>76</v>
      </c>
      <c r="AY453" s="268" t="s">
        <v>197</v>
      </c>
    </row>
    <row r="454" s="13" customFormat="1">
      <c r="A454" s="13"/>
      <c r="B454" s="235"/>
      <c r="C454" s="236"/>
      <c r="D454" s="237" t="s">
        <v>208</v>
      </c>
      <c r="E454" s="238" t="s">
        <v>19</v>
      </c>
      <c r="F454" s="239" t="s">
        <v>1984</v>
      </c>
      <c r="G454" s="236"/>
      <c r="H454" s="240">
        <v>89.658000000000001</v>
      </c>
      <c r="I454" s="241"/>
      <c r="J454" s="236"/>
      <c r="K454" s="236"/>
      <c r="L454" s="242"/>
      <c r="M454" s="243"/>
      <c r="N454" s="244"/>
      <c r="O454" s="244"/>
      <c r="P454" s="244"/>
      <c r="Q454" s="244"/>
      <c r="R454" s="244"/>
      <c r="S454" s="244"/>
      <c r="T454" s="245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6" t="s">
        <v>208</v>
      </c>
      <c r="AU454" s="246" t="s">
        <v>85</v>
      </c>
      <c r="AV454" s="13" t="s">
        <v>85</v>
      </c>
      <c r="AW454" s="13" t="s">
        <v>37</v>
      </c>
      <c r="AX454" s="13" t="s">
        <v>76</v>
      </c>
      <c r="AY454" s="246" t="s">
        <v>197</v>
      </c>
    </row>
    <row r="455" s="13" customFormat="1">
      <c r="A455" s="13"/>
      <c r="B455" s="235"/>
      <c r="C455" s="236"/>
      <c r="D455" s="237" t="s">
        <v>208</v>
      </c>
      <c r="E455" s="238" t="s">
        <v>19</v>
      </c>
      <c r="F455" s="239" t="s">
        <v>1985</v>
      </c>
      <c r="G455" s="236"/>
      <c r="H455" s="240">
        <v>90</v>
      </c>
      <c r="I455" s="241"/>
      <c r="J455" s="236"/>
      <c r="K455" s="236"/>
      <c r="L455" s="242"/>
      <c r="M455" s="243"/>
      <c r="N455" s="244"/>
      <c r="O455" s="244"/>
      <c r="P455" s="244"/>
      <c r="Q455" s="244"/>
      <c r="R455" s="244"/>
      <c r="S455" s="244"/>
      <c r="T455" s="245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46" t="s">
        <v>208</v>
      </c>
      <c r="AU455" s="246" t="s">
        <v>85</v>
      </c>
      <c r="AV455" s="13" t="s">
        <v>85</v>
      </c>
      <c r="AW455" s="13" t="s">
        <v>37</v>
      </c>
      <c r="AX455" s="13" t="s">
        <v>83</v>
      </c>
      <c r="AY455" s="246" t="s">
        <v>197</v>
      </c>
    </row>
    <row r="456" s="2" customFormat="1" ht="16.5" customHeight="1">
      <c r="A456" s="41"/>
      <c r="B456" s="42"/>
      <c r="C456" s="269" t="s">
        <v>653</v>
      </c>
      <c r="D456" s="269" t="s">
        <v>342</v>
      </c>
      <c r="E456" s="270" t="s">
        <v>577</v>
      </c>
      <c r="F456" s="271" t="s">
        <v>578</v>
      </c>
      <c r="G456" s="272" t="s">
        <v>248</v>
      </c>
      <c r="H456" s="273">
        <v>387</v>
      </c>
      <c r="I456" s="274"/>
      <c r="J456" s="275">
        <f>ROUND(I456*H456,2)</f>
        <v>0</v>
      </c>
      <c r="K456" s="271" t="s">
        <v>203</v>
      </c>
      <c r="L456" s="276"/>
      <c r="M456" s="277" t="s">
        <v>19</v>
      </c>
      <c r="N456" s="278" t="s">
        <v>47</v>
      </c>
      <c r="O456" s="87"/>
      <c r="P456" s="226">
        <f>O456*H456</f>
        <v>0</v>
      </c>
      <c r="Q456" s="226">
        <v>0.080000000000000002</v>
      </c>
      <c r="R456" s="226">
        <f>Q456*H456</f>
        <v>30.960000000000001</v>
      </c>
      <c r="S456" s="226">
        <v>0</v>
      </c>
      <c r="T456" s="227">
        <f>S456*H456</f>
        <v>0</v>
      </c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R456" s="228" t="s">
        <v>239</v>
      </c>
      <c r="AT456" s="228" t="s">
        <v>342</v>
      </c>
      <c r="AU456" s="228" t="s">
        <v>85</v>
      </c>
      <c r="AY456" s="20" t="s">
        <v>197</v>
      </c>
      <c r="BE456" s="229">
        <f>IF(N456="základní",J456,0)</f>
        <v>0</v>
      </c>
      <c r="BF456" s="229">
        <f>IF(N456="snížená",J456,0)</f>
        <v>0</v>
      </c>
      <c r="BG456" s="229">
        <f>IF(N456="zákl. přenesená",J456,0)</f>
        <v>0</v>
      </c>
      <c r="BH456" s="229">
        <f>IF(N456="sníž. přenesená",J456,0)</f>
        <v>0</v>
      </c>
      <c r="BI456" s="229">
        <f>IF(N456="nulová",J456,0)</f>
        <v>0</v>
      </c>
      <c r="BJ456" s="20" t="s">
        <v>83</v>
      </c>
      <c r="BK456" s="229">
        <f>ROUND(I456*H456,2)</f>
        <v>0</v>
      </c>
      <c r="BL456" s="20" t="s">
        <v>204</v>
      </c>
      <c r="BM456" s="228" t="s">
        <v>1986</v>
      </c>
    </row>
    <row r="457" s="13" customFormat="1">
      <c r="A457" s="13"/>
      <c r="B457" s="235"/>
      <c r="C457" s="236"/>
      <c r="D457" s="237" t="s">
        <v>208</v>
      </c>
      <c r="E457" s="238" t="s">
        <v>19</v>
      </c>
      <c r="F457" s="239" t="s">
        <v>1987</v>
      </c>
      <c r="G457" s="236"/>
      <c r="H457" s="240">
        <v>351.30000000000001</v>
      </c>
      <c r="I457" s="241"/>
      <c r="J457" s="236"/>
      <c r="K457" s="236"/>
      <c r="L457" s="242"/>
      <c r="M457" s="243"/>
      <c r="N457" s="244"/>
      <c r="O457" s="244"/>
      <c r="P457" s="244"/>
      <c r="Q457" s="244"/>
      <c r="R457" s="244"/>
      <c r="S457" s="244"/>
      <c r="T457" s="245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46" t="s">
        <v>208</v>
      </c>
      <c r="AU457" s="246" t="s">
        <v>85</v>
      </c>
      <c r="AV457" s="13" t="s">
        <v>85</v>
      </c>
      <c r="AW457" s="13" t="s">
        <v>37</v>
      </c>
      <c r="AX457" s="13" t="s">
        <v>76</v>
      </c>
      <c r="AY457" s="246" t="s">
        <v>197</v>
      </c>
    </row>
    <row r="458" s="13" customFormat="1">
      <c r="A458" s="13"/>
      <c r="B458" s="235"/>
      <c r="C458" s="236"/>
      <c r="D458" s="237" t="s">
        <v>208</v>
      </c>
      <c r="E458" s="238" t="s">
        <v>19</v>
      </c>
      <c r="F458" s="239" t="s">
        <v>1181</v>
      </c>
      <c r="G458" s="236"/>
      <c r="H458" s="240">
        <v>28</v>
      </c>
      <c r="I458" s="241"/>
      <c r="J458" s="236"/>
      <c r="K458" s="236"/>
      <c r="L458" s="242"/>
      <c r="M458" s="243"/>
      <c r="N458" s="244"/>
      <c r="O458" s="244"/>
      <c r="P458" s="244"/>
      <c r="Q458" s="244"/>
      <c r="R458" s="244"/>
      <c r="S458" s="244"/>
      <c r="T458" s="245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46" t="s">
        <v>208</v>
      </c>
      <c r="AU458" s="246" t="s">
        <v>85</v>
      </c>
      <c r="AV458" s="13" t="s">
        <v>85</v>
      </c>
      <c r="AW458" s="13" t="s">
        <v>37</v>
      </c>
      <c r="AX458" s="13" t="s">
        <v>76</v>
      </c>
      <c r="AY458" s="246" t="s">
        <v>197</v>
      </c>
    </row>
    <row r="459" s="15" customFormat="1">
      <c r="A459" s="15"/>
      <c r="B459" s="258"/>
      <c r="C459" s="259"/>
      <c r="D459" s="237" t="s">
        <v>208</v>
      </c>
      <c r="E459" s="260" t="s">
        <v>19</v>
      </c>
      <c r="F459" s="261" t="s">
        <v>566</v>
      </c>
      <c r="G459" s="259"/>
      <c r="H459" s="262">
        <v>379.30000000000001</v>
      </c>
      <c r="I459" s="263"/>
      <c r="J459" s="259"/>
      <c r="K459" s="259"/>
      <c r="L459" s="264"/>
      <c r="M459" s="265"/>
      <c r="N459" s="266"/>
      <c r="O459" s="266"/>
      <c r="P459" s="266"/>
      <c r="Q459" s="266"/>
      <c r="R459" s="266"/>
      <c r="S459" s="266"/>
      <c r="T459" s="267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T459" s="268" t="s">
        <v>208</v>
      </c>
      <c r="AU459" s="268" t="s">
        <v>85</v>
      </c>
      <c r="AV459" s="15" t="s">
        <v>93</v>
      </c>
      <c r="AW459" s="15" t="s">
        <v>37</v>
      </c>
      <c r="AX459" s="15" t="s">
        <v>76</v>
      </c>
      <c r="AY459" s="268" t="s">
        <v>197</v>
      </c>
    </row>
    <row r="460" s="13" customFormat="1">
      <c r="A460" s="13"/>
      <c r="B460" s="235"/>
      <c r="C460" s="236"/>
      <c r="D460" s="237" t="s">
        <v>208</v>
      </c>
      <c r="E460" s="238" t="s">
        <v>19</v>
      </c>
      <c r="F460" s="239" t="s">
        <v>1988</v>
      </c>
      <c r="G460" s="236"/>
      <c r="H460" s="240">
        <v>386.88600000000002</v>
      </c>
      <c r="I460" s="241"/>
      <c r="J460" s="236"/>
      <c r="K460" s="236"/>
      <c r="L460" s="242"/>
      <c r="M460" s="243"/>
      <c r="N460" s="244"/>
      <c r="O460" s="244"/>
      <c r="P460" s="244"/>
      <c r="Q460" s="244"/>
      <c r="R460" s="244"/>
      <c r="S460" s="244"/>
      <c r="T460" s="245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46" t="s">
        <v>208</v>
      </c>
      <c r="AU460" s="246" t="s">
        <v>85</v>
      </c>
      <c r="AV460" s="13" t="s">
        <v>85</v>
      </c>
      <c r="AW460" s="13" t="s">
        <v>37</v>
      </c>
      <c r="AX460" s="13" t="s">
        <v>76</v>
      </c>
      <c r="AY460" s="246" t="s">
        <v>197</v>
      </c>
    </row>
    <row r="461" s="13" customFormat="1">
      <c r="A461" s="13"/>
      <c r="B461" s="235"/>
      <c r="C461" s="236"/>
      <c r="D461" s="237" t="s">
        <v>208</v>
      </c>
      <c r="E461" s="238" t="s">
        <v>19</v>
      </c>
      <c r="F461" s="239" t="s">
        <v>1989</v>
      </c>
      <c r="G461" s="236"/>
      <c r="H461" s="240">
        <v>387</v>
      </c>
      <c r="I461" s="241"/>
      <c r="J461" s="236"/>
      <c r="K461" s="236"/>
      <c r="L461" s="242"/>
      <c r="M461" s="243"/>
      <c r="N461" s="244"/>
      <c r="O461" s="244"/>
      <c r="P461" s="244"/>
      <c r="Q461" s="244"/>
      <c r="R461" s="244"/>
      <c r="S461" s="244"/>
      <c r="T461" s="245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46" t="s">
        <v>208</v>
      </c>
      <c r="AU461" s="246" t="s">
        <v>85</v>
      </c>
      <c r="AV461" s="13" t="s">
        <v>85</v>
      </c>
      <c r="AW461" s="13" t="s">
        <v>37</v>
      </c>
      <c r="AX461" s="13" t="s">
        <v>83</v>
      </c>
      <c r="AY461" s="246" t="s">
        <v>197</v>
      </c>
    </row>
    <row r="462" s="2" customFormat="1" ht="49.05" customHeight="1">
      <c r="A462" s="41"/>
      <c r="B462" s="42"/>
      <c r="C462" s="217" t="s">
        <v>658</v>
      </c>
      <c r="D462" s="217" t="s">
        <v>199</v>
      </c>
      <c r="E462" s="218" t="s">
        <v>583</v>
      </c>
      <c r="F462" s="219" t="s">
        <v>584</v>
      </c>
      <c r="G462" s="220" t="s">
        <v>248</v>
      </c>
      <c r="H462" s="221">
        <v>190.44999999999999</v>
      </c>
      <c r="I462" s="222"/>
      <c r="J462" s="223">
        <f>ROUND(I462*H462,2)</f>
        <v>0</v>
      </c>
      <c r="K462" s="219" t="s">
        <v>203</v>
      </c>
      <c r="L462" s="47"/>
      <c r="M462" s="224" t="s">
        <v>19</v>
      </c>
      <c r="N462" s="225" t="s">
        <v>47</v>
      </c>
      <c r="O462" s="87"/>
      <c r="P462" s="226">
        <f>O462*H462</f>
        <v>0</v>
      </c>
      <c r="Q462" s="226">
        <v>0.14041999999999999</v>
      </c>
      <c r="R462" s="226">
        <f>Q462*H462</f>
        <v>26.742988999999998</v>
      </c>
      <c r="S462" s="226">
        <v>0</v>
      </c>
      <c r="T462" s="227">
        <f>S462*H462</f>
        <v>0</v>
      </c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R462" s="228" t="s">
        <v>204</v>
      </c>
      <c r="AT462" s="228" t="s">
        <v>199</v>
      </c>
      <c r="AU462" s="228" t="s">
        <v>85</v>
      </c>
      <c r="AY462" s="20" t="s">
        <v>197</v>
      </c>
      <c r="BE462" s="229">
        <f>IF(N462="základní",J462,0)</f>
        <v>0</v>
      </c>
      <c r="BF462" s="229">
        <f>IF(N462="snížená",J462,0)</f>
        <v>0</v>
      </c>
      <c r="BG462" s="229">
        <f>IF(N462="zákl. přenesená",J462,0)</f>
        <v>0</v>
      </c>
      <c r="BH462" s="229">
        <f>IF(N462="sníž. přenesená",J462,0)</f>
        <v>0</v>
      </c>
      <c r="BI462" s="229">
        <f>IF(N462="nulová",J462,0)</f>
        <v>0</v>
      </c>
      <c r="BJ462" s="20" t="s">
        <v>83</v>
      </c>
      <c r="BK462" s="229">
        <f>ROUND(I462*H462,2)</f>
        <v>0</v>
      </c>
      <c r="BL462" s="20" t="s">
        <v>204</v>
      </c>
      <c r="BM462" s="228" t="s">
        <v>1990</v>
      </c>
    </row>
    <row r="463" s="2" customFormat="1">
      <c r="A463" s="41"/>
      <c r="B463" s="42"/>
      <c r="C463" s="43"/>
      <c r="D463" s="230" t="s">
        <v>206</v>
      </c>
      <c r="E463" s="43"/>
      <c r="F463" s="231" t="s">
        <v>586</v>
      </c>
      <c r="G463" s="43"/>
      <c r="H463" s="43"/>
      <c r="I463" s="232"/>
      <c r="J463" s="43"/>
      <c r="K463" s="43"/>
      <c r="L463" s="47"/>
      <c r="M463" s="233"/>
      <c r="N463" s="234"/>
      <c r="O463" s="87"/>
      <c r="P463" s="87"/>
      <c r="Q463" s="87"/>
      <c r="R463" s="87"/>
      <c r="S463" s="87"/>
      <c r="T463" s="88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T463" s="20" t="s">
        <v>206</v>
      </c>
      <c r="AU463" s="20" t="s">
        <v>85</v>
      </c>
    </row>
    <row r="464" s="13" customFormat="1">
      <c r="A464" s="13"/>
      <c r="B464" s="235"/>
      <c r="C464" s="236"/>
      <c r="D464" s="237" t="s">
        <v>208</v>
      </c>
      <c r="E464" s="238" t="s">
        <v>19</v>
      </c>
      <c r="F464" s="239" t="s">
        <v>1991</v>
      </c>
      <c r="G464" s="236"/>
      <c r="H464" s="240">
        <v>190.44999999999999</v>
      </c>
      <c r="I464" s="241"/>
      <c r="J464" s="236"/>
      <c r="K464" s="236"/>
      <c r="L464" s="242"/>
      <c r="M464" s="243"/>
      <c r="N464" s="244"/>
      <c r="O464" s="244"/>
      <c r="P464" s="244"/>
      <c r="Q464" s="244"/>
      <c r="R464" s="244"/>
      <c r="S464" s="244"/>
      <c r="T464" s="245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46" t="s">
        <v>208</v>
      </c>
      <c r="AU464" s="246" t="s">
        <v>85</v>
      </c>
      <c r="AV464" s="13" t="s">
        <v>85</v>
      </c>
      <c r="AW464" s="13" t="s">
        <v>37</v>
      </c>
      <c r="AX464" s="13" t="s">
        <v>76</v>
      </c>
      <c r="AY464" s="246" t="s">
        <v>197</v>
      </c>
    </row>
    <row r="465" s="15" customFormat="1">
      <c r="A465" s="15"/>
      <c r="B465" s="258"/>
      <c r="C465" s="259"/>
      <c r="D465" s="237" t="s">
        <v>208</v>
      </c>
      <c r="E465" s="260" t="s">
        <v>19</v>
      </c>
      <c r="F465" s="261" t="s">
        <v>588</v>
      </c>
      <c r="G465" s="259"/>
      <c r="H465" s="262">
        <v>190.44999999999999</v>
      </c>
      <c r="I465" s="263"/>
      <c r="J465" s="259"/>
      <c r="K465" s="259"/>
      <c r="L465" s="264"/>
      <c r="M465" s="265"/>
      <c r="N465" s="266"/>
      <c r="O465" s="266"/>
      <c r="P465" s="266"/>
      <c r="Q465" s="266"/>
      <c r="R465" s="266"/>
      <c r="S465" s="266"/>
      <c r="T465" s="267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T465" s="268" t="s">
        <v>208</v>
      </c>
      <c r="AU465" s="268" t="s">
        <v>85</v>
      </c>
      <c r="AV465" s="15" t="s">
        <v>93</v>
      </c>
      <c r="AW465" s="15" t="s">
        <v>37</v>
      </c>
      <c r="AX465" s="15" t="s">
        <v>76</v>
      </c>
      <c r="AY465" s="268" t="s">
        <v>197</v>
      </c>
    </row>
    <row r="466" s="14" customFormat="1">
      <c r="A466" s="14"/>
      <c r="B466" s="247"/>
      <c r="C466" s="248"/>
      <c r="D466" s="237" t="s">
        <v>208</v>
      </c>
      <c r="E466" s="249" t="s">
        <v>19</v>
      </c>
      <c r="F466" s="250" t="s">
        <v>272</v>
      </c>
      <c r="G466" s="248"/>
      <c r="H466" s="251">
        <v>190.44999999999999</v>
      </c>
      <c r="I466" s="252"/>
      <c r="J466" s="248"/>
      <c r="K466" s="248"/>
      <c r="L466" s="253"/>
      <c r="M466" s="254"/>
      <c r="N466" s="255"/>
      <c r="O466" s="255"/>
      <c r="P466" s="255"/>
      <c r="Q466" s="255"/>
      <c r="R466" s="255"/>
      <c r="S466" s="255"/>
      <c r="T466" s="256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57" t="s">
        <v>208</v>
      </c>
      <c r="AU466" s="257" t="s">
        <v>85</v>
      </c>
      <c r="AV466" s="14" t="s">
        <v>204</v>
      </c>
      <c r="AW466" s="14" t="s">
        <v>37</v>
      </c>
      <c r="AX466" s="14" t="s">
        <v>83</v>
      </c>
      <c r="AY466" s="257" t="s">
        <v>197</v>
      </c>
    </row>
    <row r="467" s="2" customFormat="1" ht="21.75" customHeight="1">
      <c r="A467" s="41"/>
      <c r="B467" s="42"/>
      <c r="C467" s="269" t="s">
        <v>663</v>
      </c>
      <c r="D467" s="269" t="s">
        <v>342</v>
      </c>
      <c r="E467" s="270" t="s">
        <v>590</v>
      </c>
      <c r="F467" s="271" t="s">
        <v>591</v>
      </c>
      <c r="G467" s="272" t="s">
        <v>248</v>
      </c>
      <c r="H467" s="273">
        <v>195</v>
      </c>
      <c r="I467" s="274"/>
      <c r="J467" s="275">
        <f>ROUND(I467*H467,2)</f>
        <v>0</v>
      </c>
      <c r="K467" s="271" t="s">
        <v>203</v>
      </c>
      <c r="L467" s="276"/>
      <c r="M467" s="277" t="s">
        <v>19</v>
      </c>
      <c r="N467" s="278" t="s">
        <v>47</v>
      </c>
      <c r="O467" s="87"/>
      <c r="P467" s="226">
        <f>O467*H467</f>
        <v>0</v>
      </c>
      <c r="Q467" s="226">
        <v>0.0263</v>
      </c>
      <c r="R467" s="226">
        <f>Q467*H467</f>
        <v>5.1284999999999998</v>
      </c>
      <c r="S467" s="226">
        <v>0</v>
      </c>
      <c r="T467" s="227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228" t="s">
        <v>239</v>
      </c>
      <c r="AT467" s="228" t="s">
        <v>342</v>
      </c>
      <c r="AU467" s="228" t="s">
        <v>85</v>
      </c>
      <c r="AY467" s="20" t="s">
        <v>197</v>
      </c>
      <c r="BE467" s="229">
        <f>IF(N467="základní",J467,0)</f>
        <v>0</v>
      </c>
      <c r="BF467" s="229">
        <f>IF(N467="snížená",J467,0)</f>
        <v>0</v>
      </c>
      <c r="BG467" s="229">
        <f>IF(N467="zákl. přenesená",J467,0)</f>
        <v>0</v>
      </c>
      <c r="BH467" s="229">
        <f>IF(N467="sníž. přenesená",J467,0)</f>
        <v>0</v>
      </c>
      <c r="BI467" s="229">
        <f>IF(N467="nulová",J467,0)</f>
        <v>0</v>
      </c>
      <c r="BJ467" s="20" t="s">
        <v>83</v>
      </c>
      <c r="BK467" s="229">
        <f>ROUND(I467*H467,2)</f>
        <v>0</v>
      </c>
      <c r="BL467" s="20" t="s">
        <v>204</v>
      </c>
      <c r="BM467" s="228" t="s">
        <v>1992</v>
      </c>
    </row>
    <row r="468" s="13" customFormat="1">
      <c r="A468" s="13"/>
      <c r="B468" s="235"/>
      <c r="C468" s="236"/>
      <c r="D468" s="237" t="s">
        <v>208</v>
      </c>
      <c r="E468" s="238" t="s">
        <v>19</v>
      </c>
      <c r="F468" s="239" t="s">
        <v>1991</v>
      </c>
      <c r="G468" s="236"/>
      <c r="H468" s="240">
        <v>190.44999999999999</v>
      </c>
      <c r="I468" s="241"/>
      <c r="J468" s="236"/>
      <c r="K468" s="236"/>
      <c r="L468" s="242"/>
      <c r="M468" s="243"/>
      <c r="N468" s="244"/>
      <c r="O468" s="244"/>
      <c r="P468" s="244"/>
      <c r="Q468" s="244"/>
      <c r="R468" s="244"/>
      <c r="S468" s="244"/>
      <c r="T468" s="245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46" t="s">
        <v>208</v>
      </c>
      <c r="AU468" s="246" t="s">
        <v>85</v>
      </c>
      <c r="AV468" s="13" t="s">
        <v>85</v>
      </c>
      <c r="AW468" s="13" t="s">
        <v>37</v>
      </c>
      <c r="AX468" s="13" t="s">
        <v>76</v>
      </c>
      <c r="AY468" s="246" t="s">
        <v>197</v>
      </c>
    </row>
    <row r="469" s="15" customFormat="1">
      <c r="A469" s="15"/>
      <c r="B469" s="258"/>
      <c r="C469" s="259"/>
      <c r="D469" s="237" t="s">
        <v>208</v>
      </c>
      <c r="E469" s="260" t="s">
        <v>19</v>
      </c>
      <c r="F469" s="261" t="s">
        <v>588</v>
      </c>
      <c r="G469" s="259"/>
      <c r="H469" s="262">
        <v>190.44999999999999</v>
      </c>
      <c r="I469" s="263"/>
      <c r="J469" s="259"/>
      <c r="K469" s="259"/>
      <c r="L469" s="264"/>
      <c r="M469" s="265"/>
      <c r="N469" s="266"/>
      <c r="O469" s="266"/>
      <c r="P469" s="266"/>
      <c r="Q469" s="266"/>
      <c r="R469" s="266"/>
      <c r="S469" s="266"/>
      <c r="T469" s="267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T469" s="268" t="s">
        <v>208</v>
      </c>
      <c r="AU469" s="268" t="s">
        <v>85</v>
      </c>
      <c r="AV469" s="15" t="s">
        <v>93</v>
      </c>
      <c r="AW469" s="15" t="s">
        <v>37</v>
      </c>
      <c r="AX469" s="15" t="s">
        <v>76</v>
      </c>
      <c r="AY469" s="268" t="s">
        <v>197</v>
      </c>
    </row>
    <row r="470" s="13" customFormat="1">
      <c r="A470" s="13"/>
      <c r="B470" s="235"/>
      <c r="C470" s="236"/>
      <c r="D470" s="237" t="s">
        <v>208</v>
      </c>
      <c r="E470" s="238" t="s">
        <v>19</v>
      </c>
      <c r="F470" s="239" t="s">
        <v>1993</v>
      </c>
      <c r="G470" s="236"/>
      <c r="H470" s="240">
        <v>194.25899999999999</v>
      </c>
      <c r="I470" s="241"/>
      <c r="J470" s="236"/>
      <c r="K470" s="236"/>
      <c r="L470" s="242"/>
      <c r="M470" s="243"/>
      <c r="N470" s="244"/>
      <c r="O470" s="244"/>
      <c r="P470" s="244"/>
      <c r="Q470" s="244"/>
      <c r="R470" s="244"/>
      <c r="S470" s="244"/>
      <c r="T470" s="245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46" t="s">
        <v>208</v>
      </c>
      <c r="AU470" s="246" t="s">
        <v>85</v>
      </c>
      <c r="AV470" s="13" t="s">
        <v>85</v>
      </c>
      <c r="AW470" s="13" t="s">
        <v>37</v>
      </c>
      <c r="AX470" s="13" t="s">
        <v>76</v>
      </c>
      <c r="AY470" s="246" t="s">
        <v>197</v>
      </c>
    </row>
    <row r="471" s="13" customFormat="1">
      <c r="A471" s="13"/>
      <c r="B471" s="235"/>
      <c r="C471" s="236"/>
      <c r="D471" s="237" t="s">
        <v>208</v>
      </c>
      <c r="E471" s="238" t="s">
        <v>19</v>
      </c>
      <c r="F471" s="239" t="s">
        <v>1994</v>
      </c>
      <c r="G471" s="236"/>
      <c r="H471" s="240">
        <v>195</v>
      </c>
      <c r="I471" s="241"/>
      <c r="J471" s="236"/>
      <c r="K471" s="236"/>
      <c r="L471" s="242"/>
      <c r="M471" s="243"/>
      <c r="N471" s="244"/>
      <c r="O471" s="244"/>
      <c r="P471" s="244"/>
      <c r="Q471" s="244"/>
      <c r="R471" s="244"/>
      <c r="S471" s="244"/>
      <c r="T471" s="245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46" t="s">
        <v>208</v>
      </c>
      <c r="AU471" s="246" t="s">
        <v>85</v>
      </c>
      <c r="AV471" s="13" t="s">
        <v>85</v>
      </c>
      <c r="AW471" s="13" t="s">
        <v>37</v>
      </c>
      <c r="AX471" s="13" t="s">
        <v>83</v>
      </c>
      <c r="AY471" s="246" t="s">
        <v>197</v>
      </c>
    </row>
    <row r="472" s="2" customFormat="1" ht="37.8" customHeight="1">
      <c r="A472" s="41"/>
      <c r="B472" s="42"/>
      <c r="C472" s="217" t="s">
        <v>668</v>
      </c>
      <c r="D472" s="217" t="s">
        <v>199</v>
      </c>
      <c r="E472" s="218" t="s">
        <v>1194</v>
      </c>
      <c r="F472" s="219" t="s">
        <v>1195</v>
      </c>
      <c r="G472" s="220" t="s">
        <v>202</v>
      </c>
      <c r="H472" s="221">
        <v>299.80000000000001</v>
      </c>
      <c r="I472" s="222"/>
      <c r="J472" s="223">
        <f>ROUND(I472*H472,2)</f>
        <v>0</v>
      </c>
      <c r="K472" s="219" t="s">
        <v>19</v>
      </c>
      <c r="L472" s="47"/>
      <c r="M472" s="224" t="s">
        <v>19</v>
      </c>
      <c r="N472" s="225" t="s">
        <v>47</v>
      </c>
      <c r="O472" s="87"/>
      <c r="P472" s="226">
        <f>O472*H472</f>
        <v>0</v>
      </c>
      <c r="Q472" s="226">
        <v>0.0014599999999999999</v>
      </c>
      <c r="R472" s="226">
        <f>Q472*H472</f>
        <v>0.43770799999999999</v>
      </c>
      <c r="S472" s="226">
        <v>0</v>
      </c>
      <c r="T472" s="227">
        <f>S472*H472</f>
        <v>0</v>
      </c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R472" s="228" t="s">
        <v>204</v>
      </c>
      <c r="AT472" s="228" t="s">
        <v>199</v>
      </c>
      <c r="AU472" s="228" t="s">
        <v>85</v>
      </c>
      <c r="AY472" s="20" t="s">
        <v>197</v>
      </c>
      <c r="BE472" s="229">
        <f>IF(N472="základní",J472,0)</f>
        <v>0</v>
      </c>
      <c r="BF472" s="229">
        <f>IF(N472="snížená",J472,0)</f>
        <v>0</v>
      </c>
      <c r="BG472" s="229">
        <f>IF(N472="zákl. přenesená",J472,0)</f>
        <v>0</v>
      </c>
      <c r="BH472" s="229">
        <f>IF(N472="sníž. přenesená",J472,0)</f>
        <v>0</v>
      </c>
      <c r="BI472" s="229">
        <f>IF(N472="nulová",J472,0)</f>
        <v>0</v>
      </c>
      <c r="BJ472" s="20" t="s">
        <v>83</v>
      </c>
      <c r="BK472" s="229">
        <f>ROUND(I472*H472,2)</f>
        <v>0</v>
      </c>
      <c r="BL472" s="20" t="s">
        <v>204</v>
      </c>
      <c r="BM472" s="228" t="s">
        <v>1995</v>
      </c>
    </row>
    <row r="473" s="2" customFormat="1">
      <c r="A473" s="41"/>
      <c r="B473" s="42"/>
      <c r="C473" s="43"/>
      <c r="D473" s="237" t="s">
        <v>833</v>
      </c>
      <c r="E473" s="43"/>
      <c r="F473" s="279" t="s">
        <v>1197</v>
      </c>
      <c r="G473" s="43"/>
      <c r="H473" s="43"/>
      <c r="I473" s="232"/>
      <c r="J473" s="43"/>
      <c r="K473" s="43"/>
      <c r="L473" s="47"/>
      <c r="M473" s="233"/>
      <c r="N473" s="234"/>
      <c r="O473" s="87"/>
      <c r="P473" s="87"/>
      <c r="Q473" s="87"/>
      <c r="R473" s="87"/>
      <c r="S473" s="87"/>
      <c r="T473" s="88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T473" s="20" t="s">
        <v>833</v>
      </c>
      <c r="AU473" s="20" t="s">
        <v>85</v>
      </c>
    </row>
    <row r="474" s="13" customFormat="1">
      <c r="A474" s="13"/>
      <c r="B474" s="235"/>
      <c r="C474" s="236"/>
      <c r="D474" s="237" t="s">
        <v>208</v>
      </c>
      <c r="E474" s="238" t="s">
        <v>19</v>
      </c>
      <c r="F474" s="239" t="s">
        <v>1898</v>
      </c>
      <c r="G474" s="236"/>
      <c r="H474" s="240">
        <v>264.69999999999999</v>
      </c>
      <c r="I474" s="241"/>
      <c r="J474" s="236"/>
      <c r="K474" s="236"/>
      <c r="L474" s="242"/>
      <c r="M474" s="243"/>
      <c r="N474" s="244"/>
      <c r="O474" s="244"/>
      <c r="P474" s="244"/>
      <c r="Q474" s="244"/>
      <c r="R474" s="244"/>
      <c r="S474" s="244"/>
      <c r="T474" s="245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46" t="s">
        <v>208</v>
      </c>
      <c r="AU474" s="246" t="s">
        <v>85</v>
      </c>
      <c r="AV474" s="13" t="s">
        <v>85</v>
      </c>
      <c r="AW474" s="13" t="s">
        <v>37</v>
      </c>
      <c r="AX474" s="13" t="s">
        <v>76</v>
      </c>
      <c r="AY474" s="246" t="s">
        <v>197</v>
      </c>
    </row>
    <row r="475" s="15" customFormat="1">
      <c r="A475" s="15"/>
      <c r="B475" s="258"/>
      <c r="C475" s="259"/>
      <c r="D475" s="237" t="s">
        <v>208</v>
      </c>
      <c r="E475" s="260" t="s">
        <v>19</v>
      </c>
      <c r="F475" s="261" t="s">
        <v>860</v>
      </c>
      <c r="G475" s="259"/>
      <c r="H475" s="262">
        <v>264.69999999999999</v>
      </c>
      <c r="I475" s="263"/>
      <c r="J475" s="259"/>
      <c r="K475" s="259"/>
      <c r="L475" s="264"/>
      <c r="M475" s="265"/>
      <c r="N475" s="266"/>
      <c r="O475" s="266"/>
      <c r="P475" s="266"/>
      <c r="Q475" s="266"/>
      <c r="R475" s="266"/>
      <c r="S475" s="266"/>
      <c r="T475" s="267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T475" s="268" t="s">
        <v>208</v>
      </c>
      <c r="AU475" s="268" t="s">
        <v>85</v>
      </c>
      <c r="AV475" s="15" t="s">
        <v>93</v>
      </c>
      <c r="AW475" s="15" t="s">
        <v>37</v>
      </c>
      <c r="AX475" s="15" t="s">
        <v>76</v>
      </c>
      <c r="AY475" s="268" t="s">
        <v>197</v>
      </c>
    </row>
    <row r="476" s="13" customFormat="1">
      <c r="A476" s="13"/>
      <c r="B476" s="235"/>
      <c r="C476" s="236"/>
      <c r="D476" s="237" t="s">
        <v>208</v>
      </c>
      <c r="E476" s="238" t="s">
        <v>19</v>
      </c>
      <c r="F476" s="239" t="s">
        <v>1907</v>
      </c>
      <c r="G476" s="236"/>
      <c r="H476" s="240">
        <v>35.100000000000001</v>
      </c>
      <c r="I476" s="241"/>
      <c r="J476" s="236"/>
      <c r="K476" s="236"/>
      <c r="L476" s="242"/>
      <c r="M476" s="243"/>
      <c r="N476" s="244"/>
      <c r="O476" s="244"/>
      <c r="P476" s="244"/>
      <c r="Q476" s="244"/>
      <c r="R476" s="244"/>
      <c r="S476" s="244"/>
      <c r="T476" s="245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46" t="s">
        <v>208</v>
      </c>
      <c r="AU476" s="246" t="s">
        <v>85</v>
      </c>
      <c r="AV476" s="13" t="s">
        <v>85</v>
      </c>
      <c r="AW476" s="13" t="s">
        <v>37</v>
      </c>
      <c r="AX476" s="13" t="s">
        <v>76</v>
      </c>
      <c r="AY476" s="246" t="s">
        <v>197</v>
      </c>
    </row>
    <row r="477" s="15" customFormat="1">
      <c r="A477" s="15"/>
      <c r="B477" s="258"/>
      <c r="C477" s="259"/>
      <c r="D477" s="237" t="s">
        <v>208</v>
      </c>
      <c r="E477" s="260" t="s">
        <v>19</v>
      </c>
      <c r="F477" s="261" t="s">
        <v>1060</v>
      </c>
      <c r="G477" s="259"/>
      <c r="H477" s="262">
        <v>35.100000000000001</v>
      </c>
      <c r="I477" s="263"/>
      <c r="J477" s="259"/>
      <c r="K477" s="259"/>
      <c r="L477" s="264"/>
      <c r="M477" s="265"/>
      <c r="N477" s="266"/>
      <c r="O477" s="266"/>
      <c r="P477" s="266"/>
      <c r="Q477" s="266"/>
      <c r="R477" s="266"/>
      <c r="S477" s="266"/>
      <c r="T477" s="267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68" t="s">
        <v>208</v>
      </c>
      <c r="AU477" s="268" t="s">
        <v>85</v>
      </c>
      <c r="AV477" s="15" t="s">
        <v>93</v>
      </c>
      <c r="AW477" s="15" t="s">
        <v>37</v>
      </c>
      <c r="AX477" s="15" t="s">
        <v>76</v>
      </c>
      <c r="AY477" s="268" t="s">
        <v>197</v>
      </c>
    </row>
    <row r="478" s="14" customFormat="1">
      <c r="A478" s="14"/>
      <c r="B478" s="247"/>
      <c r="C478" s="248"/>
      <c r="D478" s="237" t="s">
        <v>208</v>
      </c>
      <c r="E478" s="249" t="s">
        <v>19</v>
      </c>
      <c r="F478" s="250" t="s">
        <v>272</v>
      </c>
      <c r="G478" s="248"/>
      <c r="H478" s="251">
        <v>299.80000000000001</v>
      </c>
      <c r="I478" s="252"/>
      <c r="J478" s="248"/>
      <c r="K478" s="248"/>
      <c r="L478" s="253"/>
      <c r="M478" s="254"/>
      <c r="N478" s="255"/>
      <c r="O478" s="255"/>
      <c r="P478" s="255"/>
      <c r="Q478" s="255"/>
      <c r="R478" s="255"/>
      <c r="S478" s="255"/>
      <c r="T478" s="256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57" t="s">
        <v>208</v>
      </c>
      <c r="AU478" s="257" t="s">
        <v>85</v>
      </c>
      <c r="AV478" s="14" t="s">
        <v>204</v>
      </c>
      <c r="AW478" s="14" t="s">
        <v>37</v>
      </c>
      <c r="AX478" s="14" t="s">
        <v>83</v>
      </c>
      <c r="AY478" s="257" t="s">
        <v>197</v>
      </c>
    </row>
    <row r="479" s="2" customFormat="1" ht="37.8" customHeight="1">
      <c r="A479" s="41"/>
      <c r="B479" s="42"/>
      <c r="C479" s="217" t="s">
        <v>673</v>
      </c>
      <c r="D479" s="217" t="s">
        <v>199</v>
      </c>
      <c r="E479" s="218" t="s">
        <v>596</v>
      </c>
      <c r="F479" s="219" t="s">
        <v>597</v>
      </c>
      <c r="G479" s="220" t="s">
        <v>248</v>
      </c>
      <c r="H479" s="221">
        <v>33.5</v>
      </c>
      <c r="I479" s="222"/>
      <c r="J479" s="223">
        <f>ROUND(I479*H479,2)</f>
        <v>0</v>
      </c>
      <c r="K479" s="219" t="s">
        <v>203</v>
      </c>
      <c r="L479" s="47"/>
      <c r="M479" s="224" t="s">
        <v>19</v>
      </c>
      <c r="N479" s="225" t="s">
        <v>47</v>
      </c>
      <c r="O479" s="87"/>
      <c r="P479" s="226">
        <f>O479*H479</f>
        <v>0</v>
      </c>
      <c r="Q479" s="226">
        <v>0</v>
      </c>
      <c r="R479" s="226">
        <f>Q479*H479</f>
        <v>0</v>
      </c>
      <c r="S479" s="226">
        <v>0</v>
      </c>
      <c r="T479" s="227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228" t="s">
        <v>204</v>
      </c>
      <c r="AT479" s="228" t="s">
        <v>199</v>
      </c>
      <c r="AU479" s="228" t="s">
        <v>85</v>
      </c>
      <c r="AY479" s="20" t="s">
        <v>197</v>
      </c>
      <c r="BE479" s="229">
        <f>IF(N479="základní",J479,0)</f>
        <v>0</v>
      </c>
      <c r="BF479" s="229">
        <f>IF(N479="snížená",J479,0)</f>
        <v>0</v>
      </c>
      <c r="BG479" s="229">
        <f>IF(N479="zákl. přenesená",J479,0)</f>
        <v>0</v>
      </c>
      <c r="BH479" s="229">
        <f>IF(N479="sníž. přenesená",J479,0)</f>
        <v>0</v>
      </c>
      <c r="BI479" s="229">
        <f>IF(N479="nulová",J479,0)</f>
        <v>0</v>
      </c>
      <c r="BJ479" s="20" t="s">
        <v>83</v>
      </c>
      <c r="BK479" s="229">
        <f>ROUND(I479*H479,2)</f>
        <v>0</v>
      </c>
      <c r="BL479" s="20" t="s">
        <v>204</v>
      </c>
      <c r="BM479" s="228" t="s">
        <v>1996</v>
      </c>
    </row>
    <row r="480" s="2" customFormat="1">
      <c r="A480" s="41"/>
      <c r="B480" s="42"/>
      <c r="C480" s="43"/>
      <c r="D480" s="230" t="s">
        <v>206</v>
      </c>
      <c r="E480" s="43"/>
      <c r="F480" s="231" t="s">
        <v>599</v>
      </c>
      <c r="G480" s="43"/>
      <c r="H480" s="43"/>
      <c r="I480" s="232"/>
      <c r="J480" s="43"/>
      <c r="K480" s="43"/>
      <c r="L480" s="47"/>
      <c r="M480" s="233"/>
      <c r="N480" s="234"/>
      <c r="O480" s="87"/>
      <c r="P480" s="87"/>
      <c r="Q480" s="87"/>
      <c r="R480" s="87"/>
      <c r="S480" s="87"/>
      <c r="T480" s="88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T480" s="20" t="s">
        <v>206</v>
      </c>
      <c r="AU480" s="20" t="s">
        <v>85</v>
      </c>
    </row>
    <row r="481" s="13" customFormat="1">
      <c r="A481" s="13"/>
      <c r="B481" s="235"/>
      <c r="C481" s="236"/>
      <c r="D481" s="237" t="s">
        <v>208</v>
      </c>
      <c r="E481" s="238" t="s">
        <v>19</v>
      </c>
      <c r="F481" s="239" t="s">
        <v>1997</v>
      </c>
      <c r="G481" s="236"/>
      <c r="H481" s="240">
        <v>33.5</v>
      </c>
      <c r="I481" s="241"/>
      <c r="J481" s="236"/>
      <c r="K481" s="236"/>
      <c r="L481" s="242"/>
      <c r="M481" s="243"/>
      <c r="N481" s="244"/>
      <c r="O481" s="244"/>
      <c r="P481" s="244"/>
      <c r="Q481" s="244"/>
      <c r="R481" s="244"/>
      <c r="S481" s="244"/>
      <c r="T481" s="245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46" t="s">
        <v>208</v>
      </c>
      <c r="AU481" s="246" t="s">
        <v>85</v>
      </c>
      <c r="AV481" s="13" t="s">
        <v>85</v>
      </c>
      <c r="AW481" s="13" t="s">
        <v>37</v>
      </c>
      <c r="AX481" s="13" t="s">
        <v>83</v>
      </c>
      <c r="AY481" s="246" t="s">
        <v>197</v>
      </c>
    </row>
    <row r="482" s="2" customFormat="1" ht="62.7" customHeight="1">
      <c r="A482" s="41"/>
      <c r="B482" s="42"/>
      <c r="C482" s="217" t="s">
        <v>678</v>
      </c>
      <c r="D482" s="217" t="s">
        <v>199</v>
      </c>
      <c r="E482" s="218" t="s">
        <v>602</v>
      </c>
      <c r="F482" s="219" t="s">
        <v>603</v>
      </c>
      <c r="G482" s="220" t="s">
        <v>248</v>
      </c>
      <c r="H482" s="221">
        <v>136.5</v>
      </c>
      <c r="I482" s="222"/>
      <c r="J482" s="223">
        <f>ROUND(I482*H482,2)</f>
        <v>0</v>
      </c>
      <c r="K482" s="219" t="s">
        <v>203</v>
      </c>
      <c r="L482" s="47"/>
      <c r="M482" s="224" t="s">
        <v>19</v>
      </c>
      <c r="N482" s="225" t="s">
        <v>47</v>
      </c>
      <c r="O482" s="87"/>
      <c r="P482" s="226">
        <f>O482*H482</f>
        <v>0</v>
      </c>
      <c r="Q482" s="226">
        <v>0.00060999999999999997</v>
      </c>
      <c r="R482" s="226">
        <f>Q482*H482</f>
        <v>0.083264999999999992</v>
      </c>
      <c r="S482" s="226">
        <v>0</v>
      </c>
      <c r="T482" s="227">
        <f>S482*H482</f>
        <v>0</v>
      </c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R482" s="228" t="s">
        <v>204</v>
      </c>
      <c r="AT482" s="228" t="s">
        <v>199</v>
      </c>
      <c r="AU482" s="228" t="s">
        <v>85</v>
      </c>
      <c r="AY482" s="20" t="s">
        <v>197</v>
      </c>
      <c r="BE482" s="229">
        <f>IF(N482="základní",J482,0)</f>
        <v>0</v>
      </c>
      <c r="BF482" s="229">
        <f>IF(N482="snížená",J482,0)</f>
        <v>0</v>
      </c>
      <c r="BG482" s="229">
        <f>IF(N482="zákl. přenesená",J482,0)</f>
        <v>0</v>
      </c>
      <c r="BH482" s="229">
        <f>IF(N482="sníž. přenesená",J482,0)</f>
        <v>0</v>
      </c>
      <c r="BI482" s="229">
        <f>IF(N482="nulová",J482,0)</f>
        <v>0</v>
      </c>
      <c r="BJ482" s="20" t="s">
        <v>83</v>
      </c>
      <c r="BK482" s="229">
        <f>ROUND(I482*H482,2)</f>
        <v>0</v>
      </c>
      <c r="BL482" s="20" t="s">
        <v>204</v>
      </c>
      <c r="BM482" s="228" t="s">
        <v>1998</v>
      </c>
    </row>
    <row r="483" s="2" customFormat="1">
      <c r="A483" s="41"/>
      <c r="B483" s="42"/>
      <c r="C483" s="43"/>
      <c r="D483" s="230" t="s">
        <v>206</v>
      </c>
      <c r="E483" s="43"/>
      <c r="F483" s="231" t="s">
        <v>605</v>
      </c>
      <c r="G483" s="43"/>
      <c r="H483" s="43"/>
      <c r="I483" s="232"/>
      <c r="J483" s="43"/>
      <c r="K483" s="43"/>
      <c r="L483" s="47"/>
      <c r="M483" s="233"/>
      <c r="N483" s="234"/>
      <c r="O483" s="87"/>
      <c r="P483" s="87"/>
      <c r="Q483" s="87"/>
      <c r="R483" s="87"/>
      <c r="S483" s="87"/>
      <c r="T483" s="88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T483" s="20" t="s">
        <v>206</v>
      </c>
      <c r="AU483" s="20" t="s">
        <v>85</v>
      </c>
    </row>
    <row r="484" s="13" customFormat="1">
      <c r="A484" s="13"/>
      <c r="B484" s="235"/>
      <c r="C484" s="236"/>
      <c r="D484" s="237" t="s">
        <v>208</v>
      </c>
      <c r="E484" s="238" t="s">
        <v>19</v>
      </c>
      <c r="F484" s="239" t="s">
        <v>1999</v>
      </c>
      <c r="G484" s="236"/>
      <c r="H484" s="240">
        <v>116</v>
      </c>
      <c r="I484" s="241"/>
      <c r="J484" s="236"/>
      <c r="K484" s="236"/>
      <c r="L484" s="242"/>
      <c r="M484" s="243"/>
      <c r="N484" s="244"/>
      <c r="O484" s="244"/>
      <c r="P484" s="244"/>
      <c r="Q484" s="244"/>
      <c r="R484" s="244"/>
      <c r="S484" s="244"/>
      <c r="T484" s="245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46" t="s">
        <v>208</v>
      </c>
      <c r="AU484" s="246" t="s">
        <v>85</v>
      </c>
      <c r="AV484" s="13" t="s">
        <v>85</v>
      </c>
      <c r="AW484" s="13" t="s">
        <v>37</v>
      </c>
      <c r="AX484" s="13" t="s">
        <v>76</v>
      </c>
      <c r="AY484" s="246" t="s">
        <v>197</v>
      </c>
    </row>
    <row r="485" s="13" customFormat="1">
      <c r="A485" s="13"/>
      <c r="B485" s="235"/>
      <c r="C485" s="236"/>
      <c r="D485" s="237" t="s">
        <v>208</v>
      </c>
      <c r="E485" s="238" t="s">
        <v>19</v>
      </c>
      <c r="F485" s="239" t="s">
        <v>2000</v>
      </c>
      <c r="G485" s="236"/>
      <c r="H485" s="240">
        <v>20.5</v>
      </c>
      <c r="I485" s="241"/>
      <c r="J485" s="236"/>
      <c r="K485" s="236"/>
      <c r="L485" s="242"/>
      <c r="M485" s="243"/>
      <c r="N485" s="244"/>
      <c r="O485" s="244"/>
      <c r="P485" s="244"/>
      <c r="Q485" s="244"/>
      <c r="R485" s="244"/>
      <c r="S485" s="244"/>
      <c r="T485" s="245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46" t="s">
        <v>208</v>
      </c>
      <c r="AU485" s="246" t="s">
        <v>85</v>
      </c>
      <c r="AV485" s="13" t="s">
        <v>85</v>
      </c>
      <c r="AW485" s="13" t="s">
        <v>37</v>
      </c>
      <c r="AX485" s="13" t="s">
        <v>76</v>
      </c>
      <c r="AY485" s="246" t="s">
        <v>197</v>
      </c>
    </row>
    <row r="486" s="14" customFormat="1">
      <c r="A486" s="14"/>
      <c r="B486" s="247"/>
      <c r="C486" s="248"/>
      <c r="D486" s="237" t="s">
        <v>208</v>
      </c>
      <c r="E486" s="249" t="s">
        <v>19</v>
      </c>
      <c r="F486" s="250" t="s">
        <v>272</v>
      </c>
      <c r="G486" s="248"/>
      <c r="H486" s="251">
        <v>136.5</v>
      </c>
      <c r="I486" s="252"/>
      <c r="J486" s="248"/>
      <c r="K486" s="248"/>
      <c r="L486" s="253"/>
      <c r="M486" s="254"/>
      <c r="N486" s="255"/>
      <c r="O486" s="255"/>
      <c r="P486" s="255"/>
      <c r="Q486" s="255"/>
      <c r="R486" s="255"/>
      <c r="S486" s="255"/>
      <c r="T486" s="256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7" t="s">
        <v>208</v>
      </c>
      <c r="AU486" s="257" t="s">
        <v>85</v>
      </c>
      <c r="AV486" s="14" t="s">
        <v>204</v>
      </c>
      <c r="AW486" s="14" t="s">
        <v>37</v>
      </c>
      <c r="AX486" s="14" t="s">
        <v>83</v>
      </c>
      <c r="AY486" s="257" t="s">
        <v>197</v>
      </c>
    </row>
    <row r="487" s="2" customFormat="1" ht="24.15" customHeight="1">
      <c r="A487" s="41"/>
      <c r="B487" s="42"/>
      <c r="C487" s="217" t="s">
        <v>685</v>
      </c>
      <c r="D487" s="217" t="s">
        <v>199</v>
      </c>
      <c r="E487" s="218" t="s">
        <v>609</v>
      </c>
      <c r="F487" s="219" t="s">
        <v>610</v>
      </c>
      <c r="G487" s="220" t="s">
        <v>248</v>
      </c>
      <c r="H487" s="221">
        <v>47.25</v>
      </c>
      <c r="I487" s="222"/>
      <c r="J487" s="223">
        <f>ROUND(I487*H487,2)</f>
        <v>0</v>
      </c>
      <c r="K487" s="219" t="s">
        <v>203</v>
      </c>
      <c r="L487" s="47"/>
      <c r="M487" s="224" t="s">
        <v>19</v>
      </c>
      <c r="N487" s="225" t="s">
        <v>47</v>
      </c>
      <c r="O487" s="87"/>
      <c r="P487" s="226">
        <f>O487*H487</f>
        <v>0</v>
      </c>
      <c r="Q487" s="226">
        <v>0</v>
      </c>
      <c r="R487" s="226">
        <f>Q487*H487</f>
        <v>0</v>
      </c>
      <c r="S487" s="226">
        <v>0</v>
      </c>
      <c r="T487" s="227">
        <f>S487*H487</f>
        <v>0</v>
      </c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R487" s="228" t="s">
        <v>204</v>
      </c>
      <c r="AT487" s="228" t="s">
        <v>199</v>
      </c>
      <c r="AU487" s="228" t="s">
        <v>85</v>
      </c>
      <c r="AY487" s="20" t="s">
        <v>197</v>
      </c>
      <c r="BE487" s="229">
        <f>IF(N487="základní",J487,0)</f>
        <v>0</v>
      </c>
      <c r="BF487" s="229">
        <f>IF(N487="snížená",J487,0)</f>
        <v>0</v>
      </c>
      <c r="BG487" s="229">
        <f>IF(N487="zákl. přenesená",J487,0)</f>
        <v>0</v>
      </c>
      <c r="BH487" s="229">
        <f>IF(N487="sníž. přenesená",J487,0)</f>
        <v>0</v>
      </c>
      <c r="BI487" s="229">
        <f>IF(N487="nulová",J487,0)</f>
        <v>0</v>
      </c>
      <c r="BJ487" s="20" t="s">
        <v>83</v>
      </c>
      <c r="BK487" s="229">
        <f>ROUND(I487*H487,2)</f>
        <v>0</v>
      </c>
      <c r="BL487" s="20" t="s">
        <v>204</v>
      </c>
      <c r="BM487" s="228" t="s">
        <v>2001</v>
      </c>
    </row>
    <row r="488" s="2" customFormat="1">
      <c r="A488" s="41"/>
      <c r="B488" s="42"/>
      <c r="C488" s="43"/>
      <c r="D488" s="230" t="s">
        <v>206</v>
      </c>
      <c r="E488" s="43"/>
      <c r="F488" s="231" t="s">
        <v>612</v>
      </c>
      <c r="G488" s="43"/>
      <c r="H488" s="43"/>
      <c r="I488" s="232"/>
      <c r="J488" s="43"/>
      <c r="K488" s="43"/>
      <c r="L488" s="47"/>
      <c r="M488" s="233"/>
      <c r="N488" s="234"/>
      <c r="O488" s="87"/>
      <c r="P488" s="87"/>
      <c r="Q488" s="87"/>
      <c r="R488" s="87"/>
      <c r="S488" s="87"/>
      <c r="T488" s="88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T488" s="20" t="s">
        <v>206</v>
      </c>
      <c r="AU488" s="20" t="s">
        <v>85</v>
      </c>
    </row>
    <row r="489" s="13" customFormat="1">
      <c r="A489" s="13"/>
      <c r="B489" s="235"/>
      <c r="C489" s="236"/>
      <c r="D489" s="237" t="s">
        <v>208</v>
      </c>
      <c r="E489" s="238" t="s">
        <v>19</v>
      </c>
      <c r="F489" s="239" t="s">
        <v>2002</v>
      </c>
      <c r="G489" s="236"/>
      <c r="H489" s="240">
        <v>47.25</v>
      </c>
      <c r="I489" s="241"/>
      <c r="J489" s="236"/>
      <c r="K489" s="236"/>
      <c r="L489" s="242"/>
      <c r="M489" s="243"/>
      <c r="N489" s="244"/>
      <c r="O489" s="244"/>
      <c r="P489" s="244"/>
      <c r="Q489" s="244"/>
      <c r="R489" s="244"/>
      <c r="S489" s="244"/>
      <c r="T489" s="245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6" t="s">
        <v>208</v>
      </c>
      <c r="AU489" s="246" t="s">
        <v>85</v>
      </c>
      <c r="AV489" s="13" t="s">
        <v>85</v>
      </c>
      <c r="AW489" s="13" t="s">
        <v>37</v>
      </c>
      <c r="AX489" s="13" t="s">
        <v>83</v>
      </c>
      <c r="AY489" s="246" t="s">
        <v>197</v>
      </c>
    </row>
    <row r="490" s="2" customFormat="1" ht="24.15" customHeight="1">
      <c r="A490" s="41"/>
      <c r="B490" s="42"/>
      <c r="C490" s="217" t="s">
        <v>691</v>
      </c>
      <c r="D490" s="217" t="s">
        <v>199</v>
      </c>
      <c r="E490" s="218" t="s">
        <v>615</v>
      </c>
      <c r="F490" s="219" t="s">
        <v>616</v>
      </c>
      <c r="G490" s="220" t="s">
        <v>248</v>
      </c>
      <c r="H490" s="221">
        <v>62.5</v>
      </c>
      <c r="I490" s="222"/>
      <c r="J490" s="223">
        <f>ROUND(I490*H490,2)</f>
        <v>0</v>
      </c>
      <c r="K490" s="219" t="s">
        <v>203</v>
      </c>
      <c r="L490" s="47"/>
      <c r="M490" s="224" t="s">
        <v>19</v>
      </c>
      <c r="N490" s="225" t="s">
        <v>47</v>
      </c>
      <c r="O490" s="87"/>
      <c r="P490" s="226">
        <f>O490*H490</f>
        <v>0</v>
      </c>
      <c r="Q490" s="226">
        <v>0</v>
      </c>
      <c r="R490" s="226">
        <f>Q490*H490</f>
        <v>0</v>
      </c>
      <c r="S490" s="226">
        <v>0</v>
      </c>
      <c r="T490" s="227">
        <f>S490*H490</f>
        <v>0</v>
      </c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R490" s="228" t="s">
        <v>204</v>
      </c>
      <c r="AT490" s="228" t="s">
        <v>199</v>
      </c>
      <c r="AU490" s="228" t="s">
        <v>85</v>
      </c>
      <c r="AY490" s="20" t="s">
        <v>197</v>
      </c>
      <c r="BE490" s="229">
        <f>IF(N490="základní",J490,0)</f>
        <v>0</v>
      </c>
      <c r="BF490" s="229">
        <f>IF(N490="snížená",J490,0)</f>
        <v>0</v>
      </c>
      <c r="BG490" s="229">
        <f>IF(N490="zákl. přenesená",J490,0)</f>
        <v>0</v>
      </c>
      <c r="BH490" s="229">
        <f>IF(N490="sníž. přenesená",J490,0)</f>
        <v>0</v>
      </c>
      <c r="BI490" s="229">
        <f>IF(N490="nulová",J490,0)</f>
        <v>0</v>
      </c>
      <c r="BJ490" s="20" t="s">
        <v>83</v>
      </c>
      <c r="BK490" s="229">
        <f>ROUND(I490*H490,2)</f>
        <v>0</v>
      </c>
      <c r="BL490" s="20" t="s">
        <v>204</v>
      </c>
      <c r="BM490" s="228" t="s">
        <v>2003</v>
      </c>
    </row>
    <row r="491" s="2" customFormat="1">
      <c r="A491" s="41"/>
      <c r="B491" s="42"/>
      <c r="C491" s="43"/>
      <c r="D491" s="230" t="s">
        <v>206</v>
      </c>
      <c r="E491" s="43"/>
      <c r="F491" s="231" t="s">
        <v>618</v>
      </c>
      <c r="G491" s="43"/>
      <c r="H491" s="43"/>
      <c r="I491" s="232"/>
      <c r="J491" s="43"/>
      <c r="K491" s="43"/>
      <c r="L491" s="47"/>
      <c r="M491" s="233"/>
      <c r="N491" s="234"/>
      <c r="O491" s="87"/>
      <c r="P491" s="87"/>
      <c r="Q491" s="87"/>
      <c r="R491" s="87"/>
      <c r="S491" s="87"/>
      <c r="T491" s="88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T491" s="20" t="s">
        <v>206</v>
      </c>
      <c r="AU491" s="20" t="s">
        <v>85</v>
      </c>
    </row>
    <row r="492" s="13" customFormat="1">
      <c r="A492" s="13"/>
      <c r="B492" s="235"/>
      <c r="C492" s="236"/>
      <c r="D492" s="237" t="s">
        <v>208</v>
      </c>
      <c r="E492" s="238" t="s">
        <v>19</v>
      </c>
      <c r="F492" s="239" t="s">
        <v>2004</v>
      </c>
      <c r="G492" s="236"/>
      <c r="H492" s="240">
        <v>62.5</v>
      </c>
      <c r="I492" s="241"/>
      <c r="J492" s="236"/>
      <c r="K492" s="236"/>
      <c r="L492" s="242"/>
      <c r="M492" s="243"/>
      <c r="N492" s="244"/>
      <c r="O492" s="244"/>
      <c r="P492" s="244"/>
      <c r="Q492" s="244"/>
      <c r="R492" s="244"/>
      <c r="S492" s="244"/>
      <c r="T492" s="245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46" t="s">
        <v>208</v>
      </c>
      <c r="AU492" s="246" t="s">
        <v>85</v>
      </c>
      <c r="AV492" s="13" t="s">
        <v>85</v>
      </c>
      <c r="AW492" s="13" t="s">
        <v>37</v>
      </c>
      <c r="AX492" s="13" t="s">
        <v>83</v>
      </c>
      <c r="AY492" s="246" t="s">
        <v>197</v>
      </c>
    </row>
    <row r="493" s="2" customFormat="1" ht="21.75" customHeight="1">
      <c r="A493" s="41"/>
      <c r="B493" s="42"/>
      <c r="C493" s="217" t="s">
        <v>697</v>
      </c>
      <c r="D493" s="217" t="s">
        <v>199</v>
      </c>
      <c r="E493" s="218" t="s">
        <v>621</v>
      </c>
      <c r="F493" s="219" t="s">
        <v>622</v>
      </c>
      <c r="G493" s="220" t="s">
        <v>202</v>
      </c>
      <c r="H493" s="221">
        <v>820.79300000000001</v>
      </c>
      <c r="I493" s="222"/>
      <c r="J493" s="223">
        <f>ROUND(I493*H493,2)</f>
        <v>0</v>
      </c>
      <c r="K493" s="219" t="s">
        <v>203</v>
      </c>
      <c r="L493" s="47"/>
      <c r="M493" s="224" t="s">
        <v>19</v>
      </c>
      <c r="N493" s="225" t="s">
        <v>47</v>
      </c>
      <c r="O493" s="87"/>
      <c r="P493" s="226">
        <f>O493*H493</f>
        <v>0</v>
      </c>
      <c r="Q493" s="226">
        <v>0.00036999999999999999</v>
      </c>
      <c r="R493" s="226">
        <f>Q493*H493</f>
        <v>0.30369341</v>
      </c>
      <c r="S493" s="226">
        <v>0</v>
      </c>
      <c r="T493" s="227">
        <f>S493*H493</f>
        <v>0</v>
      </c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228" t="s">
        <v>204</v>
      </c>
      <c r="AT493" s="228" t="s">
        <v>199</v>
      </c>
      <c r="AU493" s="228" t="s">
        <v>85</v>
      </c>
      <c r="AY493" s="20" t="s">
        <v>197</v>
      </c>
      <c r="BE493" s="229">
        <f>IF(N493="základní",J493,0)</f>
        <v>0</v>
      </c>
      <c r="BF493" s="229">
        <f>IF(N493="snížená",J493,0)</f>
        <v>0</v>
      </c>
      <c r="BG493" s="229">
        <f>IF(N493="zákl. přenesená",J493,0)</f>
        <v>0</v>
      </c>
      <c r="BH493" s="229">
        <f>IF(N493="sníž. přenesená",J493,0)</f>
        <v>0</v>
      </c>
      <c r="BI493" s="229">
        <f>IF(N493="nulová",J493,0)</f>
        <v>0</v>
      </c>
      <c r="BJ493" s="20" t="s">
        <v>83</v>
      </c>
      <c r="BK493" s="229">
        <f>ROUND(I493*H493,2)</f>
        <v>0</v>
      </c>
      <c r="BL493" s="20" t="s">
        <v>204</v>
      </c>
      <c r="BM493" s="228" t="s">
        <v>2005</v>
      </c>
    </row>
    <row r="494" s="2" customFormat="1">
      <c r="A494" s="41"/>
      <c r="B494" s="42"/>
      <c r="C494" s="43"/>
      <c r="D494" s="230" t="s">
        <v>206</v>
      </c>
      <c r="E494" s="43"/>
      <c r="F494" s="231" t="s">
        <v>624</v>
      </c>
      <c r="G494" s="43"/>
      <c r="H494" s="43"/>
      <c r="I494" s="232"/>
      <c r="J494" s="43"/>
      <c r="K494" s="43"/>
      <c r="L494" s="47"/>
      <c r="M494" s="233"/>
      <c r="N494" s="234"/>
      <c r="O494" s="87"/>
      <c r="P494" s="87"/>
      <c r="Q494" s="87"/>
      <c r="R494" s="87"/>
      <c r="S494" s="87"/>
      <c r="T494" s="88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T494" s="20" t="s">
        <v>206</v>
      </c>
      <c r="AU494" s="20" t="s">
        <v>85</v>
      </c>
    </row>
    <row r="495" s="13" customFormat="1">
      <c r="A495" s="13"/>
      <c r="B495" s="235"/>
      <c r="C495" s="236"/>
      <c r="D495" s="237" t="s">
        <v>208</v>
      </c>
      <c r="E495" s="238" t="s">
        <v>19</v>
      </c>
      <c r="F495" s="239" t="s">
        <v>1898</v>
      </c>
      <c r="G495" s="236"/>
      <c r="H495" s="240">
        <v>264.69999999999999</v>
      </c>
      <c r="I495" s="241"/>
      <c r="J495" s="236"/>
      <c r="K495" s="236"/>
      <c r="L495" s="242"/>
      <c r="M495" s="243"/>
      <c r="N495" s="244"/>
      <c r="O495" s="244"/>
      <c r="P495" s="244"/>
      <c r="Q495" s="244"/>
      <c r="R495" s="244"/>
      <c r="S495" s="244"/>
      <c r="T495" s="245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46" t="s">
        <v>208</v>
      </c>
      <c r="AU495" s="246" t="s">
        <v>85</v>
      </c>
      <c r="AV495" s="13" t="s">
        <v>85</v>
      </c>
      <c r="AW495" s="13" t="s">
        <v>37</v>
      </c>
      <c r="AX495" s="13" t="s">
        <v>76</v>
      </c>
      <c r="AY495" s="246" t="s">
        <v>197</v>
      </c>
    </row>
    <row r="496" s="15" customFormat="1">
      <c r="A496" s="15"/>
      <c r="B496" s="258"/>
      <c r="C496" s="259"/>
      <c r="D496" s="237" t="s">
        <v>208</v>
      </c>
      <c r="E496" s="260" t="s">
        <v>19</v>
      </c>
      <c r="F496" s="261" t="s">
        <v>860</v>
      </c>
      <c r="G496" s="259"/>
      <c r="H496" s="262">
        <v>264.69999999999999</v>
      </c>
      <c r="I496" s="263"/>
      <c r="J496" s="259"/>
      <c r="K496" s="259"/>
      <c r="L496" s="264"/>
      <c r="M496" s="265"/>
      <c r="N496" s="266"/>
      <c r="O496" s="266"/>
      <c r="P496" s="266"/>
      <c r="Q496" s="266"/>
      <c r="R496" s="266"/>
      <c r="S496" s="266"/>
      <c r="T496" s="267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T496" s="268" t="s">
        <v>208</v>
      </c>
      <c r="AU496" s="268" t="s">
        <v>85</v>
      </c>
      <c r="AV496" s="15" t="s">
        <v>93</v>
      </c>
      <c r="AW496" s="15" t="s">
        <v>37</v>
      </c>
      <c r="AX496" s="15" t="s">
        <v>76</v>
      </c>
      <c r="AY496" s="268" t="s">
        <v>197</v>
      </c>
    </row>
    <row r="497" s="13" customFormat="1">
      <c r="A497" s="13"/>
      <c r="B497" s="235"/>
      <c r="C497" s="236"/>
      <c r="D497" s="237" t="s">
        <v>208</v>
      </c>
      <c r="E497" s="238" t="s">
        <v>19</v>
      </c>
      <c r="F497" s="239" t="s">
        <v>1899</v>
      </c>
      <c r="G497" s="236"/>
      <c r="H497" s="240">
        <v>7.1500000000000004</v>
      </c>
      <c r="I497" s="241"/>
      <c r="J497" s="236"/>
      <c r="K497" s="236"/>
      <c r="L497" s="242"/>
      <c r="M497" s="243"/>
      <c r="N497" s="244"/>
      <c r="O497" s="244"/>
      <c r="P497" s="244"/>
      <c r="Q497" s="244"/>
      <c r="R497" s="244"/>
      <c r="S497" s="244"/>
      <c r="T497" s="245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46" t="s">
        <v>208</v>
      </c>
      <c r="AU497" s="246" t="s">
        <v>85</v>
      </c>
      <c r="AV497" s="13" t="s">
        <v>85</v>
      </c>
      <c r="AW497" s="13" t="s">
        <v>37</v>
      </c>
      <c r="AX497" s="13" t="s">
        <v>76</v>
      </c>
      <c r="AY497" s="246" t="s">
        <v>197</v>
      </c>
    </row>
    <row r="498" s="13" customFormat="1">
      <c r="A498" s="13"/>
      <c r="B498" s="235"/>
      <c r="C498" s="236"/>
      <c r="D498" s="237" t="s">
        <v>208</v>
      </c>
      <c r="E498" s="238" t="s">
        <v>19</v>
      </c>
      <c r="F498" s="239" t="s">
        <v>1900</v>
      </c>
      <c r="G498" s="236"/>
      <c r="H498" s="240">
        <v>8.0999999999999996</v>
      </c>
      <c r="I498" s="241"/>
      <c r="J498" s="236"/>
      <c r="K498" s="236"/>
      <c r="L498" s="242"/>
      <c r="M498" s="243"/>
      <c r="N498" s="244"/>
      <c r="O498" s="244"/>
      <c r="P498" s="244"/>
      <c r="Q498" s="244"/>
      <c r="R498" s="244"/>
      <c r="S498" s="244"/>
      <c r="T498" s="245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6" t="s">
        <v>208</v>
      </c>
      <c r="AU498" s="246" t="s">
        <v>85</v>
      </c>
      <c r="AV498" s="13" t="s">
        <v>85</v>
      </c>
      <c r="AW498" s="13" t="s">
        <v>37</v>
      </c>
      <c r="AX498" s="13" t="s">
        <v>76</v>
      </c>
      <c r="AY498" s="246" t="s">
        <v>197</v>
      </c>
    </row>
    <row r="499" s="13" customFormat="1">
      <c r="A499" s="13"/>
      <c r="B499" s="235"/>
      <c r="C499" s="236"/>
      <c r="D499" s="237" t="s">
        <v>208</v>
      </c>
      <c r="E499" s="238" t="s">
        <v>19</v>
      </c>
      <c r="F499" s="239" t="s">
        <v>1901</v>
      </c>
      <c r="G499" s="236"/>
      <c r="H499" s="240">
        <v>9.1500000000000004</v>
      </c>
      <c r="I499" s="241"/>
      <c r="J499" s="236"/>
      <c r="K499" s="236"/>
      <c r="L499" s="242"/>
      <c r="M499" s="243"/>
      <c r="N499" s="244"/>
      <c r="O499" s="244"/>
      <c r="P499" s="244"/>
      <c r="Q499" s="244"/>
      <c r="R499" s="244"/>
      <c r="S499" s="244"/>
      <c r="T499" s="245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46" t="s">
        <v>208</v>
      </c>
      <c r="AU499" s="246" t="s">
        <v>85</v>
      </c>
      <c r="AV499" s="13" t="s">
        <v>85</v>
      </c>
      <c r="AW499" s="13" t="s">
        <v>37</v>
      </c>
      <c r="AX499" s="13" t="s">
        <v>76</v>
      </c>
      <c r="AY499" s="246" t="s">
        <v>197</v>
      </c>
    </row>
    <row r="500" s="15" customFormat="1">
      <c r="A500" s="15"/>
      <c r="B500" s="258"/>
      <c r="C500" s="259"/>
      <c r="D500" s="237" t="s">
        <v>208</v>
      </c>
      <c r="E500" s="260" t="s">
        <v>19</v>
      </c>
      <c r="F500" s="261" t="s">
        <v>378</v>
      </c>
      <c r="G500" s="259"/>
      <c r="H500" s="262">
        <v>24.399999999999999</v>
      </c>
      <c r="I500" s="263"/>
      <c r="J500" s="259"/>
      <c r="K500" s="259"/>
      <c r="L500" s="264"/>
      <c r="M500" s="265"/>
      <c r="N500" s="266"/>
      <c r="O500" s="266"/>
      <c r="P500" s="266"/>
      <c r="Q500" s="266"/>
      <c r="R500" s="266"/>
      <c r="S500" s="266"/>
      <c r="T500" s="267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T500" s="268" t="s">
        <v>208</v>
      </c>
      <c r="AU500" s="268" t="s">
        <v>85</v>
      </c>
      <c r="AV500" s="15" t="s">
        <v>93</v>
      </c>
      <c r="AW500" s="15" t="s">
        <v>37</v>
      </c>
      <c r="AX500" s="15" t="s">
        <v>76</v>
      </c>
      <c r="AY500" s="268" t="s">
        <v>197</v>
      </c>
    </row>
    <row r="501" s="13" customFormat="1">
      <c r="A501" s="13"/>
      <c r="B501" s="235"/>
      <c r="C501" s="236"/>
      <c r="D501" s="237" t="s">
        <v>208</v>
      </c>
      <c r="E501" s="238" t="s">
        <v>19</v>
      </c>
      <c r="F501" s="239" t="s">
        <v>1902</v>
      </c>
      <c r="G501" s="236"/>
      <c r="H501" s="240">
        <v>7.0499999999999998</v>
      </c>
      <c r="I501" s="241"/>
      <c r="J501" s="236"/>
      <c r="K501" s="236"/>
      <c r="L501" s="242"/>
      <c r="M501" s="243"/>
      <c r="N501" s="244"/>
      <c r="O501" s="244"/>
      <c r="P501" s="244"/>
      <c r="Q501" s="244"/>
      <c r="R501" s="244"/>
      <c r="S501" s="244"/>
      <c r="T501" s="245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46" t="s">
        <v>208</v>
      </c>
      <c r="AU501" s="246" t="s">
        <v>85</v>
      </c>
      <c r="AV501" s="13" t="s">
        <v>85</v>
      </c>
      <c r="AW501" s="13" t="s">
        <v>37</v>
      </c>
      <c r="AX501" s="13" t="s">
        <v>76</v>
      </c>
      <c r="AY501" s="246" t="s">
        <v>197</v>
      </c>
    </row>
    <row r="502" s="13" customFormat="1">
      <c r="A502" s="13"/>
      <c r="B502" s="235"/>
      <c r="C502" s="236"/>
      <c r="D502" s="237" t="s">
        <v>208</v>
      </c>
      <c r="E502" s="238" t="s">
        <v>19</v>
      </c>
      <c r="F502" s="239" t="s">
        <v>1903</v>
      </c>
      <c r="G502" s="236"/>
      <c r="H502" s="240">
        <v>7.8499999999999996</v>
      </c>
      <c r="I502" s="241"/>
      <c r="J502" s="236"/>
      <c r="K502" s="236"/>
      <c r="L502" s="242"/>
      <c r="M502" s="243"/>
      <c r="N502" s="244"/>
      <c r="O502" s="244"/>
      <c r="P502" s="244"/>
      <c r="Q502" s="244"/>
      <c r="R502" s="244"/>
      <c r="S502" s="244"/>
      <c r="T502" s="245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46" t="s">
        <v>208</v>
      </c>
      <c r="AU502" s="246" t="s">
        <v>85</v>
      </c>
      <c r="AV502" s="13" t="s">
        <v>85</v>
      </c>
      <c r="AW502" s="13" t="s">
        <v>37</v>
      </c>
      <c r="AX502" s="13" t="s">
        <v>76</v>
      </c>
      <c r="AY502" s="246" t="s">
        <v>197</v>
      </c>
    </row>
    <row r="503" s="13" customFormat="1">
      <c r="A503" s="13"/>
      <c r="B503" s="235"/>
      <c r="C503" s="236"/>
      <c r="D503" s="237" t="s">
        <v>208</v>
      </c>
      <c r="E503" s="238" t="s">
        <v>19</v>
      </c>
      <c r="F503" s="239" t="s">
        <v>1904</v>
      </c>
      <c r="G503" s="236"/>
      <c r="H503" s="240">
        <v>210.15000000000001</v>
      </c>
      <c r="I503" s="241"/>
      <c r="J503" s="236"/>
      <c r="K503" s="236"/>
      <c r="L503" s="242"/>
      <c r="M503" s="243"/>
      <c r="N503" s="244"/>
      <c r="O503" s="244"/>
      <c r="P503" s="244"/>
      <c r="Q503" s="244"/>
      <c r="R503" s="244"/>
      <c r="S503" s="244"/>
      <c r="T503" s="245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46" t="s">
        <v>208</v>
      </c>
      <c r="AU503" s="246" t="s">
        <v>85</v>
      </c>
      <c r="AV503" s="13" t="s">
        <v>85</v>
      </c>
      <c r="AW503" s="13" t="s">
        <v>37</v>
      </c>
      <c r="AX503" s="13" t="s">
        <v>76</v>
      </c>
      <c r="AY503" s="246" t="s">
        <v>197</v>
      </c>
    </row>
    <row r="504" s="13" customFormat="1">
      <c r="A504" s="13"/>
      <c r="B504" s="235"/>
      <c r="C504" s="236"/>
      <c r="D504" s="237" t="s">
        <v>208</v>
      </c>
      <c r="E504" s="238" t="s">
        <v>19</v>
      </c>
      <c r="F504" s="239" t="s">
        <v>1905</v>
      </c>
      <c r="G504" s="236"/>
      <c r="H504" s="240">
        <v>46.850000000000001</v>
      </c>
      <c r="I504" s="241"/>
      <c r="J504" s="236"/>
      <c r="K504" s="236"/>
      <c r="L504" s="242"/>
      <c r="M504" s="243"/>
      <c r="N504" s="244"/>
      <c r="O504" s="244"/>
      <c r="P504" s="244"/>
      <c r="Q504" s="244"/>
      <c r="R504" s="244"/>
      <c r="S504" s="244"/>
      <c r="T504" s="245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46" t="s">
        <v>208</v>
      </c>
      <c r="AU504" s="246" t="s">
        <v>85</v>
      </c>
      <c r="AV504" s="13" t="s">
        <v>85</v>
      </c>
      <c r="AW504" s="13" t="s">
        <v>37</v>
      </c>
      <c r="AX504" s="13" t="s">
        <v>76</v>
      </c>
      <c r="AY504" s="246" t="s">
        <v>197</v>
      </c>
    </row>
    <row r="505" s="15" customFormat="1">
      <c r="A505" s="15"/>
      <c r="B505" s="258"/>
      <c r="C505" s="259"/>
      <c r="D505" s="237" t="s">
        <v>208</v>
      </c>
      <c r="E505" s="260" t="s">
        <v>19</v>
      </c>
      <c r="F505" s="261" t="s">
        <v>383</v>
      </c>
      <c r="G505" s="259"/>
      <c r="H505" s="262">
        <v>271.90000000000003</v>
      </c>
      <c r="I505" s="263"/>
      <c r="J505" s="259"/>
      <c r="K505" s="259"/>
      <c r="L505" s="264"/>
      <c r="M505" s="265"/>
      <c r="N505" s="266"/>
      <c r="O505" s="266"/>
      <c r="P505" s="266"/>
      <c r="Q505" s="266"/>
      <c r="R505" s="266"/>
      <c r="S505" s="266"/>
      <c r="T505" s="267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68" t="s">
        <v>208</v>
      </c>
      <c r="AU505" s="268" t="s">
        <v>85</v>
      </c>
      <c r="AV505" s="15" t="s">
        <v>93</v>
      </c>
      <c r="AW505" s="15" t="s">
        <v>37</v>
      </c>
      <c r="AX505" s="15" t="s">
        <v>76</v>
      </c>
      <c r="AY505" s="268" t="s">
        <v>197</v>
      </c>
    </row>
    <row r="506" s="13" customFormat="1">
      <c r="A506" s="13"/>
      <c r="B506" s="235"/>
      <c r="C506" s="236"/>
      <c r="D506" s="237" t="s">
        <v>208</v>
      </c>
      <c r="E506" s="238" t="s">
        <v>19</v>
      </c>
      <c r="F506" s="239" t="s">
        <v>1906</v>
      </c>
      <c r="G506" s="236"/>
      <c r="H506" s="240">
        <v>37.424999999999997</v>
      </c>
      <c r="I506" s="241"/>
      <c r="J506" s="236"/>
      <c r="K506" s="236"/>
      <c r="L506" s="242"/>
      <c r="M506" s="243"/>
      <c r="N506" s="244"/>
      <c r="O506" s="244"/>
      <c r="P506" s="244"/>
      <c r="Q506" s="244"/>
      <c r="R506" s="244"/>
      <c r="S506" s="244"/>
      <c r="T506" s="245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46" t="s">
        <v>208</v>
      </c>
      <c r="AU506" s="246" t="s">
        <v>85</v>
      </c>
      <c r="AV506" s="13" t="s">
        <v>85</v>
      </c>
      <c r="AW506" s="13" t="s">
        <v>37</v>
      </c>
      <c r="AX506" s="13" t="s">
        <v>76</v>
      </c>
      <c r="AY506" s="246" t="s">
        <v>197</v>
      </c>
    </row>
    <row r="507" s="15" customFormat="1">
      <c r="A507" s="15"/>
      <c r="B507" s="258"/>
      <c r="C507" s="259"/>
      <c r="D507" s="237" t="s">
        <v>208</v>
      </c>
      <c r="E507" s="260" t="s">
        <v>19</v>
      </c>
      <c r="F507" s="261" t="s">
        <v>385</v>
      </c>
      <c r="G507" s="259"/>
      <c r="H507" s="262">
        <v>37.424999999999997</v>
      </c>
      <c r="I507" s="263"/>
      <c r="J507" s="259"/>
      <c r="K507" s="259"/>
      <c r="L507" s="264"/>
      <c r="M507" s="265"/>
      <c r="N507" s="266"/>
      <c r="O507" s="266"/>
      <c r="P507" s="266"/>
      <c r="Q507" s="266"/>
      <c r="R507" s="266"/>
      <c r="S507" s="266"/>
      <c r="T507" s="267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T507" s="268" t="s">
        <v>208</v>
      </c>
      <c r="AU507" s="268" t="s">
        <v>85</v>
      </c>
      <c r="AV507" s="15" t="s">
        <v>93</v>
      </c>
      <c r="AW507" s="15" t="s">
        <v>37</v>
      </c>
      <c r="AX507" s="15" t="s">
        <v>76</v>
      </c>
      <c r="AY507" s="268" t="s">
        <v>197</v>
      </c>
    </row>
    <row r="508" s="13" customFormat="1">
      <c r="A508" s="13"/>
      <c r="B508" s="235"/>
      <c r="C508" s="236"/>
      <c r="D508" s="237" t="s">
        <v>208</v>
      </c>
      <c r="E508" s="238" t="s">
        <v>19</v>
      </c>
      <c r="F508" s="239" t="s">
        <v>1907</v>
      </c>
      <c r="G508" s="236"/>
      <c r="H508" s="240">
        <v>35.100000000000001</v>
      </c>
      <c r="I508" s="241"/>
      <c r="J508" s="236"/>
      <c r="K508" s="236"/>
      <c r="L508" s="242"/>
      <c r="M508" s="243"/>
      <c r="N508" s="244"/>
      <c r="O508" s="244"/>
      <c r="P508" s="244"/>
      <c r="Q508" s="244"/>
      <c r="R508" s="244"/>
      <c r="S508" s="244"/>
      <c r="T508" s="245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6" t="s">
        <v>208</v>
      </c>
      <c r="AU508" s="246" t="s">
        <v>85</v>
      </c>
      <c r="AV508" s="13" t="s">
        <v>85</v>
      </c>
      <c r="AW508" s="13" t="s">
        <v>37</v>
      </c>
      <c r="AX508" s="13" t="s">
        <v>76</v>
      </c>
      <c r="AY508" s="246" t="s">
        <v>197</v>
      </c>
    </row>
    <row r="509" s="15" customFormat="1">
      <c r="A509" s="15"/>
      <c r="B509" s="258"/>
      <c r="C509" s="259"/>
      <c r="D509" s="237" t="s">
        <v>208</v>
      </c>
      <c r="E509" s="260" t="s">
        <v>19</v>
      </c>
      <c r="F509" s="261" t="s">
        <v>1060</v>
      </c>
      <c r="G509" s="259"/>
      <c r="H509" s="262">
        <v>35.100000000000001</v>
      </c>
      <c r="I509" s="263"/>
      <c r="J509" s="259"/>
      <c r="K509" s="259"/>
      <c r="L509" s="264"/>
      <c r="M509" s="265"/>
      <c r="N509" s="266"/>
      <c r="O509" s="266"/>
      <c r="P509" s="266"/>
      <c r="Q509" s="266"/>
      <c r="R509" s="266"/>
      <c r="S509" s="266"/>
      <c r="T509" s="267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T509" s="268" t="s">
        <v>208</v>
      </c>
      <c r="AU509" s="268" t="s">
        <v>85</v>
      </c>
      <c r="AV509" s="15" t="s">
        <v>93</v>
      </c>
      <c r="AW509" s="15" t="s">
        <v>37</v>
      </c>
      <c r="AX509" s="15" t="s">
        <v>76</v>
      </c>
      <c r="AY509" s="268" t="s">
        <v>197</v>
      </c>
    </row>
    <row r="510" s="13" customFormat="1">
      <c r="A510" s="13"/>
      <c r="B510" s="235"/>
      <c r="C510" s="236"/>
      <c r="D510" s="237" t="s">
        <v>208</v>
      </c>
      <c r="E510" s="238" t="s">
        <v>19</v>
      </c>
      <c r="F510" s="239" t="s">
        <v>1827</v>
      </c>
      <c r="G510" s="236"/>
      <c r="H510" s="240">
        <v>107.5</v>
      </c>
      <c r="I510" s="241"/>
      <c r="J510" s="236"/>
      <c r="K510" s="236"/>
      <c r="L510" s="242"/>
      <c r="M510" s="243"/>
      <c r="N510" s="244"/>
      <c r="O510" s="244"/>
      <c r="P510" s="244"/>
      <c r="Q510" s="244"/>
      <c r="R510" s="244"/>
      <c r="S510" s="244"/>
      <c r="T510" s="245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46" t="s">
        <v>208</v>
      </c>
      <c r="AU510" s="246" t="s">
        <v>85</v>
      </c>
      <c r="AV510" s="13" t="s">
        <v>85</v>
      </c>
      <c r="AW510" s="13" t="s">
        <v>37</v>
      </c>
      <c r="AX510" s="13" t="s">
        <v>76</v>
      </c>
      <c r="AY510" s="246" t="s">
        <v>197</v>
      </c>
    </row>
    <row r="511" s="15" customFormat="1">
      <c r="A511" s="15"/>
      <c r="B511" s="258"/>
      <c r="C511" s="259"/>
      <c r="D511" s="237" t="s">
        <v>208</v>
      </c>
      <c r="E511" s="260" t="s">
        <v>19</v>
      </c>
      <c r="F511" s="261" t="s">
        <v>646</v>
      </c>
      <c r="G511" s="259"/>
      <c r="H511" s="262">
        <v>107.5</v>
      </c>
      <c r="I511" s="263"/>
      <c r="J511" s="259"/>
      <c r="K511" s="259"/>
      <c r="L511" s="264"/>
      <c r="M511" s="265"/>
      <c r="N511" s="266"/>
      <c r="O511" s="266"/>
      <c r="P511" s="266"/>
      <c r="Q511" s="266"/>
      <c r="R511" s="266"/>
      <c r="S511" s="266"/>
      <c r="T511" s="267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T511" s="268" t="s">
        <v>208</v>
      </c>
      <c r="AU511" s="268" t="s">
        <v>85</v>
      </c>
      <c r="AV511" s="15" t="s">
        <v>93</v>
      </c>
      <c r="AW511" s="15" t="s">
        <v>37</v>
      </c>
      <c r="AX511" s="15" t="s">
        <v>76</v>
      </c>
      <c r="AY511" s="268" t="s">
        <v>197</v>
      </c>
    </row>
    <row r="512" s="13" customFormat="1">
      <c r="A512" s="13"/>
      <c r="B512" s="235"/>
      <c r="C512" s="236"/>
      <c r="D512" s="237" t="s">
        <v>208</v>
      </c>
      <c r="E512" s="238" t="s">
        <v>19</v>
      </c>
      <c r="F512" s="239" t="s">
        <v>1908</v>
      </c>
      <c r="G512" s="236"/>
      <c r="H512" s="240">
        <v>9.5229999999999997</v>
      </c>
      <c r="I512" s="241"/>
      <c r="J512" s="236"/>
      <c r="K512" s="236"/>
      <c r="L512" s="242"/>
      <c r="M512" s="243"/>
      <c r="N512" s="244"/>
      <c r="O512" s="244"/>
      <c r="P512" s="244"/>
      <c r="Q512" s="244"/>
      <c r="R512" s="244"/>
      <c r="S512" s="244"/>
      <c r="T512" s="245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46" t="s">
        <v>208</v>
      </c>
      <c r="AU512" s="246" t="s">
        <v>85</v>
      </c>
      <c r="AV512" s="13" t="s">
        <v>85</v>
      </c>
      <c r="AW512" s="13" t="s">
        <v>37</v>
      </c>
      <c r="AX512" s="13" t="s">
        <v>76</v>
      </c>
      <c r="AY512" s="246" t="s">
        <v>197</v>
      </c>
    </row>
    <row r="513" s="13" customFormat="1">
      <c r="A513" s="13"/>
      <c r="B513" s="235"/>
      <c r="C513" s="236"/>
      <c r="D513" s="237" t="s">
        <v>208</v>
      </c>
      <c r="E513" s="238" t="s">
        <v>19</v>
      </c>
      <c r="F513" s="239" t="s">
        <v>1909</v>
      </c>
      <c r="G513" s="236"/>
      <c r="H513" s="240">
        <v>8.7899999999999991</v>
      </c>
      <c r="I513" s="241"/>
      <c r="J513" s="236"/>
      <c r="K513" s="236"/>
      <c r="L513" s="242"/>
      <c r="M513" s="243"/>
      <c r="N513" s="244"/>
      <c r="O513" s="244"/>
      <c r="P513" s="244"/>
      <c r="Q513" s="244"/>
      <c r="R513" s="244"/>
      <c r="S513" s="244"/>
      <c r="T513" s="245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6" t="s">
        <v>208</v>
      </c>
      <c r="AU513" s="246" t="s">
        <v>85</v>
      </c>
      <c r="AV513" s="13" t="s">
        <v>85</v>
      </c>
      <c r="AW513" s="13" t="s">
        <v>37</v>
      </c>
      <c r="AX513" s="13" t="s">
        <v>76</v>
      </c>
      <c r="AY513" s="246" t="s">
        <v>197</v>
      </c>
    </row>
    <row r="514" s="13" customFormat="1">
      <c r="A514" s="13"/>
      <c r="B514" s="235"/>
      <c r="C514" s="236"/>
      <c r="D514" s="237" t="s">
        <v>208</v>
      </c>
      <c r="E514" s="238" t="s">
        <v>19</v>
      </c>
      <c r="F514" s="239" t="s">
        <v>1910</v>
      </c>
      <c r="G514" s="236"/>
      <c r="H514" s="240">
        <v>34.109999999999999</v>
      </c>
      <c r="I514" s="241"/>
      <c r="J514" s="236"/>
      <c r="K514" s="236"/>
      <c r="L514" s="242"/>
      <c r="M514" s="243"/>
      <c r="N514" s="244"/>
      <c r="O514" s="244"/>
      <c r="P514" s="244"/>
      <c r="Q514" s="244"/>
      <c r="R514" s="244"/>
      <c r="S514" s="244"/>
      <c r="T514" s="245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46" t="s">
        <v>208</v>
      </c>
      <c r="AU514" s="246" t="s">
        <v>85</v>
      </c>
      <c r="AV514" s="13" t="s">
        <v>85</v>
      </c>
      <c r="AW514" s="13" t="s">
        <v>37</v>
      </c>
      <c r="AX514" s="13" t="s">
        <v>76</v>
      </c>
      <c r="AY514" s="246" t="s">
        <v>197</v>
      </c>
    </row>
    <row r="515" s="13" customFormat="1">
      <c r="A515" s="13"/>
      <c r="B515" s="235"/>
      <c r="C515" s="236"/>
      <c r="D515" s="237" t="s">
        <v>208</v>
      </c>
      <c r="E515" s="238" t="s">
        <v>19</v>
      </c>
      <c r="F515" s="239" t="s">
        <v>1911</v>
      </c>
      <c r="G515" s="236"/>
      <c r="H515" s="240">
        <v>27.344999999999999</v>
      </c>
      <c r="I515" s="241"/>
      <c r="J515" s="236"/>
      <c r="K515" s="236"/>
      <c r="L515" s="242"/>
      <c r="M515" s="243"/>
      <c r="N515" s="244"/>
      <c r="O515" s="244"/>
      <c r="P515" s="244"/>
      <c r="Q515" s="244"/>
      <c r="R515" s="244"/>
      <c r="S515" s="244"/>
      <c r="T515" s="245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6" t="s">
        <v>208</v>
      </c>
      <c r="AU515" s="246" t="s">
        <v>85</v>
      </c>
      <c r="AV515" s="13" t="s">
        <v>85</v>
      </c>
      <c r="AW515" s="13" t="s">
        <v>37</v>
      </c>
      <c r="AX515" s="13" t="s">
        <v>76</v>
      </c>
      <c r="AY515" s="246" t="s">
        <v>197</v>
      </c>
    </row>
    <row r="516" s="15" customFormat="1">
      <c r="A516" s="15"/>
      <c r="B516" s="258"/>
      <c r="C516" s="259"/>
      <c r="D516" s="237" t="s">
        <v>208</v>
      </c>
      <c r="E516" s="260" t="s">
        <v>19</v>
      </c>
      <c r="F516" s="261" t="s">
        <v>390</v>
      </c>
      <c r="G516" s="259"/>
      <c r="H516" s="262">
        <v>79.768000000000001</v>
      </c>
      <c r="I516" s="263"/>
      <c r="J516" s="259"/>
      <c r="K516" s="259"/>
      <c r="L516" s="264"/>
      <c r="M516" s="265"/>
      <c r="N516" s="266"/>
      <c r="O516" s="266"/>
      <c r="P516" s="266"/>
      <c r="Q516" s="266"/>
      <c r="R516" s="266"/>
      <c r="S516" s="266"/>
      <c r="T516" s="267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T516" s="268" t="s">
        <v>208</v>
      </c>
      <c r="AU516" s="268" t="s">
        <v>85</v>
      </c>
      <c r="AV516" s="15" t="s">
        <v>93</v>
      </c>
      <c r="AW516" s="15" t="s">
        <v>37</v>
      </c>
      <c r="AX516" s="15" t="s">
        <v>76</v>
      </c>
      <c r="AY516" s="268" t="s">
        <v>197</v>
      </c>
    </row>
    <row r="517" s="14" customFormat="1">
      <c r="A517" s="14"/>
      <c r="B517" s="247"/>
      <c r="C517" s="248"/>
      <c r="D517" s="237" t="s">
        <v>208</v>
      </c>
      <c r="E517" s="249" t="s">
        <v>19</v>
      </c>
      <c r="F517" s="250" t="s">
        <v>272</v>
      </c>
      <c r="G517" s="248"/>
      <c r="H517" s="251">
        <v>820.79300000000001</v>
      </c>
      <c r="I517" s="252"/>
      <c r="J517" s="248"/>
      <c r="K517" s="248"/>
      <c r="L517" s="253"/>
      <c r="M517" s="254"/>
      <c r="N517" s="255"/>
      <c r="O517" s="255"/>
      <c r="P517" s="255"/>
      <c r="Q517" s="255"/>
      <c r="R517" s="255"/>
      <c r="S517" s="255"/>
      <c r="T517" s="256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57" t="s">
        <v>208</v>
      </c>
      <c r="AU517" s="257" t="s">
        <v>85</v>
      </c>
      <c r="AV517" s="14" t="s">
        <v>204</v>
      </c>
      <c r="AW517" s="14" t="s">
        <v>37</v>
      </c>
      <c r="AX517" s="14" t="s">
        <v>83</v>
      </c>
      <c r="AY517" s="257" t="s">
        <v>197</v>
      </c>
    </row>
    <row r="518" s="2" customFormat="1" ht="16.5" customHeight="1">
      <c r="A518" s="41"/>
      <c r="B518" s="42"/>
      <c r="C518" s="217" t="s">
        <v>705</v>
      </c>
      <c r="D518" s="217" t="s">
        <v>199</v>
      </c>
      <c r="E518" s="218" t="s">
        <v>2006</v>
      </c>
      <c r="F518" s="219" t="s">
        <v>2007</v>
      </c>
      <c r="G518" s="220" t="s">
        <v>421</v>
      </c>
      <c r="H518" s="221">
        <v>5</v>
      </c>
      <c r="I518" s="222"/>
      <c r="J518" s="223">
        <f>ROUND(I518*H518,2)</f>
        <v>0</v>
      </c>
      <c r="K518" s="219" t="s">
        <v>203</v>
      </c>
      <c r="L518" s="47"/>
      <c r="M518" s="224" t="s">
        <v>19</v>
      </c>
      <c r="N518" s="225" t="s">
        <v>47</v>
      </c>
      <c r="O518" s="87"/>
      <c r="P518" s="226">
        <f>O518*H518</f>
        <v>0</v>
      </c>
      <c r="Q518" s="226">
        <v>0.072870000000000004</v>
      </c>
      <c r="R518" s="226">
        <f>Q518*H518</f>
        <v>0.36435000000000001</v>
      </c>
      <c r="S518" s="226">
        <v>0</v>
      </c>
      <c r="T518" s="227">
        <f>S518*H518</f>
        <v>0</v>
      </c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R518" s="228" t="s">
        <v>204</v>
      </c>
      <c r="AT518" s="228" t="s">
        <v>199</v>
      </c>
      <c r="AU518" s="228" t="s">
        <v>85</v>
      </c>
      <c r="AY518" s="20" t="s">
        <v>197</v>
      </c>
      <c r="BE518" s="229">
        <f>IF(N518="základní",J518,0)</f>
        <v>0</v>
      </c>
      <c r="BF518" s="229">
        <f>IF(N518="snížená",J518,0)</f>
        <v>0</v>
      </c>
      <c r="BG518" s="229">
        <f>IF(N518="zákl. přenesená",J518,0)</f>
        <v>0</v>
      </c>
      <c r="BH518" s="229">
        <f>IF(N518="sníž. přenesená",J518,0)</f>
        <v>0</v>
      </c>
      <c r="BI518" s="229">
        <f>IF(N518="nulová",J518,0)</f>
        <v>0</v>
      </c>
      <c r="BJ518" s="20" t="s">
        <v>83</v>
      </c>
      <c r="BK518" s="229">
        <f>ROUND(I518*H518,2)</f>
        <v>0</v>
      </c>
      <c r="BL518" s="20" t="s">
        <v>204</v>
      </c>
      <c r="BM518" s="228" t="s">
        <v>2008</v>
      </c>
    </row>
    <row r="519" s="2" customFormat="1">
      <c r="A519" s="41"/>
      <c r="B519" s="42"/>
      <c r="C519" s="43"/>
      <c r="D519" s="230" t="s">
        <v>206</v>
      </c>
      <c r="E519" s="43"/>
      <c r="F519" s="231" t="s">
        <v>2009</v>
      </c>
      <c r="G519" s="43"/>
      <c r="H519" s="43"/>
      <c r="I519" s="232"/>
      <c r="J519" s="43"/>
      <c r="K519" s="43"/>
      <c r="L519" s="47"/>
      <c r="M519" s="233"/>
      <c r="N519" s="234"/>
      <c r="O519" s="87"/>
      <c r="P519" s="87"/>
      <c r="Q519" s="87"/>
      <c r="R519" s="87"/>
      <c r="S519" s="87"/>
      <c r="T519" s="88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T519" s="20" t="s">
        <v>206</v>
      </c>
      <c r="AU519" s="20" t="s">
        <v>85</v>
      </c>
    </row>
    <row r="520" s="13" customFormat="1">
      <c r="A520" s="13"/>
      <c r="B520" s="235"/>
      <c r="C520" s="236"/>
      <c r="D520" s="237" t="s">
        <v>208</v>
      </c>
      <c r="E520" s="238" t="s">
        <v>19</v>
      </c>
      <c r="F520" s="239" t="s">
        <v>224</v>
      </c>
      <c r="G520" s="236"/>
      <c r="H520" s="240">
        <v>5</v>
      </c>
      <c r="I520" s="241"/>
      <c r="J520" s="236"/>
      <c r="K520" s="236"/>
      <c r="L520" s="242"/>
      <c r="M520" s="243"/>
      <c r="N520" s="244"/>
      <c r="O520" s="244"/>
      <c r="P520" s="244"/>
      <c r="Q520" s="244"/>
      <c r="R520" s="244"/>
      <c r="S520" s="244"/>
      <c r="T520" s="245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46" t="s">
        <v>208</v>
      </c>
      <c r="AU520" s="246" t="s">
        <v>85</v>
      </c>
      <c r="AV520" s="13" t="s">
        <v>85</v>
      </c>
      <c r="AW520" s="13" t="s">
        <v>37</v>
      </c>
      <c r="AX520" s="13" t="s">
        <v>83</v>
      </c>
      <c r="AY520" s="246" t="s">
        <v>197</v>
      </c>
    </row>
    <row r="521" s="2" customFormat="1" ht="66.75" customHeight="1">
      <c r="A521" s="41"/>
      <c r="B521" s="42"/>
      <c r="C521" s="269" t="s">
        <v>711</v>
      </c>
      <c r="D521" s="269" t="s">
        <v>342</v>
      </c>
      <c r="E521" s="270" t="s">
        <v>2010</v>
      </c>
      <c r="F521" s="271" t="s">
        <v>2011</v>
      </c>
      <c r="G521" s="272" t="s">
        <v>421</v>
      </c>
      <c r="H521" s="273">
        <v>5</v>
      </c>
      <c r="I521" s="274"/>
      <c r="J521" s="275">
        <f>ROUND(I521*H521,2)</f>
        <v>0</v>
      </c>
      <c r="K521" s="271" t="s">
        <v>19</v>
      </c>
      <c r="L521" s="276"/>
      <c r="M521" s="277" t="s">
        <v>19</v>
      </c>
      <c r="N521" s="278" t="s">
        <v>47</v>
      </c>
      <c r="O521" s="87"/>
      <c r="P521" s="226">
        <f>O521*H521</f>
        <v>0</v>
      </c>
      <c r="Q521" s="226">
        <v>0.0141</v>
      </c>
      <c r="R521" s="226">
        <f>Q521*H521</f>
        <v>0.070499999999999993</v>
      </c>
      <c r="S521" s="226">
        <v>0</v>
      </c>
      <c r="T521" s="227">
        <f>S521*H521</f>
        <v>0</v>
      </c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R521" s="228" t="s">
        <v>239</v>
      </c>
      <c r="AT521" s="228" t="s">
        <v>342</v>
      </c>
      <c r="AU521" s="228" t="s">
        <v>85</v>
      </c>
      <c r="AY521" s="20" t="s">
        <v>197</v>
      </c>
      <c r="BE521" s="229">
        <f>IF(N521="základní",J521,0)</f>
        <v>0</v>
      </c>
      <c r="BF521" s="229">
        <f>IF(N521="snížená",J521,0)</f>
        <v>0</v>
      </c>
      <c r="BG521" s="229">
        <f>IF(N521="zákl. přenesená",J521,0)</f>
        <v>0</v>
      </c>
      <c r="BH521" s="229">
        <f>IF(N521="sníž. přenesená",J521,0)</f>
        <v>0</v>
      </c>
      <c r="BI521" s="229">
        <f>IF(N521="nulová",J521,0)</f>
        <v>0</v>
      </c>
      <c r="BJ521" s="20" t="s">
        <v>83</v>
      </c>
      <c r="BK521" s="229">
        <f>ROUND(I521*H521,2)</f>
        <v>0</v>
      </c>
      <c r="BL521" s="20" t="s">
        <v>204</v>
      </c>
      <c r="BM521" s="228" t="s">
        <v>2012</v>
      </c>
    </row>
    <row r="522" s="2" customFormat="1">
      <c r="A522" s="41"/>
      <c r="B522" s="42"/>
      <c r="C522" s="43"/>
      <c r="D522" s="237" t="s">
        <v>833</v>
      </c>
      <c r="E522" s="43"/>
      <c r="F522" s="279" t="s">
        <v>1708</v>
      </c>
      <c r="G522" s="43"/>
      <c r="H522" s="43"/>
      <c r="I522" s="232"/>
      <c r="J522" s="43"/>
      <c r="K522" s="43"/>
      <c r="L522" s="47"/>
      <c r="M522" s="233"/>
      <c r="N522" s="234"/>
      <c r="O522" s="87"/>
      <c r="P522" s="87"/>
      <c r="Q522" s="87"/>
      <c r="R522" s="87"/>
      <c r="S522" s="87"/>
      <c r="T522" s="88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T522" s="20" t="s">
        <v>833</v>
      </c>
      <c r="AU522" s="20" t="s">
        <v>85</v>
      </c>
    </row>
    <row r="523" s="2" customFormat="1" ht="21.75" customHeight="1">
      <c r="A523" s="41"/>
      <c r="B523" s="42"/>
      <c r="C523" s="217" t="s">
        <v>716</v>
      </c>
      <c r="D523" s="217" t="s">
        <v>199</v>
      </c>
      <c r="E523" s="218" t="s">
        <v>2013</v>
      </c>
      <c r="F523" s="219" t="s">
        <v>2014</v>
      </c>
      <c r="G523" s="220" t="s">
        <v>421</v>
      </c>
      <c r="H523" s="221">
        <v>5</v>
      </c>
      <c r="I523" s="222"/>
      <c r="J523" s="223">
        <f>ROUND(I523*H523,2)</f>
        <v>0</v>
      </c>
      <c r="K523" s="219" t="s">
        <v>203</v>
      </c>
      <c r="L523" s="47"/>
      <c r="M523" s="224" t="s">
        <v>19</v>
      </c>
      <c r="N523" s="225" t="s">
        <v>47</v>
      </c>
      <c r="O523" s="87"/>
      <c r="P523" s="226">
        <f>O523*H523</f>
        <v>0</v>
      </c>
      <c r="Q523" s="226">
        <v>0.35743999999999998</v>
      </c>
      <c r="R523" s="226">
        <f>Q523*H523</f>
        <v>1.7871999999999999</v>
      </c>
      <c r="S523" s="226">
        <v>0</v>
      </c>
      <c r="T523" s="227">
        <f>S523*H523</f>
        <v>0</v>
      </c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228" t="s">
        <v>204</v>
      </c>
      <c r="AT523" s="228" t="s">
        <v>199</v>
      </c>
      <c r="AU523" s="228" t="s">
        <v>85</v>
      </c>
      <c r="AY523" s="20" t="s">
        <v>197</v>
      </c>
      <c r="BE523" s="229">
        <f>IF(N523="základní",J523,0)</f>
        <v>0</v>
      </c>
      <c r="BF523" s="229">
        <f>IF(N523="snížená",J523,0)</f>
        <v>0</v>
      </c>
      <c r="BG523" s="229">
        <f>IF(N523="zákl. přenesená",J523,0)</f>
        <v>0</v>
      </c>
      <c r="BH523" s="229">
        <f>IF(N523="sníž. přenesená",J523,0)</f>
        <v>0</v>
      </c>
      <c r="BI523" s="229">
        <f>IF(N523="nulová",J523,0)</f>
        <v>0</v>
      </c>
      <c r="BJ523" s="20" t="s">
        <v>83</v>
      </c>
      <c r="BK523" s="229">
        <f>ROUND(I523*H523,2)</f>
        <v>0</v>
      </c>
      <c r="BL523" s="20" t="s">
        <v>204</v>
      </c>
      <c r="BM523" s="228" t="s">
        <v>2015</v>
      </c>
    </row>
    <row r="524" s="2" customFormat="1">
      <c r="A524" s="41"/>
      <c r="B524" s="42"/>
      <c r="C524" s="43"/>
      <c r="D524" s="230" t="s">
        <v>206</v>
      </c>
      <c r="E524" s="43"/>
      <c r="F524" s="231" t="s">
        <v>2016</v>
      </c>
      <c r="G524" s="43"/>
      <c r="H524" s="43"/>
      <c r="I524" s="232"/>
      <c r="J524" s="43"/>
      <c r="K524" s="43"/>
      <c r="L524" s="47"/>
      <c r="M524" s="233"/>
      <c r="N524" s="234"/>
      <c r="O524" s="87"/>
      <c r="P524" s="87"/>
      <c r="Q524" s="87"/>
      <c r="R524" s="87"/>
      <c r="S524" s="87"/>
      <c r="T524" s="88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0" t="s">
        <v>206</v>
      </c>
      <c r="AU524" s="20" t="s">
        <v>85</v>
      </c>
    </row>
    <row r="525" s="13" customFormat="1">
      <c r="A525" s="13"/>
      <c r="B525" s="235"/>
      <c r="C525" s="236"/>
      <c r="D525" s="237" t="s">
        <v>208</v>
      </c>
      <c r="E525" s="238" t="s">
        <v>19</v>
      </c>
      <c r="F525" s="239" t="s">
        <v>224</v>
      </c>
      <c r="G525" s="236"/>
      <c r="H525" s="240">
        <v>5</v>
      </c>
      <c r="I525" s="241"/>
      <c r="J525" s="236"/>
      <c r="K525" s="236"/>
      <c r="L525" s="242"/>
      <c r="M525" s="243"/>
      <c r="N525" s="244"/>
      <c r="O525" s="244"/>
      <c r="P525" s="244"/>
      <c r="Q525" s="244"/>
      <c r="R525" s="244"/>
      <c r="S525" s="244"/>
      <c r="T525" s="245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6" t="s">
        <v>208</v>
      </c>
      <c r="AU525" s="246" t="s">
        <v>85</v>
      </c>
      <c r="AV525" s="13" t="s">
        <v>85</v>
      </c>
      <c r="AW525" s="13" t="s">
        <v>37</v>
      </c>
      <c r="AX525" s="13" t="s">
        <v>83</v>
      </c>
      <c r="AY525" s="246" t="s">
        <v>197</v>
      </c>
    </row>
    <row r="526" s="2" customFormat="1" ht="49.05" customHeight="1">
      <c r="A526" s="41"/>
      <c r="B526" s="42"/>
      <c r="C526" s="269" t="s">
        <v>721</v>
      </c>
      <c r="D526" s="269" t="s">
        <v>342</v>
      </c>
      <c r="E526" s="270" t="s">
        <v>2017</v>
      </c>
      <c r="F526" s="271" t="s">
        <v>2018</v>
      </c>
      <c r="G526" s="272" t="s">
        <v>421</v>
      </c>
      <c r="H526" s="273">
        <v>5</v>
      </c>
      <c r="I526" s="274"/>
      <c r="J526" s="275">
        <f>ROUND(I526*H526,2)</f>
        <v>0</v>
      </c>
      <c r="K526" s="271" t="s">
        <v>19</v>
      </c>
      <c r="L526" s="276"/>
      <c r="M526" s="277" t="s">
        <v>19</v>
      </c>
      <c r="N526" s="278" t="s">
        <v>47</v>
      </c>
      <c r="O526" s="87"/>
      <c r="P526" s="226">
        <f>O526*H526</f>
        <v>0</v>
      </c>
      <c r="Q526" s="226">
        <v>0.56999999999999995</v>
      </c>
      <c r="R526" s="226">
        <f>Q526*H526</f>
        <v>2.8499999999999996</v>
      </c>
      <c r="S526" s="226">
        <v>0</v>
      </c>
      <c r="T526" s="227">
        <f>S526*H526</f>
        <v>0</v>
      </c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R526" s="228" t="s">
        <v>239</v>
      </c>
      <c r="AT526" s="228" t="s">
        <v>342</v>
      </c>
      <c r="AU526" s="228" t="s">
        <v>85</v>
      </c>
      <c r="AY526" s="20" t="s">
        <v>197</v>
      </c>
      <c r="BE526" s="229">
        <f>IF(N526="základní",J526,0)</f>
        <v>0</v>
      </c>
      <c r="BF526" s="229">
        <f>IF(N526="snížená",J526,0)</f>
        <v>0</v>
      </c>
      <c r="BG526" s="229">
        <f>IF(N526="zákl. přenesená",J526,0)</f>
        <v>0</v>
      </c>
      <c r="BH526" s="229">
        <f>IF(N526="sníž. přenesená",J526,0)</f>
        <v>0</v>
      </c>
      <c r="BI526" s="229">
        <f>IF(N526="nulová",J526,0)</f>
        <v>0</v>
      </c>
      <c r="BJ526" s="20" t="s">
        <v>83</v>
      </c>
      <c r="BK526" s="229">
        <f>ROUND(I526*H526,2)</f>
        <v>0</v>
      </c>
      <c r="BL526" s="20" t="s">
        <v>204</v>
      </c>
      <c r="BM526" s="228" t="s">
        <v>2019</v>
      </c>
    </row>
    <row r="527" s="2" customFormat="1">
      <c r="A527" s="41"/>
      <c r="B527" s="42"/>
      <c r="C527" s="43"/>
      <c r="D527" s="237" t="s">
        <v>833</v>
      </c>
      <c r="E527" s="43"/>
      <c r="F527" s="279" t="s">
        <v>1708</v>
      </c>
      <c r="G527" s="43"/>
      <c r="H527" s="43"/>
      <c r="I527" s="232"/>
      <c r="J527" s="43"/>
      <c r="K527" s="43"/>
      <c r="L527" s="47"/>
      <c r="M527" s="233"/>
      <c r="N527" s="234"/>
      <c r="O527" s="87"/>
      <c r="P527" s="87"/>
      <c r="Q527" s="87"/>
      <c r="R527" s="87"/>
      <c r="S527" s="87"/>
      <c r="T527" s="88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T527" s="20" t="s">
        <v>833</v>
      </c>
      <c r="AU527" s="20" t="s">
        <v>85</v>
      </c>
    </row>
    <row r="528" s="2" customFormat="1" ht="62.7" customHeight="1">
      <c r="A528" s="41"/>
      <c r="B528" s="42"/>
      <c r="C528" s="217" t="s">
        <v>725</v>
      </c>
      <c r="D528" s="217" t="s">
        <v>199</v>
      </c>
      <c r="E528" s="218" t="s">
        <v>626</v>
      </c>
      <c r="F528" s="219" t="s">
        <v>627</v>
      </c>
      <c r="G528" s="220" t="s">
        <v>202</v>
      </c>
      <c r="H528" s="221">
        <v>773.89999999999998</v>
      </c>
      <c r="I528" s="222"/>
      <c r="J528" s="223">
        <f>ROUND(I528*H528,2)</f>
        <v>0</v>
      </c>
      <c r="K528" s="219" t="s">
        <v>203</v>
      </c>
      <c r="L528" s="47"/>
      <c r="M528" s="224" t="s">
        <v>19</v>
      </c>
      <c r="N528" s="225" t="s">
        <v>47</v>
      </c>
      <c r="O528" s="87"/>
      <c r="P528" s="226">
        <f>O528*H528</f>
        <v>0</v>
      </c>
      <c r="Q528" s="226">
        <v>0</v>
      </c>
      <c r="R528" s="226">
        <f>Q528*H528</f>
        <v>0</v>
      </c>
      <c r="S528" s="226">
        <v>0.02</v>
      </c>
      <c r="T528" s="227">
        <f>S528*H528</f>
        <v>15.478</v>
      </c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R528" s="228" t="s">
        <v>204</v>
      </c>
      <c r="AT528" s="228" t="s">
        <v>199</v>
      </c>
      <c r="AU528" s="228" t="s">
        <v>85</v>
      </c>
      <c r="AY528" s="20" t="s">
        <v>197</v>
      </c>
      <c r="BE528" s="229">
        <f>IF(N528="základní",J528,0)</f>
        <v>0</v>
      </c>
      <c r="BF528" s="229">
        <f>IF(N528="snížená",J528,0)</f>
        <v>0</v>
      </c>
      <c r="BG528" s="229">
        <f>IF(N528="zákl. přenesená",J528,0)</f>
        <v>0</v>
      </c>
      <c r="BH528" s="229">
        <f>IF(N528="sníž. přenesená",J528,0)</f>
        <v>0</v>
      </c>
      <c r="BI528" s="229">
        <f>IF(N528="nulová",J528,0)</f>
        <v>0</v>
      </c>
      <c r="BJ528" s="20" t="s">
        <v>83</v>
      </c>
      <c r="BK528" s="229">
        <f>ROUND(I528*H528,2)</f>
        <v>0</v>
      </c>
      <c r="BL528" s="20" t="s">
        <v>204</v>
      </c>
      <c r="BM528" s="228" t="s">
        <v>2020</v>
      </c>
    </row>
    <row r="529" s="2" customFormat="1">
      <c r="A529" s="41"/>
      <c r="B529" s="42"/>
      <c r="C529" s="43"/>
      <c r="D529" s="230" t="s">
        <v>206</v>
      </c>
      <c r="E529" s="43"/>
      <c r="F529" s="231" t="s">
        <v>629</v>
      </c>
      <c r="G529" s="43"/>
      <c r="H529" s="43"/>
      <c r="I529" s="232"/>
      <c r="J529" s="43"/>
      <c r="K529" s="43"/>
      <c r="L529" s="47"/>
      <c r="M529" s="233"/>
      <c r="N529" s="234"/>
      <c r="O529" s="87"/>
      <c r="P529" s="87"/>
      <c r="Q529" s="87"/>
      <c r="R529" s="87"/>
      <c r="S529" s="87"/>
      <c r="T529" s="88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T529" s="20" t="s">
        <v>206</v>
      </c>
      <c r="AU529" s="20" t="s">
        <v>85</v>
      </c>
    </row>
    <row r="530" s="13" customFormat="1">
      <c r="A530" s="13"/>
      <c r="B530" s="235"/>
      <c r="C530" s="236"/>
      <c r="D530" s="237" t="s">
        <v>208</v>
      </c>
      <c r="E530" s="238" t="s">
        <v>19</v>
      </c>
      <c r="F530" s="239" t="s">
        <v>1923</v>
      </c>
      <c r="G530" s="236"/>
      <c r="H530" s="240">
        <v>773.89999999999998</v>
      </c>
      <c r="I530" s="241"/>
      <c r="J530" s="236"/>
      <c r="K530" s="236"/>
      <c r="L530" s="242"/>
      <c r="M530" s="243"/>
      <c r="N530" s="244"/>
      <c r="O530" s="244"/>
      <c r="P530" s="244"/>
      <c r="Q530" s="244"/>
      <c r="R530" s="244"/>
      <c r="S530" s="244"/>
      <c r="T530" s="245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6" t="s">
        <v>208</v>
      </c>
      <c r="AU530" s="246" t="s">
        <v>85</v>
      </c>
      <c r="AV530" s="13" t="s">
        <v>85</v>
      </c>
      <c r="AW530" s="13" t="s">
        <v>37</v>
      </c>
      <c r="AX530" s="13" t="s">
        <v>83</v>
      </c>
      <c r="AY530" s="246" t="s">
        <v>197</v>
      </c>
    </row>
    <row r="531" s="2" customFormat="1" ht="55.5" customHeight="1">
      <c r="A531" s="41"/>
      <c r="B531" s="42"/>
      <c r="C531" s="217" t="s">
        <v>730</v>
      </c>
      <c r="D531" s="217" t="s">
        <v>199</v>
      </c>
      <c r="E531" s="218" t="s">
        <v>631</v>
      </c>
      <c r="F531" s="219" t="s">
        <v>632</v>
      </c>
      <c r="G531" s="220" t="s">
        <v>421</v>
      </c>
      <c r="H531" s="221">
        <v>2</v>
      </c>
      <c r="I531" s="222"/>
      <c r="J531" s="223">
        <f>ROUND(I531*H531,2)</f>
        <v>0</v>
      </c>
      <c r="K531" s="219" t="s">
        <v>203</v>
      </c>
      <c r="L531" s="47"/>
      <c r="M531" s="224" t="s">
        <v>19</v>
      </c>
      <c r="N531" s="225" t="s">
        <v>47</v>
      </c>
      <c r="O531" s="87"/>
      <c r="P531" s="226">
        <f>O531*H531</f>
        <v>0</v>
      </c>
      <c r="Q531" s="226">
        <v>0</v>
      </c>
      <c r="R531" s="226">
        <f>Q531*H531</f>
        <v>0</v>
      </c>
      <c r="S531" s="226">
        <v>0.082000000000000003</v>
      </c>
      <c r="T531" s="227">
        <f>S531*H531</f>
        <v>0.16400000000000001</v>
      </c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R531" s="228" t="s">
        <v>204</v>
      </c>
      <c r="AT531" s="228" t="s">
        <v>199</v>
      </c>
      <c r="AU531" s="228" t="s">
        <v>85</v>
      </c>
      <c r="AY531" s="20" t="s">
        <v>197</v>
      </c>
      <c r="BE531" s="229">
        <f>IF(N531="základní",J531,0)</f>
        <v>0</v>
      </c>
      <c r="BF531" s="229">
        <f>IF(N531="snížená",J531,0)</f>
        <v>0</v>
      </c>
      <c r="BG531" s="229">
        <f>IF(N531="zákl. přenesená",J531,0)</f>
        <v>0</v>
      </c>
      <c r="BH531" s="229">
        <f>IF(N531="sníž. přenesená",J531,0)</f>
        <v>0</v>
      </c>
      <c r="BI531" s="229">
        <f>IF(N531="nulová",J531,0)</f>
        <v>0</v>
      </c>
      <c r="BJ531" s="20" t="s">
        <v>83</v>
      </c>
      <c r="BK531" s="229">
        <f>ROUND(I531*H531,2)</f>
        <v>0</v>
      </c>
      <c r="BL531" s="20" t="s">
        <v>204</v>
      </c>
      <c r="BM531" s="228" t="s">
        <v>2021</v>
      </c>
    </row>
    <row r="532" s="2" customFormat="1">
      <c r="A532" s="41"/>
      <c r="B532" s="42"/>
      <c r="C532" s="43"/>
      <c r="D532" s="230" t="s">
        <v>206</v>
      </c>
      <c r="E532" s="43"/>
      <c r="F532" s="231" t="s">
        <v>634</v>
      </c>
      <c r="G532" s="43"/>
      <c r="H532" s="43"/>
      <c r="I532" s="232"/>
      <c r="J532" s="43"/>
      <c r="K532" s="43"/>
      <c r="L532" s="47"/>
      <c r="M532" s="233"/>
      <c r="N532" s="234"/>
      <c r="O532" s="87"/>
      <c r="P532" s="87"/>
      <c r="Q532" s="87"/>
      <c r="R532" s="87"/>
      <c r="S532" s="87"/>
      <c r="T532" s="88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0" t="s">
        <v>206</v>
      </c>
      <c r="AU532" s="20" t="s">
        <v>85</v>
      </c>
    </row>
    <row r="533" s="13" customFormat="1">
      <c r="A533" s="13"/>
      <c r="B533" s="235"/>
      <c r="C533" s="236"/>
      <c r="D533" s="237" t="s">
        <v>208</v>
      </c>
      <c r="E533" s="238" t="s">
        <v>19</v>
      </c>
      <c r="F533" s="239" t="s">
        <v>2022</v>
      </c>
      <c r="G533" s="236"/>
      <c r="H533" s="240">
        <v>2</v>
      </c>
      <c r="I533" s="241"/>
      <c r="J533" s="236"/>
      <c r="K533" s="236"/>
      <c r="L533" s="242"/>
      <c r="M533" s="243"/>
      <c r="N533" s="244"/>
      <c r="O533" s="244"/>
      <c r="P533" s="244"/>
      <c r="Q533" s="244"/>
      <c r="R533" s="244"/>
      <c r="S533" s="244"/>
      <c r="T533" s="245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6" t="s">
        <v>208</v>
      </c>
      <c r="AU533" s="246" t="s">
        <v>85</v>
      </c>
      <c r="AV533" s="13" t="s">
        <v>85</v>
      </c>
      <c r="AW533" s="13" t="s">
        <v>37</v>
      </c>
      <c r="AX533" s="13" t="s">
        <v>83</v>
      </c>
      <c r="AY533" s="246" t="s">
        <v>197</v>
      </c>
    </row>
    <row r="534" s="2" customFormat="1" ht="55.5" customHeight="1">
      <c r="A534" s="41"/>
      <c r="B534" s="42"/>
      <c r="C534" s="217" t="s">
        <v>737</v>
      </c>
      <c r="D534" s="217" t="s">
        <v>199</v>
      </c>
      <c r="E534" s="218" t="s">
        <v>637</v>
      </c>
      <c r="F534" s="219" t="s">
        <v>638</v>
      </c>
      <c r="G534" s="220" t="s">
        <v>421</v>
      </c>
      <c r="H534" s="221">
        <v>3</v>
      </c>
      <c r="I534" s="222"/>
      <c r="J534" s="223">
        <f>ROUND(I534*H534,2)</f>
        <v>0</v>
      </c>
      <c r="K534" s="219" t="s">
        <v>203</v>
      </c>
      <c r="L534" s="47"/>
      <c r="M534" s="224" t="s">
        <v>19</v>
      </c>
      <c r="N534" s="225" t="s">
        <v>47</v>
      </c>
      <c r="O534" s="87"/>
      <c r="P534" s="226">
        <f>O534*H534</f>
        <v>0</v>
      </c>
      <c r="Q534" s="226">
        <v>0</v>
      </c>
      <c r="R534" s="226">
        <f>Q534*H534</f>
        <v>0</v>
      </c>
      <c r="S534" s="226">
        <v>0.0040000000000000001</v>
      </c>
      <c r="T534" s="227">
        <f>S534*H534</f>
        <v>0.012</v>
      </c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R534" s="228" t="s">
        <v>204</v>
      </c>
      <c r="AT534" s="228" t="s">
        <v>199</v>
      </c>
      <c r="AU534" s="228" t="s">
        <v>85</v>
      </c>
      <c r="AY534" s="20" t="s">
        <v>197</v>
      </c>
      <c r="BE534" s="229">
        <f>IF(N534="základní",J534,0)</f>
        <v>0</v>
      </c>
      <c r="BF534" s="229">
        <f>IF(N534="snížená",J534,0)</f>
        <v>0</v>
      </c>
      <c r="BG534" s="229">
        <f>IF(N534="zákl. přenesená",J534,0)</f>
        <v>0</v>
      </c>
      <c r="BH534" s="229">
        <f>IF(N534="sníž. přenesená",J534,0)</f>
        <v>0</v>
      </c>
      <c r="BI534" s="229">
        <f>IF(N534="nulová",J534,0)</f>
        <v>0</v>
      </c>
      <c r="BJ534" s="20" t="s">
        <v>83</v>
      </c>
      <c r="BK534" s="229">
        <f>ROUND(I534*H534,2)</f>
        <v>0</v>
      </c>
      <c r="BL534" s="20" t="s">
        <v>204</v>
      </c>
      <c r="BM534" s="228" t="s">
        <v>2023</v>
      </c>
    </row>
    <row r="535" s="2" customFormat="1">
      <c r="A535" s="41"/>
      <c r="B535" s="42"/>
      <c r="C535" s="43"/>
      <c r="D535" s="230" t="s">
        <v>206</v>
      </c>
      <c r="E535" s="43"/>
      <c r="F535" s="231" t="s">
        <v>640</v>
      </c>
      <c r="G535" s="43"/>
      <c r="H535" s="43"/>
      <c r="I535" s="232"/>
      <c r="J535" s="43"/>
      <c r="K535" s="43"/>
      <c r="L535" s="47"/>
      <c r="M535" s="233"/>
      <c r="N535" s="234"/>
      <c r="O535" s="87"/>
      <c r="P535" s="87"/>
      <c r="Q535" s="87"/>
      <c r="R535" s="87"/>
      <c r="S535" s="87"/>
      <c r="T535" s="88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T535" s="20" t="s">
        <v>206</v>
      </c>
      <c r="AU535" s="20" t="s">
        <v>85</v>
      </c>
    </row>
    <row r="536" s="13" customFormat="1">
      <c r="A536" s="13"/>
      <c r="B536" s="235"/>
      <c r="C536" s="236"/>
      <c r="D536" s="237" t="s">
        <v>208</v>
      </c>
      <c r="E536" s="238" t="s">
        <v>19</v>
      </c>
      <c r="F536" s="239" t="s">
        <v>2024</v>
      </c>
      <c r="G536" s="236"/>
      <c r="H536" s="240">
        <v>3</v>
      </c>
      <c r="I536" s="241"/>
      <c r="J536" s="236"/>
      <c r="K536" s="236"/>
      <c r="L536" s="242"/>
      <c r="M536" s="243"/>
      <c r="N536" s="244"/>
      <c r="O536" s="244"/>
      <c r="P536" s="244"/>
      <c r="Q536" s="244"/>
      <c r="R536" s="244"/>
      <c r="S536" s="244"/>
      <c r="T536" s="245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46" t="s">
        <v>208</v>
      </c>
      <c r="AU536" s="246" t="s">
        <v>85</v>
      </c>
      <c r="AV536" s="13" t="s">
        <v>85</v>
      </c>
      <c r="AW536" s="13" t="s">
        <v>37</v>
      </c>
      <c r="AX536" s="13" t="s">
        <v>83</v>
      </c>
      <c r="AY536" s="246" t="s">
        <v>197</v>
      </c>
    </row>
    <row r="537" s="2" customFormat="1" ht="55.5" customHeight="1">
      <c r="A537" s="41"/>
      <c r="B537" s="42"/>
      <c r="C537" s="217" t="s">
        <v>746</v>
      </c>
      <c r="D537" s="217" t="s">
        <v>199</v>
      </c>
      <c r="E537" s="218" t="s">
        <v>642</v>
      </c>
      <c r="F537" s="219" t="s">
        <v>643</v>
      </c>
      <c r="G537" s="220" t="s">
        <v>202</v>
      </c>
      <c r="H537" s="221">
        <v>107.5</v>
      </c>
      <c r="I537" s="222"/>
      <c r="J537" s="223">
        <f>ROUND(I537*H537,2)</f>
        <v>0</v>
      </c>
      <c r="K537" s="219" t="s">
        <v>203</v>
      </c>
      <c r="L537" s="47"/>
      <c r="M537" s="224" t="s">
        <v>19</v>
      </c>
      <c r="N537" s="225" t="s">
        <v>47</v>
      </c>
      <c r="O537" s="87"/>
      <c r="P537" s="226">
        <f>O537*H537</f>
        <v>0</v>
      </c>
      <c r="Q537" s="226">
        <v>0</v>
      </c>
      <c r="R537" s="226">
        <f>Q537*H537</f>
        <v>0</v>
      </c>
      <c r="S537" s="226">
        <v>0</v>
      </c>
      <c r="T537" s="227">
        <f>S537*H537</f>
        <v>0</v>
      </c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R537" s="228" t="s">
        <v>204</v>
      </c>
      <c r="AT537" s="228" t="s">
        <v>199</v>
      </c>
      <c r="AU537" s="228" t="s">
        <v>85</v>
      </c>
      <c r="AY537" s="20" t="s">
        <v>197</v>
      </c>
      <c r="BE537" s="229">
        <f>IF(N537="základní",J537,0)</f>
        <v>0</v>
      </c>
      <c r="BF537" s="229">
        <f>IF(N537="snížená",J537,0)</f>
        <v>0</v>
      </c>
      <c r="BG537" s="229">
        <f>IF(N537="zákl. přenesená",J537,0)</f>
        <v>0</v>
      </c>
      <c r="BH537" s="229">
        <f>IF(N537="sníž. přenesená",J537,0)</f>
        <v>0</v>
      </c>
      <c r="BI537" s="229">
        <f>IF(N537="nulová",J537,0)</f>
        <v>0</v>
      </c>
      <c r="BJ537" s="20" t="s">
        <v>83</v>
      </c>
      <c r="BK537" s="229">
        <f>ROUND(I537*H537,2)</f>
        <v>0</v>
      </c>
      <c r="BL537" s="20" t="s">
        <v>204</v>
      </c>
      <c r="BM537" s="228" t="s">
        <v>2025</v>
      </c>
    </row>
    <row r="538" s="2" customFormat="1">
      <c r="A538" s="41"/>
      <c r="B538" s="42"/>
      <c r="C538" s="43"/>
      <c r="D538" s="230" t="s">
        <v>206</v>
      </c>
      <c r="E538" s="43"/>
      <c r="F538" s="231" t="s">
        <v>645</v>
      </c>
      <c r="G538" s="43"/>
      <c r="H538" s="43"/>
      <c r="I538" s="232"/>
      <c r="J538" s="43"/>
      <c r="K538" s="43"/>
      <c r="L538" s="47"/>
      <c r="M538" s="233"/>
      <c r="N538" s="234"/>
      <c r="O538" s="87"/>
      <c r="P538" s="87"/>
      <c r="Q538" s="87"/>
      <c r="R538" s="87"/>
      <c r="S538" s="87"/>
      <c r="T538" s="88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T538" s="20" t="s">
        <v>206</v>
      </c>
      <c r="AU538" s="20" t="s">
        <v>85</v>
      </c>
    </row>
    <row r="539" s="13" customFormat="1">
      <c r="A539" s="13"/>
      <c r="B539" s="235"/>
      <c r="C539" s="236"/>
      <c r="D539" s="237" t="s">
        <v>208</v>
      </c>
      <c r="E539" s="238" t="s">
        <v>19</v>
      </c>
      <c r="F539" s="239" t="s">
        <v>1827</v>
      </c>
      <c r="G539" s="236"/>
      <c r="H539" s="240">
        <v>107.5</v>
      </c>
      <c r="I539" s="241"/>
      <c r="J539" s="236"/>
      <c r="K539" s="236"/>
      <c r="L539" s="242"/>
      <c r="M539" s="243"/>
      <c r="N539" s="244"/>
      <c r="O539" s="244"/>
      <c r="P539" s="244"/>
      <c r="Q539" s="244"/>
      <c r="R539" s="244"/>
      <c r="S539" s="244"/>
      <c r="T539" s="245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6" t="s">
        <v>208</v>
      </c>
      <c r="AU539" s="246" t="s">
        <v>85</v>
      </c>
      <c r="AV539" s="13" t="s">
        <v>85</v>
      </c>
      <c r="AW539" s="13" t="s">
        <v>37</v>
      </c>
      <c r="AX539" s="13" t="s">
        <v>76</v>
      </c>
      <c r="AY539" s="246" t="s">
        <v>197</v>
      </c>
    </row>
    <row r="540" s="15" customFormat="1">
      <c r="A540" s="15"/>
      <c r="B540" s="258"/>
      <c r="C540" s="259"/>
      <c r="D540" s="237" t="s">
        <v>208</v>
      </c>
      <c r="E540" s="260" t="s">
        <v>19</v>
      </c>
      <c r="F540" s="261" t="s">
        <v>646</v>
      </c>
      <c r="G540" s="259"/>
      <c r="H540" s="262">
        <v>107.5</v>
      </c>
      <c r="I540" s="263"/>
      <c r="J540" s="259"/>
      <c r="K540" s="259"/>
      <c r="L540" s="264"/>
      <c r="M540" s="265"/>
      <c r="N540" s="266"/>
      <c r="O540" s="266"/>
      <c r="P540" s="266"/>
      <c r="Q540" s="266"/>
      <c r="R540" s="266"/>
      <c r="S540" s="266"/>
      <c r="T540" s="267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68" t="s">
        <v>208</v>
      </c>
      <c r="AU540" s="268" t="s">
        <v>85</v>
      </c>
      <c r="AV540" s="15" t="s">
        <v>93</v>
      </c>
      <c r="AW540" s="15" t="s">
        <v>37</v>
      </c>
      <c r="AX540" s="15" t="s">
        <v>76</v>
      </c>
      <c r="AY540" s="268" t="s">
        <v>197</v>
      </c>
    </row>
    <row r="541" s="14" customFormat="1">
      <c r="A541" s="14"/>
      <c r="B541" s="247"/>
      <c r="C541" s="248"/>
      <c r="D541" s="237" t="s">
        <v>208</v>
      </c>
      <c r="E541" s="249" t="s">
        <v>19</v>
      </c>
      <c r="F541" s="250" t="s">
        <v>272</v>
      </c>
      <c r="G541" s="248"/>
      <c r="H541" s="251">
        <v>107.5</v>
      </c>
      <c r="I541" s="252"/>
      <c r="J541" s="248"/>
      <c r="K541" s="248"/>
      <c r="L541" s="253"/>
      <c r="M541" s="254"/>
      <c r="N541" s="255"/>
      <c r="O541" s="255"/>
      <c r="P541" s="255"/>
      <c r="Q541" s="255"/>
      <c r="R541" s="255"/>
      <c r="S541" s="255"/>
      <c r="T541" s="256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7" t="s">
        <v>208</v>
      </c>
      <c r="AU541" s="257" t="s">
        <v>85</v>
      </c>
      <c r="AV541" s="14" t="s">
        <v>204</v>
      </c>
      <c r="AW541" s="14" t="s">
        <v>37</v>
      </c>
      <c r="AX541" s="14" t="s">
        <v>83</v>
      </c>
      <c r="AY541" s="257" t="s">
        <v>197</v>
      </c>
    </row>
    <row r="542" s="12" customFormat="1" ht="22.8" customHeight="1">
      <c r="A542" s="12"/>
      <c r="B542" s="201"/>
      <c r="C542" s="202"/>
      <c r="D542" s="203" t="s">
        <v>75</v>
      </c>
      <c r="E542" s="215" t="s">
        <v>683</v>
      </c>
      <c r="F542" s="215" t="s">
        <v>684</v>
      </c>
      <c r="G542" s="202"/>
      <c r="H542" s="202"/>
      <c r="I542" s="205"/>
      <c r="J542" s="216">
        <f>BK542</f>
        <v>0</v>
      </c>
      <c r="K542" s="202"/>
      <c r="L542" s="207"/>
      <c r="M542" s="208"/>
      <c r="N542" s="209"/>
      <c r="O542" s="209"/>
      <c r="P542" s="210">
        <f>SUM(P543:P571)</f>
        <v>0</v>
      </c>
      <c r="Q542" s="209"/>
      <c r="R542" s="210">
        <f>SUM(R543:R571)</f>
        <v>0</v>
      </c>
      <c r="S542" s="209"/>
      <c r="T542" s="211">
        <f>SUM(T543:T571)</f>
        <v>0</v>
      </c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R542" s="212" t="s">
        <v>83</v>
      </c>
      <c r="AT542" s="213" t="s">
        <v>75</v>
      </c>
      <c r="AU542" s="213" t="s">
        <v>83</v>
      </c>
      <c r="AY542" s="212" t="s">
        <v>197</v>
      </c>
      <c r="BK542" s="214">
        <f>SUM(BK543:BK571)</f>
        <v>0</v>
      </c>
    </row>
    <row r="543" s="2" customFormat="1" ht="37.8" customHeight="1">
      <c r="A543" s="41"/>
      <c r="B543" s="42"/>
      <c r="C543" s="217" t="s">
        <v>752</v>
      </c>
      <c r="D543" s="217" t="s">
        <v>199</v>
      </c>
      <c r="E543" s="218" t="s">
        <v>686</v>
      </c>
      <c r="F543" s="219" t="s">
        <v>687</v>
      </c>
      <c r="G543" s="220" t="s">
        <v>345</v>
      </c>
      <c r="H543" s="221">
        <v>111.467</v>
      </c>
      <c r="I543" s="222"/>
      <c r="J543" s="223">
        <f>ROUND(I543*H543,2)</f>
        <v>0</v>
      </c>
      <c r="K543" s="219" t="s">
        <v>203</v>
      </c>
      <c r="L543" s="47"/>
      <c r="M543" s="224" t="s">
        <v>19</v>
      </c>
      <c r="N543" s="225" t="s">
        <v>47</v>
      </c>
      <c r="O543" s="87"/>
      <c r="P543" s="226">
        <f>O543*H543</f>
        <v>0</v>
      </c>
      <c r="Q543" s="226">
        <v>0</v>
      </c>
      <c r="R543" s="226">
        <f>Q543*H543</f>
        <v>0</v>
      </c>
      <c r="S543" s="226">
        <v>0</v>
      </c>
      <c r="T543" s="227">
        <f>S543*H543</f>
        <v>0</v>
      </c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R543" s="228" t="s">
        <v>204</v>
      </c>
      <c r="AT543" s="228" t="s">
        <v>199</v>
      </c>
      <c r="AU543" s="228" t="s">
        <v>85</v>
      </c>
      <c r="AY543" s="20" t="s">
        <v>197</v>
      </c>
      <c r="BE543" s="229">
        <f>IF(N543="základní",J543,0)</f>
        <v>0</v>
      </c>
      <c r="BF543" s="229">
        <f>IF(N543="snížená",J543,0)</f>
        <v>0</v>
      </c>
      <c r="BG543" s="229">
        <f>IF(N543="zákl. přenesená",J543,0)</f>
        <v>0</v>
      </c>
      <c r="BH543" s="229">
        <f>IF(N543="sníž. přenesená",J543,0)</f>
        <v>0</v>
      </c>
      <c r="BI543" s="229">
        <f>IF(N543="nulová",J543,0)</f>
        <v>0</v>
      </c>
      <c r="BJ543" s="20" t="s">
        <v>83</v>
      </c>
      <c r="BK543" s="229">
        <f>ROUND(I543*H543,2)</f>
        <v>0</v>
      </c>
      <c r="BL543" s="20" t="s">
        <v>204</v>
      </c>
      <c r="BM543" s="228" t="s">
        <v>2026</v>
      </c>
    </row>
    <row r="544" s="2" customFormat="1">
      <c r="A544" s="41"/>
      <c r="B544" s="42"/>
      <c r="C544" s="43"/>
      <c r="D544" s="230" t="s">
        <v>206</v>
      </c>
      <c r="E544" s="43"/>
      <c r="F544" s="231" t="s">
        <v>689</v>
      </c>
      <c r="G544" s="43"/>
      <c r="H544" s="43"/>
      <c r="I544" s="232"/>
      <c r="J544" s="43"/>
      <c r="K544" s="43"/>
      <c r="L544" s="47"/>
      <c r="M544" s="233"/>
      <c r="N544" s="234"/>
      <c r="O544" s="87"/>
      <c r="P544" s="87"/>
      <c r="Q544" s="87"/>
      <c r="R544" s="87"/>
      <c r="S544" s="87"/>
      <c r="T544" s="88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T544" s="20" t="s">
        <v>206</v>
      </c>
      <c r="AU544" s="20" t="s">
        <v>85</v>
      </c>
    </row>
    <row r="545" s="13" customFormat="1">
      <c r="A545" s="13"/>
      <c r="B545" s="235"/>
      <c r="C545" s="236"/>
      <c r="D545" s="237" t="s">
        <v>208</v>
      </c>
      <c r="E545" s="238" t="s">
        <v>19</v>
      </c>
      <c r="F545" s="239" t="s">
        <v>2027</v>
      </c>
      <c r="G545" s="236"/>
      <c r="H545" s="240">
        <v>111.467</v>
      </c>
      <c r="I545" s="241"/>
      <c r="J545" s="236"/>
      <c r="K545" s="236"/>
      <c r="L545" s="242"/>
      <c r="M545" s="243"/>
      <c r="N545" s="244"/>
      <c r="O545" s="244"/>
      <c r="P545" s="244"/>
      <c r="Q545" s="244"/>
      <c r="R545" s="244"/>
      <c r="S545" s="244"/>
      <c r="T545" s="245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6" t="s">
        <v>208</v>
      </c>
      <c r="AU545" s="246" t="s">
        <v>85</v>
      </c>
      <c r="AV545" s="13" t="s">
        <v>85</v>
      </c>
      <c r="AW545" s="13" t="s">
        <v>37</v>
      </c>
      <c r="AX545" s="13" t="s">
        <v>83</v>
      </c>
      <c r="AY545" s="246" t="s">
        <v>197</v>
      </c>
    </row>
    <row r="546" s="2" customFormat="1" ht="49.05" customHeight="1">
      <c r="A546" s="41"/>
      <c r="B546" s="42"/>
      <c r="C546" s="217" t="s">
        <v>758</v>
      </c>
      <c r="D546" s="217" t="s">
        <v>199</v>
      </c>
      <c r="E546" s="218" t="s">
        <v>692</v>
      </c>
      <c r="F546" s="219" t="s">
        <v>693</v>
      </c>
      <c r="G546" s="220" t="s">
        <v>345</v>
      </c>
      <c r="H546" s="221">
        <v>2117.873</v>
      </c>
      <c r="I546" s="222"/>
      <c r="J546" s="223">
        <f>ROUND(I546*H546,2)</f>
        <v>0</v>
      </c>
      <c r="K546" s="219" t="s">
        <v>203</v>
      </c>
      <c r="L546" s="47"/>
      <c r="M546" s="224" t="s">
        <v>19</v>
      </c>
      <c r="N546" s="225" t="s">
        <v>47</v>
      </c>
      <c r="O546" s="87"/>
      <c r="P546" s="226">
        <f>O546*H546</f>
        <v>0</v>
      </c>
      <c r="Q546" s="226">
        <v>0</v>
      </c>
      <c r="R546" s="226">
        <f>Q546*H546</f>
        <v>0</v>
      </c>
      <c r="S546" s="226">
        <v>0</v>
      </c>
      <c r="T546" s="227">
        <f>S546*H546</f>
        <v>0</v>
      </c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R546" s="228" t="s">
        <v>204</v>
      </c>
      <c r="AT546" s="228" t="s">
        <v>199</v>
      </c>
      <c r="AU546" s="228" t="s">
        <v>85</v>
      </c>
      <c r="AY546" s="20" t="s">
        <v>197</v>
      </c>
      <c r="BE546" s="229">
        <f>IF(N546="základní",J546,0)</f>
        <v>0</v>
      </c>
      <c r="BF546" s="229">
        <f>IF(N546="snížená",J546,0)</f>
        <v>0</v>
      </c>
      <c r="BG546" s="229">
        <f>IF(N546="zákl. přenesená",J546,0)</f>
        <v>0</v>
      </c>
      <c r="BH546" s="229">
        <f>IF(N546="sníž. přenesená",J546,0)</f>
        <v>0</v>
      </c>
      <c r="BI546" s="229">
        <f>IF(N546="nulová",J546,0)</f>
        <v>0</v>
      </c>
      <c r="BJ546" s="20" t="s">
        <v>83</v>
      </c>
      <c r="BK546" s="229">
        <f>ROUND(I546*H546,2)</f>
        <v>0</v>
      </c>
      <c r="BL546" s="20" t="s">
        <v>204</v>
      </c>
      <c r="BM546" s="228" t="s">
        <v>2028</v>
      </c>
    </row>
    <row r="547" s="2" customFormat="1">
      <c r="A547" s="41"/>
      <c r="B547" s="42"/>
      <c r="C547" s="43"/>
      <c r="D547" s="230" t="s">
        <v>206</v>
      </c>
      <c r="E547" s="43"/>
      <c r="F547" s="231" t="s">
        <v>695</v>
      </c>
      <c r="G547" s="43"/>
      <c r="H547" s="43"/>
      <c r="I547" s="232"/>
      <c r="J547" s="43"/>
      <c r="K547" s="43"/>
      <c r="L547" s="47"/>
      <c r="M547" s="233"/>
      <c r="N547" s="234"/>
      <c r="O547" s="87"/>
      <c r="P547" s="87"/>
      <c r="Q547" s="87"/>
      <c r="R547" s="87"/>
      <c r="S547" s="87"/>
      <c r="T547" s="88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T547" s="20" t="s">
        <v>206</v>
      </c>
      <c r="AU547" s="20" t="s">
        <v>85</v>
      </c>
    </row>
    <row r="548" s="13" customFormat="1">
      <c r="A548" s="13"/>
      <c r="B548" s="235"/>
      <c r="C548" s="236"/>
      <c r="D548" s="237" t="s">
        <v>208</v>
      </c>
      <c r="E548" s="236"/>
      <c r="F548" s="239" t="s">
        <v>2029</v>
      </c>
      <c r="G548" s="236"/>
      <c r="H548" s="240">
        <v>2117.873</v>
      </c>
      <c r="I548" s="241"/>
      <c r="J548" s="236"/>
      <c r="K548" s="236"/>
      <c r="L548" s="242"/>
      <c r="M548" s="243"/>
      <c r="N548" s="244"/>
      <c r="O548" s="244"/>
      <c r="P548" s="244"/>
      <c r="Q548" s="244"/>
      <c r="R548" s="244"/>
      <c r="S548" s="244"/>
      <c r="T548" s="245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6" t="s">
        <v>208</v>
      </c>
      <c r="AU548" s="246" t="s">
        <v>85</v>
      </c>
      <c r="AV548" s="13" t="s">
        <v>85</v>
      </c>
      <c r="AW548" s="13" t="s">
        <v>4</v>
      </c>
      <c r="AX548" s="13" t="s">
        <v>83</v>
      </c>
      <c r="AY548" s="246" t="s">
        <v>197</v>
      </c>
    </row>
    <row r="549" s="2" customFormat="1" ht="37.8" customHeight="1">
      <c r="A549" s="41"/>
      <c r="B549" s="42"/>
      <c r="C549" s="217" t="s">
        <v>763</v>
      </c>
      <c r="D549" s="217" t="s">
        <v>199</v>
      </c>
      <c r="E549" s="218" t="s">
        <v>698</v>
      </c>
      <c r="F549" s="219" t="s">
        <v>699</v>
      </c>
      <c r="G549" s="220" t="s">
        <v>345</v>
      </c>
      <c r="H549" s="221">
        <v>375.06599999999997</v>
      </c>
      <c r="I549" s="222"/>
      <c r="J549" s="223">
        <f>ROUND(I549*H549,2)</f>
        <v>0</v>
      </c>
      <c r="K549" s="219" t="s">
        <v>203</v>
      </c>
      <c r="L549" s="47"/>
      <c r="M549" s="224" t="s">
        <v>19</v>
      </c>
      <c r="N549" s="225" t="s">
        <v>47</v>
      </c>
      <c r="O549" s="87"/>
      <c r="P549" s="226">
        <f>O549*H549</f>
        <v>0</v>
      </c>
      <c r="Q549" s="226">
        <v>0</v>
      </c>
      <c r="R549" s="226">
        <f>Q549*H549</f>
        <v>0</v>
      </c>
      <c r="S549" s="226">
        <v>0</v>
      </c>
      <c r="T549" s="227">
        <f>S549*H549</f>
        <v>0</v>
      </c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R549" s="228" t="s">
        <v>204</v>
      </c>
      <c r="AT549" s="228" t="s">
        <v>199</v>
      </c>
      <c r="AU549" s="228" t="s">
        <v>85</v>
      </c>
      <c r="AY549" s="20" t="s">
        <v>197</v>
      </c>
      <c r="BE549" s="229">
        <f>IF(N549="základní",J549,0)</f>
        <v>0</v>
      </c>
      <c r="BF549" s="229">
        <f>IF(N549="snížená",J549,0)</f>
        <v>0</v>
      </c>
      <c r="BG549" s="229">
        <f>IF(N549="zákl. přenesená",J549,0)</f>
        <v>0</v>
      </c>
      <c r="BH549" s="229">
        <f>IF(N549="sníž. přenesená",J549,0)</f>
        <v>0</v>
      </c>
      <c r="BI549" s="229">
        <f>IF(N549="nulová",J549,0)</f>
        <v>0</v>
      </c>
      <c r="BJ549" s="20" t="s">
        <v>83</v>
      </c>
      <c r="BK549" s="229">
        <f>ROUND(I549*H549,2)</f>
        <v>0</v>
      </c>
      <c r="BL549" s="20" t="s">
        <v>204</v>
      </c>
      <c r="BM549" s="228" t="s">
        <v>2030</v>
      </c>
    </row>
    <row r="550" s="2" customFormat="1">
      <c r="A550" s="41"/>
      <c r="B550" s="42"/>
      <c r="C550" s="43"/>
      <c r="D550" s="230" t="s">
        <v>206</v>
      </c>
      <c r="E550" s="43"/>
      <c r="F550" s="231" t="s">
        <v>701</v>
      </c>
      <c r="G550" s="43"/>
      <c r="H550" s="43"/>
      <c r="I550" s="232"/>
      <c r="J550" s="43"/>
      <c r="K550" s="43"/>
      <c r="L550" s="47"/>
      <c r="M550" s="233"/>
      <c r="N550" s="234"/>
      <c r="O550" s="87"/>
      <c r="P550" s="87"/>
      <c r="Q550" s="87"/>
      <c r="R550" s="87"/>
      <c r="S550" s="87"/>
      <c r="T550" s="88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T550" s="20" t="s">
        <v>206</v>
      </c>
      <c r="AU550" s="20" t="s">
        <v>85</v>
      </c>
    </row>
    <row r="551" s="13" customFormat="1">
      <c r="A551" s="13"/>
      <c r="B551" s="235"/>
      <c r="C551" s="236"/>
      <c r="D551" s="237" t="s">
        <v>208</v>
      </c>
      <c r="E551" s="238" t="s">
        <v>19</v>
      </c>
      <c r="F551" s="239" t="s">
        <v>2031</v>
      </c>
      <c r="G551" s="236"/>
      <c r="H551" s="240">
        <v>5.1760000000000002</v>
      </c>
      <c r="I551" s="241"/>
      <c r="J551" s="236"/>
      <c r="K551" s="236"/>
      <c r="L551" s="242"/>
      <c r="M551" s="243"/>
      <c r="N551" s="244"/>
      <c r="O551" s="244"/>
      <c r="P551" s="244"/>
      <c r="Q551" s="244"/>
      <c r="R551" s="244"/>
      <c r="S551" s="244"/>
      <c r="T551" s="245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46" t="s">
        <v>208</v>
      </c>
      <c r="AU551" s="246" t="s">
        <v>85</v>
      </c>
      <c r="AV551" s="13" t="s">
        <v>85</v>
      </c>
      <c r="AW551" s="13" t="s">
        <v>37</v>
      </c>
      <c r="AX551" s="13" t="s">
        <v>76</v>
      </c>
      <c r="AY551" s="246" t="s">
        <v>197</v>
      </c>
    </row>
    <row r="552" s="13" customFormat="1">
      <c r="A552" s="13"/>
      <c r="B552" s="235"/>
      <c r="C552" s="236"/>
      <c r="D552" s="237" t="s">
        <v>208</v>
      </c>
      <c r="E552" s="238" t="s">
        <v>19</v>
      </c>
      <c r="F552" s="239" t="s">
        <v>2032</v>
      </c>
      <c r="G552" s="236"/>
      <c r="H552" s="240">
        <v>238.904</v>
      </c>
      <c r="I552" s="241"/>
      <c r="J552" s="236"/>
      <c r="K552" s="236"/>
      <c r="L552" s="242"/>
      <c r="M552" s="243"/>
      <c r="N552" s="244"/>
      <c r="O552" s="244"/>
      <c r="P552" s="244"/>
      <c r="Q552" s="244"/>
      <c r="R552" s="244"/>
      <c r="S552" s="244"/>
      <c r="T552" s="245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46" t="s">
        <v>208</v>
      </c>
      <c r="AU552" s="246" t="s">
        <v>85</v>
      </c>
      <c r="AV552" s="13" t="s">
        <v>85</v>
      </c>
      <c r="AW552" s="13" t="s">
        <v>37</v>
      </c>
      <c r="AX552" s="13" t="s">
        <v>76</v>
      </c>
      <c r="AY552" s="246" t="s">
        <v>197</v>
      </c>
    </row>
    <row r="553" s="13" customFormat="1">
      <c r="A553" s="13"/>
      <c r="B553" s="235"/>
      <c r="C553" s="236"/>
      <c r="D553" s="237" t="s">
        <v>208</v>
      </c>
      <c r="E553" s="238" t="s">
        <v>19</v>
      </c>
      <c r="F553" s="239" t="s">
        <v>2033</v>
      </c>
      <c r="G553" s="236"/>
      <c r="H553" s="240">
        <v>130.98599999999999</v>
      </c>
      <c r="I553" s="241"/>
      <c r="J553" s="236"/>
      <c r="K553" s="236"/>
      <c r="L553" s="242"/>
      <c r="M553" s="243"/>
      <c r="N553" s="244"/>
      <c r="O553" s="244"/>
      <c r="P553" s="244"/>
      <c r="Q553" s="244"/>
      <c r="R553" s="244"/>
      <c r="S553" s="244"/>
      <c r="T553" s="245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46" t="s">
        <v>208</v>
      </c>
      <c r="AU553" s="246" t="s">
        <v>85</v>
      </c>
      <c r="AV553" s="13" t="s">
        <v>85</v>
      </c>
      <c r="AW553" s="13" t="s">
        <v>37</v>
      </c>
      <c r="AX553" s="13" t="s">
        <v>76</v>
      </c>
      <c r="AY553" s="246" t="s">
        <v>197</v>
      </c>
    </row>
    <row r="554" s="14" customFormat="1">
      <c r="A554" s="14"/>
      <c r="B554" s="247"/>
      <c r="C554" s="248"/>
      <c r="D554" s="237" t="s">
        <v>208</v>
      </c>
      <c r="E554" s="249" t="s">
        <v>19</v>
      </c>
      <c r="F554" s="250" t="s">
        <v>272</v>
      </c>
      <c r="G554" s="248"/>
      <c r="H554" s="251">
        <v>375.06599999999997</v>
      </c>
      <c r="I554" s="252"/>
      <c r="J554" s="248"/>
      <c r="K554" s="248"/>
      <c r="L554" s="253"/>
      <c r="M554" s="254"/>
      <c r="N554" s="255"/>
      <c r="O554" s="255"/>
      <c r="P554" s="255"/>
      <c r="Q554" s="255"/>
      <c r="R554" s="255"/>
      <c r="S554" s="255"/>
      <c r="T554" s="256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57" t="s">
        <v>208</v>
      </c>
      <c r="AU554" s="257" t="s">
        <v>85</v>
      </c>
      <c r="AV554" s="14" t="s">
        <v>204</v>
      </c>
      <c r="AW554" s="14" t="s">
        <v>37</v>
      </c>
      <c r="AX554" s="14" t="s">
        <v>83</v>
      </c>
      <c r="AY554" s="257" t="s">
        <v>197</v>
      </c>
    </row>
    <row r="555" s="2" customFormat="1" ht="49.05" customHeight="1">
      <c r="A555" s="41"/>
      <c r="B555" s="42"/>
      <c r="C555" s="217" t="s">
        <v>768</v>
      </c>
      <c r="D555" s="217" t="s">
        <v>199</v>
      </c>
      <c r="E555" s="218" t="s">
        <v>706</v>
      </c>
      <c r="F555" s="219" t="s">
        <v>707</v>
      </c>
      <c r="G555" s="220" t="s">
        <v>345</v>
      </c>
      <c r="H555" s="221">
        <v>7126.2539999999999</v>
      </c>
      <c r="I555" s="222"/>
      <c r="J555" s="223">
        <f>ROUND(I555*H555,2)</f>
        <v>0</v>
      </c>
      <c r="K555" s="219" t="s">
        <v>203</v>
      </c>
      <c r="L555" s="47"/>
      <c r="M555" s="224" t="s">
        <v>19</v>
      </c>
      <c r="N555" s="225" t="s">
        <v>47</v>
      </c>
      <c r="O555" s="87"/>
      <c r="P555" s="226">
        <f>O555*H555</f>
        <v>0</v>
      </c>
      <c r="Q555" s="226">
        <v>0</v>
      </c>
      <c r="R555" s="226">
        <f>Q555*H555</f>
        <v>0</v>
      </c>
      <c r="S555" s="226">
        <v>0</v>
      </c>
      <c r="T555" s="227">
        <f>S555*H555</f>
        <v>0</v>
      </c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R555" s="228" t="s">
        <v>204</v>
      </c>
      <c r="AT555" s="228" t="s">
        <v>199</v>
      </c>
      <c r="AU555" s="228" t="s">
        <v>85</v>
      </c>
      <c r="AY555" s="20" t="s">
        <v>197</v>
      </c>
      <c r="BE555" s="229">
        <f>IF(N555="základní",J555,0)</f>
        <v>0</v>
      </c>
      <c r="BF555" s="229">
        <f>IF(N555="snížená",J555,0)</f>
        <v>0</v>
      </c>
      <c r="BG555" s="229">
        <f>IF(N555="zákl. přenesená",J555,0)</f>
        <v>0</v>
      </c>
      <c r="BH555" s="229">
        <f>IF(N555="sníž. přenesená",J555,0)</f>
        <v>0</v>
      </c>
      <c r="BI555" s="229">
        <f>IF(N555="nulová",J555,0)</f>
        <v>0</v>
      </c>
      <c r="BJ555" s="20" t="s">
        <v>83</v>
      </c>
      <c r="BK555" s="229">
        <f>ROUND(I555*H555,2)</f>
        <v>0</v>
      </c>
      <c r="BL555" s="20" t="s">
        <v>204</v>
      </c>
      <c r="BM555" s="228" t="s">
        <v>2034</v>
      </c>
    </row>
    <row r="556" s="2" customFormat="1">
      <c r="A556" s="41"/>
      <c r="B556" s="42"/>
      <c r="C556" s="43"/>
      <c r="D556" s="230" t="s">
        <v>206</v>
      </c>
      <c r="E556" s="43"/>
      <c r="F556" s="231" t="s">
        <v>709</v>
      </c>
      <c r="G556" s="43"/>
      <c r="H556" s="43"/>
      <c r="I556" s="232"/>
      <c r="J556" s="43"/>
      <c r="K556" s="43"/>
      <c r="L556" s="47"/>
      <c r="M556" s="233"/>
      <c r="N556" s="234"/>
      <c r="O556" s="87"/>
      <c r="P556" s="87"/>
      <c r="Q556" s="87"/>
      <c r="R556" s="87"/>
      <c r="S556" s="87"/>
      <c r="T556" s="88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T556" s="20" t="s">
        <v>206</v>
      </c>
      <c r="AU556" s="20" t="s">
        <v>85</v>
      </c>
    </row>
    <row r="557" s="13" customFormat="1">
      <c r="A557" s="13"/>
      <c r="B557" s="235"/>
      <c r="C557" s="236"/>
      <c r="D557" s="237" t="s">
        <v>208</v>
      </c>
      <c r="E557" s="236"/>
      <c r="F557" s="239" t="s">
        <v>2035</v>
      </c>
      <c r="G557" s="236"/>
      <c r="H557" s="240">
        <v>7126.2539999999999</v>
      </c>
      <c r="I557" s="241"/>
      <c r="J557" s="236"/>
      <c r="K557" s="236"/>
      <c r="L557" s="242"/>
      <c r="M557" s="243"/>
      <c r="N557" s="244"/>
      <c r="O557" s="244"/>
      <c r="P557" s="244"/>
      <c r="Q557" s="244"/>
      <c r="R557" s="244"/>
      <c r="S557" s="244"/>
      <c r="T557" s="245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46" t="s">
        <v>208</v>
      </c>
      <c r="AU557" s="246" t="s">
        <v>85</v>
      </c>
      <c r="AV557" s="13" t="s">
        <v>85</v>
      </c>
      <c r="AW557" s="13" t="s">
        <v>4</v>
      </c>
      <c r="AX557" s="13" t="s">
        <v>83</v>
      </c>
      <c r="AY557" s="246" t="s">
        <v>197</v>
      </c>
    </row>
    <row r="558" s="2" customFormat="1" ht="24.15" customHeight="1">
      <c r="A558" s="41"/>
      <c r="B558" s="42"/>
      <c r="C558" s="217" t="s">
        <v>775</v>
      </c>
      <c r="D558" s="217" t="s">
        <v>199</v>
      </c>
      <c r="E558" s="218" t="s">
        <v>712</v>
      </c>
      <c r="F558" s="219" t="s">
        <v>713</v>
      </c>
      <c r="G558" s="220" t="s">
        <v>345</v>
      </c>
      <c r="H558" s="221">
        <v>486.53100000000001</v>
      </c>
      <c r="I558" s="222"/>
      <c r="J558" s="223">
        <f>ROUND(I558*H558,2)</f>
        <v>0</v>
      </c>
      <c r="K558" s="219" t="s">
        <v>203</v>
      </c>
      <c r="L558" s="47"/>
      <c r="M558" s="224" t="s">
        <v>19</v>
      </c>
      <c r="N558" s="225" t="s">
        <v>47</v>
      </c>
      <c r="O558" s="87"/>
      <c r="P558" s="226">
        <f>O558*H558</f>
        <v>0</v>
      </c>
      <c r="Q558" s="226">
        <v>0</v>
      </c>
      <c r="R558" s="226">
        <f>Q558*H558</f>
        <v>0</v>
      </c>
      <c r="S558" s="226">
        <v>0</v>
      </c>
      <c r="T558" s="227">
        <f>S558*H558</f>
        <v>0</v>
      </c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R558" s="228" t="s">
        <v>204</v>
      </c>
      <c r="AT558" s="228" t="s">
        <v>199</v>
      </c>
      <c r="AU558" s="228" t="s">
        <v>85</v>
      </c>
      <c r="AY558" s="20" t="s">
        <v>197</v>
      </c>
      <c r="BE558" s="229">
        <f>IF(N558="základní",J558,0)</f>
        <v>0</v>
      </c>
      <c r="BF558" s="229">
        <f>IF(N558="snížená",J558,0)</f>
        <v>0</v>
      </c>
      <c r="BG558" s="229">
        <f>IF(N558="zákl. přenesená",J558,0)</f>
        <v>0</v>
      </c>
      <c r="BH558" s="229">
        <f>IF(N558="sníž. přenesená",J558,0)</f>
        <v>0</v>
      </c>
      <c r="BI558" s="229">
        <f>IF(N558="nulová",J558,0)</f>
        <v>0</v>
      </c>
      <c r="BJ558" s="20" t="s">
        <v>83</v>
      </c>
      <c r="BK558" s="229">
        <f>ROUND(I558*H558,2)</f>
        <v>0</v>
      </c>
      <c r="BL558" s="20" t="s">
        <v>204</v>
      </c>
      <c r="BM558" s="228" t="s">
        <v>2036</v>
      </c>
    </row>
    <row r="559" s="2" customFormat="1">
      <c r="A559" s="41"/>
      <c r="B559" s="42"/>
      <c r="C559" s="43"/>
      <c r="D559" s="230" t="s">
        <v>206</v>
      </c>
      <c r="E559" s="43"/>
      <c r="F559" s="231" t="s">
        <v>715</v>
      </c>
      <c r="G559" s="43"/>
      <c r="H559" s="43"/>
      <c r="I559" s="232"/>
      <c r="J559" s="43"/>
      <c r="K559" s="43"/>
      <c r="L559" s="47"/>
      <c r="M559" s="233"/>
      <c r="N559" s="234"/>
      <c r="O559" s="87"/>
      <c r="P559" s="87"/>
      <c r="Q559" s="87"/>
      <c r="R559" s="87"/>
      <c r="S559" s="87"/>
      <c r="T559" s="88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T559" s="20" t="s">
        <v>206</v>
      </c>
      <c r="AU559" s="20" t="s">
        <v>85</v>
      </c>
    </row>
    <row r="560" s="2" customFormat="1" ht="44.25" customHeight="1">
      <c r="A560" s="41"/>
      <c r="B560" s="42"/>
      <c r="C560" s="217" t="s">
        <v>781</v>
      </c>
      <c r="D560" s="217" t="s">
        <v>199</v>
      </c>
      <c r="E560" s="218" t="s">
        <v>717</v>
      </c>
      <c r="F560" s="219" t="s">
        <v>718</v>
      </c>
      <c r="G560" s="220" t="s">
        <v>345</v>
      </c>
      <c r="H560" s="221">
        <v>238.904</v>
      </c>
      <c r="I560" s="222"/>
      <c r="J560" s="223">
        <f>ROUND(I560*H560,2)</f>
        <v>0</v>
      </c>
      <c r="K560" s="219" t="s">
        <v>203</v>
      </c>
      <c r="L560" s="47"/>
      <c r="M560" s="224" t="s">
        <v>19</v>
      </c>
      <c r="N560" s="225" t="s">
        <v>47</v>
      </c>
      <c r="O560" s="87"/>
      <c r="P560" s="226">
        <f>O560*H560</f>
        <v>0</v>
      </c>
      <c r="Q560" s="226">
        <v>0</v>
      </c>
      <c r="R560" s="226">
        <f>Q560*H560</f>
        <v>0</v>
      </c>
      <c r="S560" s="226">
        <v>0</v>
      </c>
      <c r="T560" s="227">
        <f>S560*H560</f>
        <v>0</v>
      </c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R560" s="228" t="s">
        <v>204</v>
      </c>
      <c r="AT560" s="228" t="s">
        <v>199</v>
      </c>
      <c r="AU560" s="228" t="s">
        <v>85</v>
      </c>
      <c r="AY560" s="20" t="s">
        <v>197</v>
      </c>
      <c r="BE560" s="229">
        <f>IF(N560="základní",J560,0)</f>
        <v>0</v>
      </c>
      <c r="BF560" s="229">
        <f>IF(N560="snížená",J560,0)</f>
        <v>0</v>
      </c>
      <c r="BG560" s="229">
        <f>IF(N560="zákl. přenesená",J560,0)</f>
        <v>0</v>
      </c>
      <c r="BH560" s="229">
        <f>IF(N560="sníž. přenesená",J560,0)</f>
        <v>0</v>
      </c>
      <c r="BI560" s="229">
        <f>IF(N560="nulová",J560,0)</f>
        <v>0</v>
      </c>
      <c r="BJ560" s="20" t="s">
        <v>83</v>
      </c>
      <c r="BK560" s="229">
        <f>ROUND(I560*H560,2)</f>
        <v>0</v>
      </c>
      <c r="BL560" s="20" t="s">
        <v>204</v>
      </c>
      <c r="BM560" s="228" t="s">
        <v>2037</v>
      </c>
    </row>
    <row r="561" s="2" customFormat="1">
      <c r="A561" s="41"/>
      <c r="B561" s="42"/>
      <c r="C561" s="43"/>
      <c r="D561" s="230" t="s">
        <v>206</v>
      </c>
      <c r="E561" s="43"/>
      <c r="F561" s="231" t="s">
        <v>720</v>
      </c>
      <c r="G561" s="43"/>
      <c r="H561" s="43"/>
      <c r="I561" s="232"/>
      <c r="J561" s="43"/>
      <c r="K561" s="43"/>
      <c r="L561" s="47"/>
      <c r="M561" s="233"/>
      <c r="N561" s="234"/>
      <c r="O561" s="87"/>
      <c r="P561" s="87"/>
      <c r="Q561" s="87"/>
      <c r="R561" s="87"/>
      <c r="S561" s="87"/>
      <c r="T561" s="88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T561" s="20" t="s">
        <v>206</v>
      </c>
      <c r="AU561" s="20" t="s">
        <v>85</v>
      </c>
    </row>
    <row r="562" s="13" customFormat="1">
      <c r="A562" s="13"/>
      <c r="B562" s="235"/>
      <c r="C562" s="236"/>
      <c r="D562" s="237" t="s">
        <v>208</v>
      </c>
      <c r="E562" s="238" t="s">
        <v>19</v>
      </c>
      <c r="F562" s="239" t="s">
        <v>2032</v>
      </c>
      <c r="G562" s="236"/>
      <c r="H562" s="240">
        <v>238.904</v>
      </c>
      <c r="I562" s="241"/>
      <c r="J562" s="236"/>
      <c r="K562" s="236"/>
      <c r="L562" s="242"/>
      <c r="M562" s="243"/>
      <c r="N562" s="244"/>
      <c r="O562" s="244"/>
      <c r="P562" s="244"/>
      <c r="Q562" s="244"/>
      <c r="R562" s="244"/>
      <c r="S562" s="244"/>
      <c r="T562" s="245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6" t="s">
        <v>208</v>
      </c>
      <c r="AU562" s="246" t="s">
        <v>85</v>
      </c>
      <c r="AV562" s="13" t="s">
        <v>85</v>
      </c>
      <c r="AW562" s="13" t="s">
        <v>37</v>
      </c>
      <c r="AX562" s="13" t="s">
        <v>83</v>
      </c>
      <c r="AY562" s="246" t="s">
        <v>197</v>
      </c>
    </row>
    <row r="563" s="2" customFormat="1" ht="44.25" customHeight="1">
      <c r="A563" s="41"/>
      <c r="B563" s="42"/>
      <c r="C563" s="217" t="s">
        <v>786</v>
      </c>
      <c r="D563" s="217" t="s">
        <v>199</v>
      </c>
      <c r="E563" s="218" t="s">
        <v>722</v>
      </c>
      <c r="F563" s="219" t="s">
        <v>351</v>
      </c>
      <c r="G563" s="220" t="s">
        <v>345</v>
      </c>
      <c r="H563" s="221">
        <v>111.467</v>
      </c>
      <c r="I563" s="222"/>
      <c r="J563" s="223">
        <f>ROUND(I563*H563,2)</f>
        <v>0</v>
      </c>
      <c r="K563" s="219" t="s">
        <v>203</v>
      </c>
      <c r="L563" s="47"/>
      <c r="M563" s="224" t="s">
        <v>19</v>
      </c>
      <c r="N563" s="225" t="s">
        <v>47</v>
      </c>
      <c r="O563" s="87"/>
      <c r="P563" s="226">
        <f>O563*H563</f>
        <v>0</v>
      </c>
      <c r="Q563" s="226">
        <v>0</v>
      </c>
      <c r="R563" s="226">
        <f>Q563*H563</f>
        <v>0</v>
      </c>
      <c r="S563" s="226">
        <v>0</v>
      </c>
      <c r="T563" s="227">
        <f>S563*H563</f>
        <v>0</v>
      </c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R563" s="228" t="s">
        <v>204</v>
      </c>
      <c r="AT563" s="228" t="s">
        <v>199</v>
      </c>
      <c r="AU563" s="228" t="s">
        <v>85</v>
      </c>
      <c r="AY563" s="20" t="s">
        <v>197</v>
      </c>
      <c r="BE563" s="229">
        <f>IF(N563="základní",J563,0)</f>
        <v>0</v>
      </c>
      <c r="BF563" s="229">
        <f>IF(N563="snížená",J563,0)</f>
        <v>0</v>
      </c>
      <c r="BG563" s="229">
        <f>IF(N563="zákl. přenesená",J563,0)</f>
        <v>0</v>
      </c>
      <c r="BH563" s="229">
        <f>IF(N563="sníž. přenesená",J563,0)</f>
        <v>0</v>
      </c>
      <c r="BI563" s="229">
        <f>IF(N563="nulová",J563,0)</f>
        <v>0</v>
      </c>
      <c r="BJ563" s="20" t="s">
        <v>83</v>
      </c>
      <c r="BK563" s="229">
        <f>ROUND(I563*H563,2)</f>
        <v>0</v>
      </c>
      <c r="BL563" s="20" t="s">
        <v>204</v>
      </c>
      <c r="BM563" s="228" t="s">
        <v>2038</v>
      </c>
    </row>
    <row r="564" s="2" customFormat="1">
      <c r="A564" s="41"/>
      <c r="B564" s="42"/>
      <c r="C564" s="43"/>
      <c r="D564" s="230" t="s">
        <v>206</v>
      </c>
      <c r="E564" s="43"/>
      <c r="F564" s="231" t="s">
        <v>724</v>
      </c>
      <c r="G564" s="43"/>
      <c r="H564" s="43"/>
      <c r="I564" s="232"/>
      <c r="J564" s="43"/>
      <c r="K564" s="43"/>
      <c r="L564" s="47"/>
      <c r="M564" s="233"/>
      <c r="N564" s="234"/>
      <c r="O564" s="87"/>
      <c r="P564" s="87"/>
      <c r="Q564" s="87"/>
      <c r="R564" s="87"/>
      <c r="S564" s="87"/>
      <c r="T564" s="88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T564" s="20" t="s">
        <v>206</v>
      </c>
      <c r="AU564" s="20" t="s">
        <v>85</v>
      </c>
    </row>
    <row r="565" s="13" customFormat="1">
      <c r="A565" s="13"/>
      <c r="B565" s="235"/>
      <c r="C565" s="236"/>
      <c r="D565" s="237" t="s">
        <v>208</v>
      </c>
      <c r="E565" s="238" t="s">
        <v>19</v>
      </c>
      <c r="F565" s="239" t="s">
        <v>2027</v>
      </c>
      <c r="G565" s="236"/>
      <c r="H565" s="240">
        <v>111.467</v>
      </c>
      <c r="I565" s="241"/>
      <c r="J565" s="236"/>
      <c r="K565" s="236"/>
      <c r="L565" s="242"/>
      <c r="M565" s="243"/>
      <c r="N565" s="244"/>
      <c r="O565" s="244"/>
      <c r="P565" s="244"/>
      <c r="Q565" s="244"/>
      <c r="R565" s="244"/>
      <c r="S565" s="244"/>
      <c r="T565" s="245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46" t="s">
        <v>208</v>
      </c>
      <c r="AU565" s="246" t="s">
        <v>85</v>
      </c>
      <c r="AV565" s="13" t="s">
        <v>85</v>
      </c>
      <c r="AW565" s="13" t="s">
        <v>37</v>
      </c>
      <c r="AX565" s="13" t="s">
        <v>83</v>
      </c>
      <c r="AY565" s="246" t="s">
        <v>197</v>
      </c>
    </row>
    <row r="566" s="2" customFormat="1" ht="44.25" customHeight="1">
      <c r="A566" s="41"/>
      <c r="B566" s="42"/>
      <c r="C566" s="217" t="s">
        <v>792</v>
      </c>
      <c r="D566" s="217" t="s">
        <v>199</v>
      </c>
      <c r="E566" s="218" t="s">
        <v>726</v>
      </c>
      <c r="F566" s="219" t="s">
        <v>727</v>
      </c>
      <c r="G566" s="220" t="s">
        <v>345</v>
      </c>
      <c r="H566" s="221">
        <v>130.98599999999999</v>
      </c>
      <c r="I566" s="222"/>
      <c r="J566" s="223">
        <f>ROUND(I566*H566,2)</f>
        <v>0</v>
      </c>
      <c r="K566" s="219" t="s">
        <v>203</v>
      </c>
      <c r="L566" s="47"/>
      <c r="M566" s="224" t="s">
        <v>19</v>
      </c>
      <c r="N566" s="225" t="s">
        <v>47</v>
      </c>
      <c r="O566" s="87"/>
      <c r="P566" s="226">
        <f>O566*H566</f>
        <v>0</v>
      </c>
      <c r="Q566" s="226">
        <v>0</v>
      </c>
      <c r="R566" s="226">
        <f>Q566*H566</f>
        <v>0</v>
      </c>
      <c r="S566" s="226">
        <v>0</v>
      </c>
      <c r="T566" s="227">
        <f>S566*H566</f>
        <v>0</v>
      </c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R566" s="228" t="s">
        <v>204</v>
      </c>
      <c r="AT566" s="228" t="s">
        <v>199</v>
      </c>
      <c r="AU566" s="228" t="s">
        <v>85</v>
      </c>
      <c r="AY566" s="20" t="s">
        <v>197</v>
      </c>
      <c r="BE566" s="229">
        <f>IF(N566="základní",J566,0)</f>
        <v>0</v>
      </c>
      <c r="BF566" s="229">
        <f>IF(N566="snížená",J566,0)</f>
        <v>0</v>
      </c>
      <c r="BG566" s="229">
        <f>IF(N566="zákl. přenesená",J566,0)</f>
        <v>0</v>
      </c>
      <c r="BH566" s="229">
        <f>IF(N566="sníž. přenesená",J566,0)</f>
        <v>0</v>
      </c>
      <c r="BI566" s="229">
        <f>IF(N566="nulová",J566,0)</f>
        <v>0</v>
      </c>
      <c r="BJ566" s="20" t="s">
        <v>83</v>
      </c>
      <c r="BK566" s="229">
        <f>ROUND(I566*H566,2)</f>
        <v>0</v>
      </c>
      <c r="BL566" s="20" t="s">
        <v>204</v>
      </c>
      <c r="BM566" s="228" t="s">
        <v>2039</v>
      </c>
    </row>
    <row r="567" s="2" customFormat="1">
      <c r="A567" s="41"/>
      <c r="B567" s="42"/>
      <c r="C567" s="43"/>
      <c r="D567" s="230" t="s">
        <v>206</v>
      </c>
      <c r="E567" s="43"/>
      <c r="F567" s="231" t="s">
        <v>729</v>
      </c>
      <c r="G567" s="43"/>
      <c r="H567" s="43"/>
      <c r="I567" s="232"/>
      <c r="J567" s="43"/>
      <c r="K567" s="43"/>
      <c r="L567" s="47"/>
      <c r="M567" s="233"/>
      <c r="N567" s="234"/>
      <c r="O567" s="87"/>
      <c r="P567" s="87"/>
      <c r="Q567" s="87"/>
      <c r="R567" s="87"/>
      <c r="S567" s="87"/>
      <c r="T567" s="88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T567" s="20" t="s">
        <v>206</v>
      </c>
      <c r="AU567" s="20" t="s">
        <v>85</v>
      </c>
    </row>
    <row r="568" s="13" customFormat="1">
      <c r="A568" s="13"/>
      <c r="B568" s="235"/>
      <c r="C568" s="236"/>
      <c r="D568" s="237" t="s">
        <v>208</v>
      </c>
      <c r="E568" s="238" t="s">
        <v>19</v>
      </c>
      <c r="F568" s="239" t="s">
        <v>2033</v>
      </c>
      <c r="G568" s="236"/>
      <c r="H568" s="240">
        <v>130.98599999999999</v>
      </c>
      <c r="I568" s="241"/>
      <c r="J568" s="236"/>
      <c r="K568" s="236"/>
      <c r="L568" s="242"/>
      <c r="M568" s="243"/>
      <c r="N568" s="244"/>
      <c r="O568" s="244"/>
      <c r="P568" s="244"/>
      <c r="Q568" s="244"/>
      <c r="R568" s="244"/>
      <c r="S568" s="244"/>
      <c r="T568" s="245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46" t="s">
        <v>208</v>
      </c>
      <c r="AU568" s="246" t="s">
        <v>85</v>
      </c>
      <c r="AV568" s="13" t="s">
        <v>85</v>
      </c>
      <c r="AW568" s="13" t="s">
        <v>37</v>
      </c>
      <c r="AX568" s="13" t="s">
        <v>83</v>
      </c>
      <c r="AY568" s="246" t="s">
        <v>197</v>
      </c>
    </row>
    <row r="569" s="2" customFormat="1" ht="49.05" customHeight="1">
      <c r="A569" s="41"/>
      <c r="B569" s="42"/>
      <c r="C569" s="217" t="s">
        <v>796</v>
      </c>
      <c r="D569" s="217" t="s">
        <v>199</v>
      </c>
      <c r="E569" s="218" t="s">
        <v>731</v>
      </c>
      <c r="F569" s="219" t="s">
        <v>732</v>
      </c>
      <c r="G569" s="220" t="s">
        <v>345</v>
      </c>
      <c r="H569" s="221">
        <v>5.1760000000000002</v>
      </c>
      <c r="I569" s="222"/>
      <c r="J569" s="223">
        <f>ROUND(I569*H569,2)</f>
        <v>0</v>
      </c>
      <c r="K569" s="219" t="s">
        <v>203</v>
      </c>
      <c r="L569" s="47"/>
      <c r="M569" s="224" t="s">
        <v>19</v>
      </c>
      <c r="N569" s="225" t="s">
        <v>47</v>
      </c>
      <c r="O569" s="87"/>
      <c r="P569" s="226">
        <f>O569*H569</f>
        <v>0</v>
      </c>
      <c r="Q569" s="226">
        <v>0</v>
      </c>
      <c r="R569" s="226">
        <f>Q569*H569</f>
        <v>0</v>
      </c>
      <c r="S569" s="226">
        <v>0</v>
      </c>
      <c r="T569" s="227">
        <f>S569*H569</f>
        <v>0</v>
      </c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R569" s="228" t="s">
        <v>204</v>
      </c>
      <c r="AT569" s="228" t="s">
        <v>199</v>
      </c>
      <c r="AU569" s="228" t="s">
        <v>85</v>
      </c>
      <c r="AY569" s="20" t="s">
        <v>197</v>
      </c>
      <c r="BE569" s="229">
        <f>IF(N569="základní",J569,0)</f>
        <v>0</v>
      </c>
      <c r="BF569" s="229">
        <f>IF(N569="snížená",J569,0)</f>
        <v>0</v>
      </c>
      <c r="BG569" s="229">
        <f>IF(N569="zákl. přenesená",J569,0)</f>
        <v>0</v>
      </c>
      <c r="BH569" s="229">
        <f>IF(N569="sníž. přenesená",J569,0)</f>
        <v>0</v>
      </c>
      <c r="BI569" s="229">
        <f>IF(N569="nulová",J569,0)</f>
        <v>0</v>
      </c>
      <c r="BJ569" s="20" t="s">
        <v>83</v>
      </c>
      <c r="BK569" s="229">
        <f>ROUND(I569*H569,2)</f>
        <v>0</v>
      </c>
      <c r="BL569" s="20" t="s">
        <v>204</v>
      </c>
      <c r="BM569" s="228" t="s">
        <v>2040</v>
      </c>
    </row>
    <row r="570" s="2" customFormat="1">
      <c r="A570" s="41"/>
      <c r="B570" s="42"/>
      <c r="C570" s="43"/>
      <c r="D570" s="230" t="s">
        <v>206</v>
      </c>
      <c r="E570" s="43"/>
      <c r="F570" s="231" t="s">
        <v>734</v>
      </c>
      <c r="G570" s="43"/>
      <c r="H570" s="43"/>
      <c r="I570" s="232"/>
      <c r="J570" s="43"/>
      <c r="K570" s="43"/>
      <c r="L570" s="47"/>
      <c r="M570" s="233"/>
      <c r="N570" s="234"/>
      <c r="O570" s="87"/>
      <c r="P570" s="87"/>
      <c r="Q570" s="87"/>
      <c r="R570" s="87"/>
      <c r="S570" s="87"/>
      <c r="T570" s="88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T570" s="20" t="s">
        <v>206</v>
      </c>
      <c r="AU570" s="20" t="s">
        <v>85</v>
      </c>
    </row>
    <row r="571" s="13" customFormat="1">
      <c r="A571" s="13"/>
      <c r="B571" s="235"/>
      <c r="C571" s="236"/>
      <c r="D571" s="237" t="s">
        <v>208</v>
      </c>
      <c r="E571" s="238" t="s">
        <v>19</v>
      </c>
      <c r="F571" s="239" t="s">
        <v>2031</v>
      </c>
      <c r="G571" s="236"/>
      <c r="H571" s="240">
        <v>5.1760000000000002</v>
      </c>
      <c r="I571" s="241"/>
      <c r="J571" s="236"/>
      <c r="K571" s="236"/>
      <c r="L571" s="242"/>
      <c r="M571" s="243"/>
      <c r="N571" s="244"/>
      <c r="O571" s="244"/>
      <c r="P571" s="244"/>
      <c r="Q571" s="244"/>
      <c r="R571" s="244"/>
      <c r="S571" s="244"/>
      <c r="T571" s="245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46" t="s">
        <v>208</v>
      </c>
      <c r="AU571" s="246" t="s">
        <v>85</v>
      </c>
      <c r="AV571" s="13" t="s">
        <v>85</v>
      </c>
      <c r="AW571" s="13" t="s">
        <v>37</v>
      </c>
      <c r="AX571" s="13" t="s">
        <v>83</v>
      </c>
      <c r="AY571" s="246" t="s">
        <v>197</v>
      </c>
    </row>
    <row r="572" s="12" customFormat="1" ht="22.8" customHeight="1">
      <c r="A572" s="12"/>
      <c r="B572" s="201"/>
      <c r="C572" s="202"/>
      <c r="D572" s="203" t="s">
        <v>75</v>
      </c>
      <c r="E572" s="215" t="s">
        <v>735</v>
      </c>
      <c r="F572" s="215" t="s">
        <v>736</v>
      </c>
      <c r="G572" s="202"/>
      <c r="H572" s="202"/>
      <c r="I572" s="205"/>
      <c r="J572" s="216">
        <f>BK572</f>
        <v>0</v>
      </c>
      <c r="K572" s="202"/>
      <c r="L572" s="207"/>
      <c r="M572" s="208"/>
      <c r="N572" s="209"/>
      <c r="O572" s="209"/>
      <c r="P572" s="210">
        <f>SUM(P573:P574)</f>
        <v>0</v>
      </c>
      <c r="Q572" s="209"/>
      <c r="R572" s="210">
        <f>SUM(R573:R574)</f>
        <v>0</v>
      </c>
      <c r="S572" s="209"/>
      <c r="T572" s="211">
        <f>SUM(T573:T574)</f>
        <v>0</v>
      </c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R572" s="212" t="s">
        <v>83</v>
      </c>
      <c r="AT572" s="213" t="s">
        <v>75</v>
      </c>
      <c r="AU572" s="213" t="s">
        <v>83</v>
      </c>
      <c r="AY572" s="212" t="s">
        <v>197</v>
      </c>
      <c r="BK572" s="214">
        <f>SUM(BK573:BK574)</f>
        <v>0</v>
      </c>
    </row>
    <row r="573" s="2" customFormat="1" ht="37.8" customHeight="1">
      <c r="A573" s="41"/>
      <c r="B573" s="42"/>
      <c r="C573" s="217" t="s">
        <v>803</v>
      </c>
      <c r="D573" s="217" t="s">
        <v>199</v>
      </c>
      <c r="E573" s="218" t="s">
        <v>738</v>
      </c>
      <c r="F573" s="219" t="s">
        <v>739</v>
      </c>
      <c r="G573" s="220" t="s">
        <v>345</v>
      </c>
      <c r="H573" s="221">
        <v>474.37099999999998</v>
      </c>
      <c r="I573" s="222"/>
      <c r="J573" s="223">
        <f>ROUND(I573*H573,2)</f>
        <v>0</v>
      </c>
      <c r="K573" s="219" t="s">
        <v>203</v>
      </c>
      <c r="L573" s="47"/>
      <c r="M573" s="224" t="s">
        <v>19</v>
      </c>
      <c r="N573" s="225" t="s">
        <v>47</v>
      </c>
      <c r="O573" s="87"/>
      <c r="P573" s="226">
        <f>O573*H573</f>
        <v>0</v>
      </c>
      <c r="Q573" s="226">
        <v>0</v>
      </c>
      <c r="R573" s="226">
        <f>Q573*H573</f>
        <v>0</v>
      </c>
      <c r="S573" s="226">
        <v>0</v>
      </c>
      <c r="T573" s="227">
        <f>S573*H573</f>
        <v>0</v>
      </c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R573" s="228" t="s">
        <v>204</v>
      </c>
      <c r="AT573" s="228" t="s">
        <v>199</v>
      </c>
      <c r="AU573" s="228" t="s">
        <v>85</v>
      </c>
      <c r="AY573" s="20" t="s">
        <v>197</v>
      </c>
      <c r="BE573" s="229">
        <f>IF(N573="základní",J573,0)</f>
        <v>0</v>
      </c>
      <c r="BF573" s="229">
        <f>IF(N573="snížená",J573,0)</f>
        <v>0</v>
      </c>
      <c r="BG573" s="229">
        <f>IF(N573="zákl. přenesená",J573,0)</f>
        <v>0</v>
      </c>
      <c r="BH573" s="229">
        <f>IF(N573="sníž. přenesená",J573,0)</f>
        <v>0</v>
      </c>
      <c r="BI573" s="229">
        <f>IF(N573="nulová",J573,0)</f>
        <v>0</v>
      </c>
      <c r="BJ573" s="20" t="s">
        <v>83</v>
      </c>
      <c r="BK573" s="229">
        <f>ROUND(I573*H573,2)</f>
        <v>0</v>
      </c>
      <c r="BL573" s="20" t="s">
        <v>204</v>
      </c>
      <c r="BM573" s="228" t="s">
        <v>2041</v>
      </c>
    </row>
    <row r="574" s="2" customFormat="1">
      <c r="A574" s="41"/>
      <c r="B574" s="42"/>
      <c r="C574" s="43"/>
      <c r="D574" s="230" t="s">
        <v>206</v>
      </c>
      <c r="E574" s="43"/>
      <c r="F574" s="231" t="s">
        <v>741</v>
      </c>
      <c r="G574" s="43"/>
      <c r="H574" s="43"/>
      <c r="I574" s="232"/>
      <c r="J574" s="43"/>
      <c r="K574" s="43"/>
      <c r="L574" s="47"/>
      <c r="M574" s="233"/>
      <c r="N574" s="234"/>
      <c r="O574" s="87"/>
      <c r="P574" s="87"/>
      <c r="Q574" s="87"/>
      <c r="R574" s="87"/>
      <c r="S574" s="87"/>
      <c r="T574" s="88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T574" s="20" t="s">
        <v>206</v>
      </c>
      <c r="AU574" s="20" t="s">
        <v>85</v>
      </c>
    </row>
    <row r="575" s="12" customFormat="1" ht="25.92" customHeight="1">
      <c r="A575" s="12"/>
      <c r="B575" s="201"/>
      <c r="C575" s="202"/>
      <c r="D575" s="203" t="s">
        <v>75</v>
      </c>
      <c r="E575" s="204" t="s">
        <v>742</v>
      </c>
      <c r="F575" s="204" t="s">
        <v>743</v>
      </c>
      <c r="G575" s="202"/>
      <c r="H575" s="202"/>
      <c r="I575" s="205"/>
      <c r="J575" s="206">
        <f>BK575</f>
        <v>0</v>
      </c>
      <c r="K575" s="202"/>
      <c r="L575" s="207"/>
      <c r="M575" s="208"/>
      <c r="N575" s="209"/>
      <c r="O575" s="209"/>
      <c r="P575" s="210">
        <f>P576</f>
        <v>0</v>
      </c>
      <c r="Q575" s="209"/>
      <c r="R575" s="210">
        <f>R576</f>
        <v>0.0062400000000000008</v>
      </c>
      <c r="S575" s="209"/>
      <c r="T575" s="211">
        <f>T576</f>
        <v>0</v>
      </c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R575" s="212" t="s">
        <v>85</v>
      </c>
      <c r="AT575" s="213" t="s">
        <v>75</v>
      </c>
      <c r="AU575" s="213" t="s">
        <v>76</v>
      </c>
      <c r="AY575" s="212" t="s">
        <v>197</v>
      </c>
      <c r="BK575" s="214">
        <f>BK576</f>
        <v>0</v>
      </c>
    </row>
    <row r="576" s="12" customFormat="1" ht="22.8" customHeight="1">
      <c r="A576" s="12"/>
      <c r="B576" s="201"/>
      <c r="C576" s="202"/>
      <c r="D576" s="203" t="s">
        <v>75</v>
      </c>
      <c r="E576" s="215" t="s">
        <v>744</v>
      </c>
      <c r="F576" s="215" t="s">
        <v>745</v>
      </c>
      <c r="G576" s="202"/>
      <c r="H576" s="202"/>
      <c r="I576" s="205"/>
      <c r="J576" s="216">
        <f>BK576</f>
        <v>0</v>
      </c>
      <c r="K576" s="202"/>
      <c r="L576" s="207"/>
      <c r="M576" s="208"/>
      <c r="N576" s="209"/>
      <c r="O576" s="209"/>
      <c r="P576" s="210">
        <f>SUM(P577:P587)</f>
        <v>0</v>
      </c>
      <c r="Q576" s="209"/>
      <c r="R576" s="210">
        <f>SUM(R577:R587)</f>
        <v>0.0062400000000000008</v>
      </c>
      <c r="S576" s="209"/>
      <c r="T576" s="211">
        <f>SUM(T577:T587)</f>
        <v>0</v>
      </c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R576" s="212" t="s">
        <v>85</v>
      </c>
      <c r="AT576" s="213" t="s">
        <v>75</v>
      </c>
      <c r="AU576" s="213" t="s">
        <v>83</v>
      </c>
      <c r="AY576" s="212" t="s">
        <v>197</v>
      </c>
      <c r="BK576" s="214">
        <f>SUM(BK577:BK587)</f>
        <v>0</v>
      </c>
    </row>
    <row r="577" s="2" customFormat="1" ht="44.25" customHeight="1">
      <c r="A577" s="41"/>
      <c r="B577" s="42"/>
      <c r="C577" s="217" t="s">
        <v>810</v>
      </c>
      <c r="D577" s="217" t="s">
        <v>199</v>
      </c>
      <c r="E577" s="218" t="s">
        <v>747</v>
      </c>
      <c r="F577" s="219" t="s">
        <v>748</v>
      </c>
      <c r="G577" s="220" t="s">
        <v>202</v>
      </c>
      <c r="H577" s="221">
        <v>5.25</v>
      </c>
      <c r="I577" s="222"/>
      <c r="J577" s="223">
        <f>ROUND(I577*H577,2)</f>
        <v>0</v>
      </c>
      <c r="K577" s="219" t="s">
        <v>203</v>
      </c>
      <c r="L577" s="47"/>
      <c r="M577" s="224" t="s">
        <v>19</v>
      </c>
      <c r="N577" s="225" t="s">
        <v>47</v>
      </c>
      <c r="O577" s="87"/>
      <c r="P577" s="226">
        <f>O577*H577</f>
        <v>0</v>
      </c>
      <c r="Q577" s="226">
        <v>0.00080000000000000004</v>
      </c>
      <c r="R577" s="226">
        <f>Q577*H577</f>
        <v>0.0042000000000000006</v>
      </c>
      <c r="S577" s="226">
        <v>0</v>
      </c>
      <c r="T577" s="227">
        <f>S577*H577</f>
        <v>0</v>
      </c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R577" s="228" t="s">
        <v>290</v>
      </c>
      <c r="AT577" s="228" t="s">
        <v>199</v>
      </c>
      <c r="AU577" s="228" t="s">
        <v>85</v>
      </c>
      <c r="AY577" s="20" t="s">
        <v>197</v>
      </c>
      <c r="BE577" s="229">
        <f>IF(N577="základní",J577,0)</f>
        <v>0</v>
      </c>
      <c r="BF577" s="229">
        <f>IF(N577="snížená",J577,0)</f>
        <v>0</v>
      </c>
      <c r="BG577" s="229">
        <f>IF(N577="zákl. přenesená",J577,0)</f>
        <v>0</v>
      </c>
      <c r="BH577" s="229">
        <f>IF(N577="sníž. přenesená",J577,0)</f>
        <v>0</v>
      </c>
      <c r="BI577" s="229">
        <f>IF(N577="nulová",J577,0)</f>
        <v>0</v>
      </c>
      <c r="BJ577" s="20" t="s">
        <v>83</v>
      </c>
      <c r="BK577" s="229">
        <f>ROUND(I577*H577,2)</f>
        <v>0</v>
      </c>
      <c r="BL577" s="20" t="s">
        <v>290</v>
      </c>
      <c r="BM577" s="228" t="s">
        <v>2042</v>
      </c>
    </row>
    <row r="578" s="2" customFormat="1">
      <c r="A578" s="41"/>
      <c r="B578" s="42"/>
      <c r="C578" s="43"/>
      <c r="D578" s="230" t="s">
        <v>206</v>
      </c>
      <c r="E578" s="43"/>
      <c r="F578" s="231" t="s">
        <v>750</v>
      </c>
      <c r="G578" s="43"/>
      <c r="H578" s="43"/>
      <c r="I578" s="232"/>
      <c r="J578" s="43"/>
      <c r="K578" s="43"/>
      <c r="L578" s="47"/>
      <c r="M578" s="233"/>
      <c r="N578" s="234"/>
      <c r="O578" s="87"/>
      <c r="P578" s="87"/>
      <c r="Q578" s="87"/>
      <c r="R578" s="87"/>
      <c r="S578" s="87"/>
      <c r="T578" s="88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T578" s="20" t="s">
        <v>206</v>
      </c>
      <c r="AU578" s="20" t="s">
        <v>85</v>
      </c>
    </row>
    <row r="579" s="13" customFormat="1">
      <c r="A579" s="13"/>
      <c r="B579" s="235"/>
      <c r="C579" s="236"/>
      <c r="D579" s="237" t="s">
        <v>208</v>
      </c>
      <c r="E579" s="238" t="s">
        <v>19</v>
      </c>
      <c r="F579" s="239" t="s">
        <v>2043</v>
      </c>
      <c r="G579" s="236"/>
      <c r="H579" s="240">
        <v>5.25</v>
      </c>
      <c r="I579" s="241"/>
      <c r="J579" s="236"/>
      <c r="K579" s="236"/>
      <c r="L579" s="242"/>
      <c r="M579" s="243"/>
      <c r="N579" s="244"/>
      <c r="O579" s="244"/>
      <c r="P579" s="244"/>
      <c r="Q579" s="244"/>
      <c r="R579" s="244"/>
      <c r="S579" s="244"/>
      <c r="T579" s="245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46" t="s">
        <v>208</v>
      </c>
      <c r="AU579" s="246" t="s">
        <v>85</v>
      </c>
      <c r="AV579" s="13" t="s">
        <v>85</v>
      </c>
      <c r="AW579" s="13" t="s">
        <v>37</v>
      </c>
      <c r="AX579" s="13" t="s">
        <v>83</v>
      </c>
      <c r="AY579" s="246" t="s">
        <v>197</v>
      </c>
    </row>
    <row r="580" s="2" customFormat="1" ht="24.15" customHeight="1">
      <c r="A580" s="41"/>
      <c r="B580" s="42"/>
      <c r="C580" s="217" t="s">
        <v>823</v>
      </c>
      <c r="D580" s="217" t="s">
        <v>199</v>
      </c>
      <c r="E580" s="218" t="s">
        <v>753</v>
      </c>
      <c r="F580" s="219" t="s">
        <v>754</v>
      </c>
      <c r="G580" s="220" t="s">
        <v>248</v>
      </c>
      <c r="H580" s="221">
        <v>10.5</v>
      </c>
      <c r="I580" s="222"/>
      <c r="J580" s="223">
        <f>ROUND(I580*H580,2)</f>
        <v>0</v>
      </c>
      <c r="K580" s="219" t="s">
        <v>203</v>
      </c>
      <c r="L580" s="47"/>
      <c r="M580" s="224" t="s">
        <v>19</v>
      </c>
      <c r="N580" s="225" t="s">
        <v>47</v>
      </c>
      <c r="O580" s="87"/>
      <c r="P580" s="226">
        <f>O580*H580</f>
        <v>0</v>
      </c>
      <c r="Q580" s="226">
        <v>0.00016000000000000001</v>
      </c>
      <c r="R580" s="226">
        <f>Q580*H580</f>
        <v>0.0016800000000000001</v>
      </c>
      <c r="S580" s="226">
        <v>0</v>
      </c>
      <c r="T580" s="227">
        <f>S580*H580</f>
        <v>0</v>
      </c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R580" s="228" t="s">
        <v>290</v>
      </c>
      <c r="AT580" s="228" t="s">
        <v>199</v>
      </c>
      <c r="AU580" s="228" t="s">
        <v>85</v>
      </c>
      <c r="AY580" s="20" t="s">
        <v>197</v>
      </c>
      <c r="BE580" s="229">
        <f>IF(N580="základní",J580,0)</f>
        <v>0</v>
      </c>
      <c r="BF580" s="229">
        <f>IF(N580="snížená",J580,0)</f>
        <v>0</v>
      </c>
      <c r="BG580" s="229">
        <f>IF(N580="zákl. přenesená",J580,0)</f>
        <v>0</v>
      </c>
      <c r="BH580" s="229">
        <f>IF(N580="sníž. přenesená",J580,0)</f>
        <v>0</v>
      </c>
      <c r="BI580" s="229">
        <f>IF(N580="nulová",J580,0)</f>
        <v>0</v>
      </c>
      <c r="BJ580" s="20" t="s">
        <v>83</v>
      </c>
      <c r="BK580" s="229">
        <f>ROUND(I580*H580,2)</f>
        <v>0</v>
      </c>
      <c r="BL580" s="20" t="s">
        <v>290</v>
      </c>
      <c r="BM580" s="228" t="s">
        <v>2044</v>
      </c>
    </row>
    <row r="581" s="2" customFormat="1">
      <c r="A581" s="41"/>
      <c r="B581" s="42"/>
      <c r="C581" s="43"/>
      <c r="D581" s="230" t="s">
        <v>206</v>
      </c>
      <c r="E581" s="43"/>
      <c r="F581" s="231" t="s">
        <v>756</v>
      </c>
      <c r="G581" s="43"/>
      <c r="H581" s="43"/>
      <c r="I581" s="232"/>
      <c r="J581" s="43"/>
      <c r="K581" s="43"/>
      <c r="L581" s="47"/>
      <c r="M581" s="233"/>
      <c r="N581" s="234"/>
      <c r="O581" s="87"/>
      <c r="P581" s="87"/>
      <c r="Q581" s="87"/>
      <c r="R581" s="87"/>
      <c r="S581" s="87"/>
      <c r="T581" s="88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T581" s="20" t="s">
        <v>206</v>
      </c>
      <c r="AU581" s="20" t="s">
        <v>85</v>
      </c>
    </row>
    <row r="582" s="13" customFormat="1">
      <c r="A582" s="13"/>
      <c r="B582" s="235"/>
      <c r="C582" s="236"/>
      <c r="D582" s="237" t="s">
        <v>208</v>
      </c>
      <c r="E582" s="238" t="s">
        <v>19</v>
      </c>
      <c r="F582" s="239" t="s">
        <v>2045</v>
      </c>
      <c r="G582" s="236"/>
      <c r="H582" s="240">
        <v>10.5</v>
      </c>
      <c r="I582" s="241"/>
      <c r="J582" s="236"/>
      <c r="K582" s="236"/>
      <c r="L582" s="242"/>
      <c r="M582" s="243"/>
      <c r="N582" s="244"/>
      <c r="O582" s="244"/>
      <c r="P582" s="244"/>
      <c r="Q582" s="244"/>
      <c r="R582" s="244"/>
      <c r="S582" s="244"/>
      <c r="T582" s="245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46" t="s">
        <v>208</v>
      </c>
      <c r="AU582" s="246" t="s">
        <v>85</v>
      </c>
      <c r="AV582" s="13" t="s">
        <v>85</v>
      </c>
      <c r="AW582" s="13" t="s">
        <v>37</v>
      </c>
      <c r="AX582" s="13" t="s">
        <v>83</v>
      </c>
      <c r="AY582" s="246" t="s">
        <v>197</v>
      </c>
    </row>
    <row r="583" s="2" customFormat="1" ht="37.8" customHeight="1">
      <c r="A583" s="41"/>
      <c r="B583" s="42"/>
      <c r="C583" s="217" t="s">
        <v>828</v>
      </c>
      <c r="D583" s="217" t="s">
        <v>199</v>
      </c>
      <c r="E583" s="218" t="s">
        <v>764</v>
      </c>
      <c r="F583" s="219" t="s">
        <v>765</v>
      </c>
      <c r="G583" s="220" t="s">
        <v>421</v>
      </c>
      <c r="H583" s="221">
        <v>2</v>
      </c>
      <c r="I583" s="222"/>
      <c r="J583" s="223">
        <f>ROUND(I583*H583,2)</f>
        <v>0</v>
      </c>
      <c r="K583" s="219" t="s">
        <v>203</v>
      </c>
      <c r="L583" s="47"/>
      <c r="M583" s="224" t="s">
        <v>19</v>
      </c>
      <c r="N583" s="225" t="s">
        <v>47</v>
      </c>
      <c r="O583" s="87"/>
      <c r="P583" s="226">
        <f>O583*H583</f>
        <v>0</v>
      </c>
      <c r="Q583" s="226">
        <v>0.00018000000000000001</v>
      </c>
      <c r="R583" s="226">
        <f>Q583*H583</f>
        <v>0.00036000000000000002</v>
      </c>
      <c r="S583" s="226">
        <v>0</v>
      </c>
      <c r="T583" s="227">
        <f>S583*H583</f>
        <v>0</v>
      </c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R583" s="228" t="s">
        <v>290</v>
      </c>
      <c r="AT583" s="228" t="s">
        <v>199</v>
      </c>
      <c r="AU583" s="228" t="s">
        <v>85</v>
      </c>
      <c r="AY583" s="20" t="s">
        <v>197</v>
      </c>
      <c r="BE583" s="229">
        <f>IF(N583="základní",J583,0)</f>
        <v>0</v>
      </c>
      <c r="BF583" s="229">
        <f>IF(N583="snížená",J583,0)</f>
        <v>0</v>
      </c>
      <c r="BG583" s="229">
        <f>IF(N583="zákl. přenesená",J583,0)</f>
        <v>0</v>
      </c>
      <c r="BH583" s="229">
        <f>IF(N583="sníž. přenesená",J583,0)</f>
        <v>0</v>
      </c>
      <c r="BI583" s="229">
        <f>IF(N583="nulová",J583,0)</f>
        <v>0</v>
      </c>
      <c r="BJ583" s="20" t="s">
        <v>83</v>
      </c>
      <c r="BK583" s="229">
        <f>ROUND(I583*H583,2)</f>
        <v>0</v>
      </c>
      <c r="BL583" s="20" t="s">
        <v>290</v>
      </c>
      <c r="BM583" s="228" t="s">
        <v>2046</v>
      </c>
    </row>
    <row r="584" s="2" customFormat="1">
      <c r="A584" s="41"/>
      <c r="B584" s="42"/>
      <c r="C584" s="43"/>
      <c r="D584" s="230" t="s">
        <v>206</v>
      </c>
      <c r="E584" s="43"/>
      <c r="F584" s="231" t="s">
        <v>767</v>
      </c>
      <c r="G584" s="43"/>
      <c r="H584" s="43"/>
      <c r="I584" s="232"/>
      <c r="J584" s="43"/>
      <c r="K584" s="43"/>
      <c r="L584" s="47"/>
      <c r="M584" s="233"/>
      <c r="N584" s="234"/>
      <c r="O584" s="87"/>
      <c r="P584" s="87"/>
      <c r="Q584" s="87"/>
      <c r="R584" s="87"/>
      <c r="S584" s="87"/>
      <c r="T584" s="88"/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T584" s="20" t="s">
        <v>206</v>
      </c>
      <c r="AU584" s="20" t="s">
        <v>85</v>
      </c>
    </row>
    <row r="585" s="13" customFormat="1">
      <c r="A585" s="13"/>
      <c r="B585" s="235"/>
      <c r="C585" s="236"/>
      <c r="D585" s="237" t="s">
        <v>208</v>
      </c>
      <c r="E585" s="238" t="s">
        <v>19</v>
      </c>
      <c r="F585" s="239" t="s">
        <v>85</v>
      </c>
      <c r="G585" s="236"/>
      <c r="H585" s="240">
        <v>2</v>
      </c>
      <c r="I585" s="241"/>
      <c r="J585" s="236"/>
      <c r="K585" s="236"/>
      <c r="L585" s="242"/>
      <c r="M585" s="243"/>
      <c r="N585" s="244"/>
      <c r="O585" s="244"/>
      <c r="P585" s="244"/>
      <c r="Q585" s="244"/>
      <c r="R585" s="244"/>
      <c r="S585" s="244"/>
      <c r="T585" s="245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46" t="s">
        <v>208</v>
      </c>
      <c r="AU585" s="246" t="s">
        <v>85</v>
      </c>
      <c r="AV585" s="13" t="s">
        <v>85</v>
      </c>
      <c r="AW585" s="13" t="s">
        <v>37</v>
      </c>
      <c r="AX585" s="13" t="s">
        <v>83</v>
      </c>
      <c r="AY585" s="246" t="s">
        <v>197</v>
      </c>
    </row>
    <row r="586" s="2" customFormat="1" ht="49.05" customHeight="1">
      <c r="A586" s="41"/>
      <c r="B586" s="42"/>
      <c r="C586" s="217" t="s">
        <v>835</v>
      </c>
      <c r="D586" s="217" t="s">
        <v>199</v>
      </c>
      <c r="E586" s="218" t="s">
        <v>769</v>
      </c>
      <c r="F586" s="219" t="s">
        <v>770</v>
      </c>
      <c r="G586" s="220" t="s">
        <v>345</v>
      </c>
      <c r="H586" s="221">
        <v>0.0060000000000000001</v>
      </c>
      <c r="I586" s="222"/>
      <c r="J586" s="223">
        <f>ROUND(I586*H586,2)</f>
        <v>0</v>
      </c>
      <c r="K586" s="219" t="s">
        <v>203</v>
      </c>
      <c r="L586" s="47"/>
      <c r="M586" s="224" t="s">
        <v>19</v>
      </c>
      <c r="N586" s="225" t="s">
        <v>47</v>
      </c>
      <c r="O586" s="87"/>
      <c r="P586" s="226">
        <f>O586*H586</f>
        <v>0</v>
      </c>
      <c r="Q586" s="226">
        <v>0</v>
      </c>
      <c r="R586" s="226">
        <f>Q586*H586</f>
        <v>0</v>
      </c>
      <c r="S586" s="226">
        <v>0</v>
      </c>
      <c r="T586" s="227">
        <f>S586*H586</f>
        <v>0</v>
      </c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R586" s="228" t="s">
        <v>290</v>
      </c>
      <c r="AT586" s="228" t="s">
        <v>199</v>
      </c>
      <c r="AU586" s="228" t="s">
        <v>85</v>
      </c>
      <c r="AY586" s="20" t="s">
        <v>197</v>
      </c>
      <c r="BE586" s="229">
        <f>IF(N586="základní",J586,0)</f>
        <v>0</v>
      </c>
      <c r="BF586" s="229">
        <f>IF(N586="snížená",J586,0)</f>
        <v>0</v>
      </c>
      <c r="BG586" s="229">
        <f>IF(N586="zákl. přenesená",J586,0)</f>
        <v>0</v>
      </c>
      <c r="BH586" s="229">
        <f>IF(N586="sníž. přenesená",J586,0)</f>
        <v>0</v>
      </c>
      <c r="BI586" s="229">
        <f>IF(N586="nulová",J586,0)</f>
        <v>0</v>
      </c>
      <c r="BJ586" s="20" t="s">
        <v>83</v>
      </c>
      <c r="BK586" s="229">
        <f>ROUND(I586*H586,2)</f>
        <v>0</v>
      </c>
      <c r="BL586" s="20" t="s">
        <v>290</v>
      </c>
      <c r="BM586" s="228" t="s">
        <v>2047</v>
      </c>
    </row>
    <row r="587" s="2" customFormat="1">
      <c r="A587" s="41"/>
      <c r="B587" s="42"/>
      <c r="C587" s="43"/>
      <c r="D587" s="230" t="s">
        <v>206</v>
      </c>
      <c r="E587" s="43"/>
      <c r="F587" s="231" t="s">
        <v>772</v>
      </c>
      <c r="G587" s="43"/>
      <c r="H587" s="43"/>
      <c r="I587" s="232"/>
      <c r="J587" s="43"/>
      <c r="K587" s="43"/>
      <c r="L587" s="47"/>
      <c r="M587" s="233"/>
      <c r="N587" s="234"/>
      <c r="O587" s="87"/>
      <c r="P587" s="87"/>
      <c r="Q587" s="87"/>
      <c r="R587" s="87"/>
      <c r="S587" s="87"/>
      <c r="T587" s="88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T587" s="20" t="s">
        <v>206</v>
      </c>
      <c r="AU587" s="20" t="s">
        <v>85</v>
      </c>
    </row>
    <row r="588" s="12" customFormat="1" ht="25.92" customHeight="1">
      <c r="A588" s="12"/>
      <c r="B588" s="201"/>
      <c r="C588" s="202"/>
      <c r="D588" s="203" t="s">
        <v>75</v>
      </c>
      <c r="E588" s="204" t="s">
        <v>844</v>
      </c>
      <c r="F588" s="204" t="s">
        <v>845</v>
      </c>
      <c r="G588" s="202"/>
      <c r="H588" s="202"/>
      <c r="I588" s="205"/>
      <c r="J588" s="206">
        <f>BK588</f>
        <v>0</v>
      </c>
      <c r="K588" s="202"/>
      <c r="L588" s="207"/>
      <c r="M588" s="208"/>
      <c r="N588" s="209"/>
      <c r="O588" s="209"/>
      <c r="P588" s="210">
        <f>P589</f>
        <v>0</v>
      </c>
      <c r="Q588" s="209"/>
      <c r="R588" s="210">
        <f>R589</f>
        <v>0</v>
      </c>
      <c r="S588" s="209"/>
      <c r="T588" s="211">
        <f>T589</f>
        <v>0</v>
      </c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R588" s="212" t="s">
        <v>224</v>
      </c>
      <c r="AT588" s="213" t="s">
        <v>75</v>
      </c>
      <c r="AU588" s="213" t="s">
        <v>76</v>
      </c>
      <c r="AY588" s="212" t="s">
        <v>197</v>
      </c>
      <c r="BK588" s="214">
        <f>BK589</f>
        <v>0</v>
      </c>
    </row>
    <row r="589" s="12" customFormat="1" ht="22.8" customHeight="1">
      <c r="A589" s="12"/>
      <c r="B589" s="201"/>
      <c r="C589" s="202"/>
      <c r="D589" s="203" t="s">
        <v>75</v>
      </c>
      <c r="E589" s="215" t="s">
        <v>846</v>
      </c>
      <c r="F589" s="215" t="s">
        <v>847</v>
      </c>
      <c r="G589" s="202"/>
      <c r="H589" s="202"/>
      <c r="I589" s="205"/>
      <c r="J589" s="216">
        <f>BK589</f>
        <v>0</v>
      </c>
      <c r="K589" s="202"/>
      <c r="L589" s="207"/>
      <c r="M589" s="208"/>
      <c r="N589" s="209"/>
      <c r="O589" s="209"/>
      <c r="P589" s="210">
        <f>P590</f>
        <v>0</v>
      </c>
      <c r="Q589" s="209"/>
      <c r="R589" s="210">
        <f>R590</f>
        <v>0</v>
      </c>
      <c r="S589" s="209"/>
      <c r="T589" s="211">
        <f>T590</f>
        <v>0</v>
      </c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R589" s="212" t="s">
        <v>224</v>
      </c>
      <c r="AT589" s="213" t="s">
        <v>75</v>
      </c>
      <c r="AU589" s="213" t="s">
        <v>83</v>
      </c>
      <c r="AY589" s="212" t="s">
        <v>197</v>
      </c>
      <c r="BK589" s="214">
        <f>BK590</f>
        <v>0</v>
      </c>
    </row>
    <row r="590" s="2" customFormat="1" ht="24.15" customHeight="1">
      <c r="A590" s="41"/>
      <c r="B590" s="42"/>
      <c r="C590" s="217" t="s">
        <v>839</v>
      </c>
      <c r="D590" s="217" t="s">
        <v>199</v>
      </c>
      <c r="E590" s="218" t="s">
        <v>849</v>
      </c>
      <c r="F590" s="219" t="s">
        <v>850</v>
      </c>
      <c r="G590" s="220" t="s">
        <v>851</v>
      </c>
      <c r="H590" s="221">
        <v>1</v>
      </c>
      <c r="I590" s="222"/>
      <c r="J590" s="223">
        <f>ROUND(I590*H590,2)</f>
        <v>0</v>
      </c>
      <c r="K590" s="219" t="s">
        <v>19</v>
      </c>
      <c r="L590" s="47"/>
      <c r="M590" s="280" t="s">
        <v>19</v>
      </c>
      <c r="N590" s="281" t="s">
        <v>47</v>
      </c>
      <c r="O590" s="282"/>
      <c r="P590" s="283">
        <f>O590*H590</f>
        <v>0</v>
      </c>
      <c r="Q590" s="283">
        <v>0</v>
      </c>
      <c r="R590" s="283">
        <f>Q590*H590</f>
        <v>0</v>
      </c>
      <c r="S590" s="283">
        <v>0</v>
      </c>
      <c r="T590" s="284">
        <f>S590*H590</f>
        <v>0</v>
      </c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R590" s="228" t="s">
        <v>852</v>
      </c>
      <c r="AT590" s="228" t="s">
        <v>199</v>
      </c>
      <c r="AU590" s="228" t="s">
        <v>85</v>
      </c>
      <c r="AY590" s="20" t="s">
        <v>197</v>
      </c>
      <c r="BE590" s="229">
        <f>IF(N590="základní",J590,0)</f>
        <v>0</v>
      </c>
      <c r="BF590" s="229">
        <f>IF(N590="snížená",J590,0)</f>
        <v>0</v>
      </c>
      <c r="BG590" s="229">
        <f>IF(N590="zákl. přenesená",J590,0)</f>
        <v>0</v>
      </c>
      <c r="BH590" s="229">
        <f>IF(N590="sníž. přenesená",J590,0)</f>
        <v>0</v>
      </c>
      <c r="BI590" s="229">
        <f>IF(N590="nulová",J590,0)</f>
        <v>0</v>
      </c>
      <c r="BJ590" s="20" t="s">
        <v>83</v>
      </c>
      <c r="BK590" s="229">
        <f>ROUND(I590*H590,2)</f>
        <v>0</v>
      </c>
      <c r="BL590" s="20" t="s">
        <v>852</v>
      </c>
      <c r="BM590" s="228" t="s">
        <v>2048</v>
      </c>
    </row>
    <row r="591" s="2" customFormat="1" ht="6.96" customHeight="1">
      <c r="A591" s="41"/>
      <c r="B591" s="62"/>
      <c r="C591" s="63"/>
      <c r="D591" s="63"/>
      <c r="E591" s="63"/>
      <c r="F591" s="63"/>
      <c r="G591" s="63"/>
      <c r="H591" s="63"/>
      <c r="I591" s="63"/>
      <c r="J591" s="63"/>
      <c r="K591" s="63"/>
      <c r="L591" s="47"/>
      <c r="M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</row>
  </sheetData>
  <sheetProtection sheet="1" autoFilter="0" formatColumns="0" formatRows="0" objects="1" scenarios="1" spinCount="100000" saltValue="ePffcqZM6FL8vR27Ueb1gdgaEtT8KWL8R3ioPTYJ2u2a3Z05Ewf227VEEVVfjP21l+Hzq+MMvF00+d9i0XQOIQ==" hashValue="agMYHJBIhq5TPexg5dzbKsXH5nhzcSwp5Kvzd/PPwG0TJqv8xSwDqY2tBrJNkjxqKOy1SA4bP2Omclwz8qeY+Q==" algorithmName="SHA-512" password="CC35"/>
  <autoFilter ref="C102:K590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9:H89"/>
    <mergeCell ref="E93:H93"/>
    <mergeCell ref="E91:H91"/>
    <mergeCell ref="E95:H95"/>
    <mergeCell ref="L2:V2"/>
  </mergeCells>
  <hyperlinks>
    <hyperlink ref="F107" r:id="rId1" display="https://podminky.urs.cz/item/CS_URS_2025_02/113106187"/>
    <hyperlink ref="F114" r:id="rId2" display="https://podminky.urs.cz/item/CS_URS_2025_02/113107161"/>
    <hyperlink ref="F117" r:id="rId3" display="https://podminky.urs.cz/item/CS_URS_2025_02/113107171"/>
    <hyperlink ref="F120" r:id="rId4" display="https://podminky.urs.cz/item/CS_URS_2025_02/113107181"/>
    <hyperlink ref="F123" r:id="rId5" display="https://podminky.urs.cz/item/CS_URS_2025_02/113107321"/>
    <hyperlink ref="F126" r:id="rId6" display="https://podminky.urs.cz/item/CS_URS_2025_02/113107322"/>
    <hyperlink ref="F129" r:id="rId7" display="https://podminky.urs.cz/item/CS_URS_2025_02/113107323"/>
    <hyperlink ref="F132" r:id="rId8" display="https://podminky.urs.cz/item/CS_URS_2025_02/113107330"/>
    <hyperlink ref="F135" r:id="rId9" display="https://podminky.urs.cz/item/CS_URS_2025_02/113107331"/>
    <hyperlink ref="F138" r:id="rId10" display="https://podminky.urs.cz/item/CS_URS_2025_02/113107332"/>
    <hyperlink ref="F141" r:id="rId11" display="https://podminky.urs.cz/item/CS_URS_2025_02/113107342"/>
    <hyperlink ref="F144" r:id="rId12" display="https://podminky.urs.cz/item/CS_URS_2025_02/113154543"/>
    <hyperlink ref="F147" r:id="rId13" display="https://podminky.urs.cz/item/CS_URS_2025_02/113202111"/>
    <hyperlink ref="F150" r:id="rId14" display="https://podminky.urs.cz/item/CS_URS_2025_02/113204111"/>
    <hyperlink ref="F153" r:id="rId15" display="https://podminky.urs.cz/item/CS_URS_2025_02/121151103"/>
    <hyperlink ref="F158" r:id="rId16" display="https://podminky.urs.cz/item/CS_URS_2025_02/122251302"/>
    <hyperlink ref="F164" r:id="rId17" display="https://podminky.urs.cz/item/CS_URS_2025_02/129001101"/>
    <hyperlink ref="F167" r:id="rId18" display="https://podminky.urs.cz/item/CS_URS_2025_02/131212531"/>
    <hyperlink ref="F172" r:id="rId19" display="https://podminky.urs.cz/item/CS_URS_2025_02/132251101"/>
    <hyperlink ref="F179" r:id="rId20" display="https://podminky.urs.cz/item/CS_URS_2025_02/139001101"/>
    <hyperlink ref="F182" r:id="rId21" display="https://podminky.urs.cz/item/CS_URS_2025_02/162351103"/>
    <hyperlink ref="F191" r:id="rId22" display="https://podminky.urs.cz/item/CS_URS_2025_02/162351104"/>
    <hyperlink ref="F194" r:id="rId23" display="https://podminky.urs.cz/item/CS_URS_2025_02/162751119"/>
    <hyperlink ref="F198" r:id="rId24" display="https://podminky.urs.cz/item/CS_URS_2025_02/167151101"/>
    <hyperlink ref="F206" r:id="rId25" display="https://podminky.urs.cz/item/CS_URS_2025_02/171152111"/>
    <hyperlink ref="F211" r:id="rId26" display="https://podminky.urs.cz/item/CS_URS_2025_02/171201231"/>
    <hyperlink ref="F215" r:id="rId27" display="https://podminky.urs.cz/item/CS_URS_2025_02/171251201"/>
    <hyperlink ref="F222" r:id="rId28" display="https://podminky.urs.cz/item/CS_URS_2025_02/174151101"/>
    <hyperlink ref="F225" r:id="rId29" display="https://podminky.urs.cz/item/CS_URS_2025_02/181111111"/>
    <hyperlink ref="F228" r:id="rId30" display="https://podminky.urs.cz/item/CS_URS_2025_02/181152302"/>
    <hyperlink ref="F253" r:id="rId31" display="https://podminky.urs.cz/item/CS_URS_2025_02/181351003"/>
    <hyperlink ref="F256" r:id="rId32" display="https://podminky.urs.cz/item/CS_URS_2025_02/275313611"/>
    <hyperlink ref="F262" r:id="rId33" display="https://podminky.urs.cz/item/CS_URS_2025_02/564831111"/>
    <hyperlink ref="F273" r:id="rId34" display="https://podminky.urs.cz/item/CS_URS_2025_02/564851111"/>
    <hyperlink ref="F292" r:id="rId35" display="https://podminky.urs.cz/item/CS_URS_2025_02/564861111"/>
    <hyperlink ref="F297" r:id="rId36" display="https://podminky.urs.cz/item/CS_URS_2025_02/565145001"/>
    <hyperlink ref="F302" r:id="rId37" display="https://podminky.urs.cz/item/CS_URS_2025_02/567123811"/>
    <hyperlink ref="F307" r:id="rId38" display="https://podminky.urs.cz/item/CS_URS_2025_02/572141111"/>
    <hyperlink ref="F310" r:id="rId39" display="https://podminky.urs.cz/item/CS_URS_2025_02/573191111"/>
    <hyperlink ref="F315" r:id="rId40" display="https://podminky.urs.cz/item/CS_URS_2025_02/573231106"/>
    <hyperlink ref="F320" r:id="rId41" display="https://podminky.urs.cz/item/CS_URS_2025_02/573231111"/>
    <hyperlink ref="F323" r:id="rId42" display="https://podminky.urs.cz/item/CS_URS_2025_02/577134011"/>
    <hyperlink ref="F328" r:id="rId43" display="https://podminky.urs.cz/item/CS_URS_2025_02/577144121"/>
    <hyperlink ref="F331" r:id="rId44" display="https://podminky.urs.cz/item/CS_URS_2025_02/596211113"/>
    <hyperlink ref="F353" r:id="rId45" display="https://podminky.urs.cz/item/CS_URS_2025_02/596211114"/>
    <hyperlink ref="F359" r:id="rId46" display="https://podminky.urs.cz/item/CS_URS_2025_02/596212213"/>
    <hyperlink ref="F385" r:id="rId47" display="https://podminky.urs.cz/item/CS_URS_2025_02/596212214"/>
    <hyperlink ref="F393" r:id="rId48" display="https://podminky.urs.cz/item/CS_URS_2025_02/596412115"/>
    <hyperlink ref="F410" r:id="rId49" display="https://podminky.urs.cz/item/CS_URS_2025_02/899132121"/>
    <hyperlink ref="F413" r:id="rId50" display="https://podminky.urs.cz/item/CS_URS_2025_02/899132212"/>
    <hyperlink ref="F416" r:id="rId51" display="https://podminky.urs.cz/item/CS_URS_2025_02/899133211"/>
    <hyperlink ref="F420" r:id="rId52" display="https://podminky.urs.cz/item/CS_URS_2025_02/914111111"/>
    <hyperlink ref="F426" r:id="rId53" display="https://podminky.urs.cz/item/CS_URS_2025_02/914511111"/>
    <hyperlink ref="F432" r:id="rId54" display="https://podminky.urs.cz/item/CS_URS_2025_02/915211112"/>
    <hyperlink ref="F435" r:id="rId55" display="https://podminky.urs.cz/item/CS_URS_2025_02/915231112"/>
    <hyperlink ref="F438" r:id="rId56" display="https://podminky.urs.cz/item/CS_URS_2025_02/915611111"/>
    <hyperlink ref="F441" r:id="rId57" display="https://podminky.urs.cz/item/CS_URS_2025_02/915621111"/>
    <hyperlink ref="F444" r:id="rId58" display="https://podminky.urs.cz/item/CS_URS_2025_02/916131213"/>
    <hyperlink ref="F463" r:id="rId59" display="https://podminky.urs.cz/item/CS_URS_2025_02/916231213"/>
    <hyperlink ref="F480" r:id="rId60" display="https://podminky.urs.cz/item/CS_URS_2025_02/919731121"/>
    <hyperlink ref="F483" r:id="rId61" display="https://podminky.urs.cz/item/CS_URS_2025_02/919732211"/>
    <hyperlink ref="F488" r:id="rId62" display="https://podminky.urs.cz/item/CS_URS_2025_02/919735112"/>
    <hyperlink ref="F491" r:id="rId63" display="https://podminky.urs.cz/item/CS_URS_2025_02/919735113"/>
    <hyperlink ref="F494" r:id="rId64" display="https://podminky.urs.cz/item/CS_URS_2025_02/919858111"/>
    <hyperlink ref="F519" r:id="rId65" display="https://podminky.urs.cz/item/CS_URS_2025_02/936104211"/>
    <hyperlink ref="F524" r:id="rId66" display="https://podminky.urs.cz/item/CS_URS_2025_02/936124112"/>
    <hyperlink ref="F529" r:id="rId67" display="https://podminky.urs.cz/item/CS_URS_2025_02/938909311"/>
    <hyperlink ref="F532" r:id="rId68" display="https://podminky.urs.cz/item/CS_URS_2025_02/966006132"/>
    <hyperlink ref="F535" r:id="rId69" display="https://podminky.urs.cz/item/CS_URS_2025_02/966006211"/>
    <hyperlink ref="F538" r:id="rId70" display="https://podminky.urs.cz/item/CS_URS_2025_02/979054451"/>
    <hyperlink ref="F544" r:id="rId71" display="https://podminky.urs.cz/item/CS_URS_2025_02/997221551"/>
    <hyperlink ref="F547" r:id="rId72" display="https://podminky.urs.cz/item/CS_URS_2025_02/997221559"/>
    <hyperlink ref="F550" r:id="rId73" display="https://podminky.urs.cz/item/CS_URS_2025_02/997221561"/>
    <hyperlink ref="F556" r:id="rId74" display="https://podminky.urs.cz/item/CS_URS_2025_02/997221569"/>
    <hyperlink ref="F559" r:id="rId75" display="https://podminky.urs.cz/item/CS_URS_2025_02/997221611"/>
    <hyperlink ref="F561" r:id="rId76" display="https://podminky.urs.cz/item/CS_URS_2025_02/997221861"/>
    <hyperlink ref="F564" r:id="rId77" display="https://podminky.urs.cz/item/CS_URS_2025_02/997221873"/>
    <hyperlink ref="F567" r:id="rId78" display="https://podminky.urs.cz/item/CS_URS_2025_02/997221875"/>
    <hyperlink ref="F570" r:id="rId79" display="https://podminky.urs.cz/item/CS_URS_2025_02/997013871"/>
    <hyperlink ref="F574" r:id="rId80" display="https://podminky.urs.cz/item/CS_URS_2025_02/998223011"/>
    <hyperlink ref="F578" r:id="rId81" display="https://podminky.urs.cz/item/CS_URS_2025_02/711161215"/>
    <hyperlink ref="F581" r:id="rId82" display="https://podminky.urs.cz/item/CS_URS_2025_02/711161383"/>
    <hyperlink ref="F584" r:id="rId83" display="https://podminky.urs.cz/item/CS_URS_2025_02/711161386"/>
    <hyperlink ref="F587" r:id="rId84" display="https://podminky.urs.cz/item/CS_URS_2025_02/998711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85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129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1821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1822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2049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ROUND(J98,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ROUND((SUM(BE98:BE234)),  2)</f>
        <v>0</v>
      </c>
      <c r="G37" s="41"/>
      <c r="H37" s="41"/>
      <c r="I37" s="161">
        <v>0.20999999999999999</v>
      </c>
      <c r="J37" s="160">
        <f>ROUND(((SUM(BE98:BE234))*I37),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ROUND((SUM(BF98:BF234)),  2)</f>
        <v>0</v>
      </c>
      <c r="G38" s="41"/>
      <c r="H38" s="41"/>
      <c r="I38" s="161">
        <v>0.12</v>
      </c>
      <c r="J38" s="160">
        <f>ROUND(((SUM(BF98:BF234))*I38),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ROUND((SUM(BG98:BG234)),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ROUND((SUM(BH98:BH234)),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ROUND((SUM(BI98:BI234)),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1821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1822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C 103-2 - Výměna aktivní zóny pod zpevněnými plochami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J98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J99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171</v>
      </c>
      <c r="E70" s="187"/>
      <c r="F70" s="187"/>
      <c r="G70" s="187"/>
      <c r="H70" s="187"/>
      <c r="I70" s="187"/>
      <c r="J70" s="188">
        <f>J158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173</v>
      </c>
      <c r="E71" s="187"/>
      <c r="F71" s="187"/>
      <c r="G71" s="187"/>
      <c r="H71" s="187"/>
      <c r="I71" s="187"/>
      <c r="J71" s="188">
        <f>J182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175</v>
      </c>
      <c r="E72" s="187"/>
      <c r="F72" s="187"/>
      <c r="G72" s="187"/>
      <c r="H72" s="187"/>
      <c r="I72" s="187"/>
      <c r="J72" s="188">
        <f>J229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9"/>
      <c r="C73" s="180"/>
      <c r="D73" s="181" t="s">
        <v>180</v>
      </c>
      <c r="E73" s="182"/>
      <c r="F73" s="182"/>
      <c r="G73" s="182"/>
      <c r="H73" s="182"/>
      <c r="I73" s="182"/>
      <c r="J73" s="183">
        <f>J232</f>
        <v>0</v>
      </c>
      <c r="K73" s="180"/>
      <c r="L73" s="184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85"/>
      <c r="C74" s="127"/>
      <c r="D74" s="186" t="s">
        <v>181</v>
      </c>
      <c r="E74" s="187"/>
      <c r="F74" s="187"/>
      <c r="G74" s="187"/>
      <c r="H74" s="187"/>
      <c r="I74" s="187"/>
      <c r="J74" s="188">
        <f>J233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182</v>
      </c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26.25" customHeight="1">
      <c r="A84" s="41"/>
      <c r="B84" s="42"/>
      <c r="C84" s="43"/>
      <c r="D84" s="43"/>
      <c r="E84" s="173" t="str">
        <f>E7</f>
        <v>Regenerace sídliště Husákova-Jiráskova, Nový Bor - realizace pro rok 2025</v>
      </c>
      <c r="F84" s="35"/>
      <c r="G84" s="35"/>
      <c r="H84" s="35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157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1" customFormat="1" ht="16.5" customHeight="1">
      <c r="B86" s="24"/>
      <c r="C86" s="25"/>
      <c r="D86" s="25"/>
      <c r="E86" s="173" t="s">
        <v>1821</v>
      </c>
      <c r="F86" s="25"/>
      <c r="G86" s="25"/>
      <c r="H86" s="25"/>
      <c r="I86" s="25"/>
      <c r="J86" s="25"/>
      <c r="K86" s="25"/>
      <c r="L86" s="23"/>
    </row>
    <row r="87" s="1" customFormat="1" ht="12" customHeight="1">
      <c r="B87" s="24"/>
      <c r="C87" s="35" t="s">
        <v>159</v>
      </c>
      <c r="D87" s="25"/>
      <c r="E87" s="25"/>
      <c r="F87" s="25"/>
      <c r="G87" s="25"/>
      <c r="H87" s="25"/>
      <c r="I87" s="25"/>
      <c r="J87" s="25"/>
      <c r="K87" s="25"/>
      <c r="L87" s="23"/>
    </row>
    <row r="88" s="2" customFormat="1" ht="16.5" customHeight="1">
      <c r="A88" s="41"/>
      <c r="B88" s="42"/>
      <c r="C88" s="43"/>
      <c r="D88" s="43"/>
      <c r="E88" s="174" t="s">
        <v>1822</v>
      </c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161</v>
      </c>
      <c r="D89" s="43"/>
      <c r="E89" s="43"/>
      <c r="F89" s="43"/>
      <c r="G89" s="43"/>
      <c r="H89" s="43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3"/>
      <c r="D90" s="43"/>
      <c r="E90" s="72" t="str">
        <f>E13</f>
        <v>C 103-2 - Výměna aktivní zóny pod zpevněnými plochami</v>
      </c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3"/>
      <c r="E92" s="43"/>
      <c r="F92" s="30" t="str">
        <f>F16</f>
        <v>k.ú. Nový Bor</v>
      </c>
      <c r="G92" s="43"/>
      <c r="H92" s="43"/>
      <c r="I92" s="35" t="s">
        <v>23</v>
      </c>
      <c r="J92" s="75" t="str">
        <f>IF(J16="","",J16)</f>
        <v>25. 8. 2025</v>
      </c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3"/>
      <c r="E94" s="43"/>
      <c r="F94" s="30" t="str">
        <f>E19</f>
        <v>Město Nový Bor</v>
      </c>
      <c r="G94" s="43"/>
      <c r="H94" s="43"/>
      <c r="I94" s="35" t="s">
        <v>33</v>
      </c>
      <c r="J94" s="39" t="str">
        <f>E25</f>
        <v xml:space="preserve">ProProjekt s.r.o. </v>
      </c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31</v>
      </c>
      <c r="D95" s="43"/>
      <c r="E95" s="43"/>
      <c r="F95" s="30" t="str">
        <f>IF(E22="","",E22)</f>
        <v>Vyplň údaj</v>
      </c>
      <c r="G95" s="43"/>
      <c r="H95" s="43"/>
      <c r="I95" s="35" t="s">
        <v>38</v>
      </c>
      <c r="J95" s="39" t="str">
        <f>E28</f>
        <v>Martin Rousek</v>
      </c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90"/>
      <c r="B97" s="191"/>
      <c r="C97" s="192" t="s">
        <v>183</v>
      </c>
      <c r="D97" s="193" t="s">
        <v>61</v>
      </c>
      <c r="E97" s="193" t="s">
        <v>57</v>
      </c>
      <c r="F97" s="193" t="s">
        <v>58</v>
      </c>
      <c r="G97" s="193" t="s">
        <v>184</v>
      </c>
      <c r="H97" s="193" t="s">
        <v>185</v>
      </c>
      <c r="I97" s="193" t="s">
        <v>186</v>
      </c>
      <c r="J97" s="193" t="s">
        <v>165</v>
      </c>
      <c r="K97" s="194" t="s">
        <v>187</v>
      </c>
      <c r="L97" s="195"/>
      <c r="M97" s="95" t="s">
        <v>19</v>
      </c>
      <c r="N97" s="96" t="s">
        <v>46</v>
      </c>
      <c r="O97" s="96" t="s">
        <v>188</v>
      </c>
      <c r="P97" s="96" t="s">
        <v>189</v>
      </c>
      <c r="Q97" s="96" t="s">
        <v>190</v>
      </c>
      <c r="R97" s="96" t="s">
        <v>191</v>
      </c>
      <c r="S97" s="96" t="s">
        <v>192</v>
      </c>
      <c r="T97" s="97" t="s">
        <v>193</v>
      </c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</row>
    <row r="98" s="2" customFormat="1" ht="22.8" customHeight="1">
      <c r="A98" s="41"/>
      <c r="B98" s="42"/>
      <c r="C98" s="102" t="s">
        <v>194</v>
      </c>
      <c r="D98" s="43"/>
      <c r="E98" s="43"/>
      <c r="F98" s="43"/>
      <c r="G98" s="43"/>
      <c r="H98" s="43"/>
      <c r="I98" s="43"/>
      <c r="J98" s="196">
        <f>BK98</f>
        <v>0</v>
      </c>
      <c r="K98" s="43"/>
      <c r="L98" s="47"/>
      <c r="M98" s="98"/>
      <c r="N98" s="197"/>
      <c r="O98" s="99"/>
      <c r="P98" s="198">
        <f>P99+P232</f>
        <v>0</v>
      </c>
      <c r="Q98" s="99"/>
      <c r="R98" s="198">
        <f>R99+R232</f>
        <v>0.59916612000000002</v>
      </c>
      <c r="S98" s="99"/>
      <c r="T98" s="199">
        <f>T99+T232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75</v>
      </c>
      <c r="AU98" s="20" t="s">
        <v>166</v>
      </c>
      <c r="BK98" s="200">
        <f>BK99+BK232</f>
        <v>0</v>
      </c>
    </row>
    <row r="99" s="12" customFormat="1" ht="25.92" customHeight="1">
      <c r="A99" s="12"/>
      <c r="B99" s="201"/>
      <c r="C99" s="202"/>
      <c r="D99" s="203" t="s">
        <v>75</v>
      </c>
      <c r="E99" s="204" t="s">
        <v>195</v>
      </c>
      <c r="F99" s="204" t="s">
        <v>196</v>
      </c>
      <c r="G99" s="202"/>
      <c r="H99" s="202"/>
      <c r="I99" s="205"/>
      <c r="J99" s="206">
        <f>BK99</f>
        <v>0</v>
      </c>
      <c r="K99" s="202"/>
      <c r="L99" s="207"/>
      <c r="M99" s="208"/>
      <c r="N99" s="209"/>
      <c r="O99" s="209"/>
      <c r="P99" s="210">
        <f>P100+P158+P182+P229</f>
        <v>0</v>
      </c>
      <c r="Q99" s="209"/>
      <c r="R99" s="210">
        <f>R100+R158+R182+R229</f>
        <v>0.59916612000000002</v>
      </c>
      <c r="S99" s="209"/>
      <c r="T99" s="211">
        <f>T100+T158+T182+T229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83</v>
      </c>
      <c r="AT99" s="213" t="s">
        <v>75</v>
      </c>
      <c r="AU99" s="213" t="s">
        <v>76</v>
      </c>
      <c r="AY99" s="212" t="s">
        <v>197</v>
      </c>
      <c r="BK99" s="214">
        <f>BK100+BK158+BK182+BK229</f>
        <v>0</v>
      </c>
    </row>
    <row r="100" s="12" customFormat="1" ht="22.8" customHeight="1">
      <c r="A100" s="12"/>
      <c r="B100" s="201"/>
      <c r="C100" s="202"/>
      <c r="D100" s="203" t="s">
        <v>75</v>
      </c>
      <c r="E100" s="215" t="s">
        <v>83</v>
      </c>
      <c r="F100" s="215" t="s">
        <v>198</v>
      </c>
      <c r="G100" s="202"/>
      <c r="H100" s="202"/>
      <c r="I100" s="205"/>
      <c r="J100" s="216">
        <f>BK100</f>
        <v>0</v>
      </c>
      <c r="K100" s="202"/>
      <c r="L100" s="207"/>
      <c r="M100" s="208"/>
      <c r="N100" s="209"/>
      <c r="O100" s="209"/>
      <c r="P100" s="210">
        <f>SUM(P101:P157)</f>
        <v>0</v>
      </c>
      <c r="Q100" s="209"/>
      <c r="R100" s="210">
        <f>SUM(R101:R157)</f>
        <v>0</v>
      </c>
      <c r="S100" s="209"/>
      <c r="T100" s="211">
        <f>SUM(T101:T157)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2" t="s">
        <v>83</v>
      </c>
      <c r="AT100" s="213" t="s">
        <v>75</v>
      </c>
      <c r="AU100" s="213" t="s">
        <v>83</v>
      </c>
      <c r="AY100" s="212" t="s">
        <v>197</v>
      </c>
      <c r="BK100" s="214">
        <f>SUM(BK101:BK157)</f>
        <v>0</v>
      </c>
    </row>
    <row r="101" s="2" customFormat="1" ht="49.05" customHeight="1">
      <c r="A101" s="41"/>
      <c r="B101" s="42"/>
      <c r="C101" s="217" t="s">
        <v>83</v>
      </c>
      <c r="D101" s="217" t="s">
        <v>199</v>
      </c>
      <c r="E101" s="218" t="s">
        <v>855</v>
      </c>
      <c r="F101" s="219" t="s">
        <v>856</v>
      </c>
      <c r="G101" s="220" t="s">
        <v>266</v>
      </c>
      <c r="H101" s="221">
        <v>286.29399999999998</v>
      </c>
      <c r="I101" s="222"/>
      <c r="J101" s="223">
        <f>ROUND(I101*H101,2)</f>
        <v>0</v>
      </c>
      <c r="K101" s="219" t="s">
        <v>203</v>
      </c>
      <c r="L101" s="47"/>
      <c r="M101" s="224" t="s">
        <v>19</v>
      </c>
      <c r="N101" s="225" t="s">
        <v>47</v>
      </c>
      <c r="O101" s="87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8" t="s">
        <v>204</v>
      </c>
      <c r="AT101" s="228" t="s">
        <v>199</v>
      </c>
      <c r="AU101" s="228" t="s">
        <v>85</v>
      </c>
      <c r="AY101" s="20" t="s">
        <v>197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0" t="s">
        <v>83</v>
      </c>
      <c r="BK101" s="229">
        <f>ROUND(I101*H101,2)</f>
        <v>0</v>
      </c>
      <c r="BL101" s="20" t="s">
        <v>204</v>
      </c>
      <c r="BM101" s="228" t="s">
        <v>2050</v>
      </c>
    </row>
    <row r="102" s="2" customFormat="1">
      <c r="A102" s="41"/>
      <c r="B102" s="42"/>
      <c r="C102" s="43"/>
      <c r="D102" s="230" t="s">
        <v>206</v>
      </c>
      <c r="E102" s="43"/>
      <c r="F102" s="231" t="s">
        <v>858</v>
      </c>
      <c r="G102" s="43"/>
      <c r="H102" s="43"/>
      <c r="I102" s="232"/>
      <c r="J102" s="43"/>
      <c r="K102" s="43"/>
      <c r="L102" s="47"/>
      <c r="M102" s="233"/>
      <c r="N102" s="23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206</v>
      </c>
      <c r="AU102" s="20" t="s">
        <v>85</v>
      </c>
    </row>
    <row r="103" s="13" customFormat="1">
      <c r="A103" s="13"/>
      <c r="B103" s="235"/>
      <c r="C103" s="236"/>
      <c r="D103" s="237" t="s">
        <v>208</v>
      </c>
      <c r="E103" s="238" t="s">
        <v>19</v>
      </c>
      <c r="F103" s="239" t="s">
        <v>2051</v>
      </c>
      <c r="G103" s="236"/>
      <c r="H103" s="240">
        <v>132.34999999999999</v>
      </c>
      <c r="I103" s="241"/>
      <c r="J103" s="236"/>
      <c r="K103" s="236"/>
      <c r="L103" s="242"/>
      <c r="M103" s="243"/>
      <c r="N103" s="244"/>
      <c r="O103" s="244"/>
      <c r="P103" s="244"/>
      <c r="Q103" s="244"/>
      <c r="R103" s="244"/>
      <c r="S103" s="244"/>
      <c r="T103" s="245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6" t="s">
        <v>208</v>
      </c>
      <c r="AU103" s="246" t="s">
        <v>85</v>
      </c>
      <c r="AV103" s="13" t="s">
        <v>85</v>
      </c>
      <c r="AW103" s="13" t="s">
        <v>37</v>
      </c>
      <c r="AX103" s="13" t="s">
        <v>76</v>
      </c>
      <c r="AY103" s="246" t="s">
        <v>197</v>
      </c>
    </row>
    <row r="104" s="15" customFormat="1">
      <c r="A104" s="15"/>
      <c r="B104" s="258"/>
      <c r="C104" s="259"/>
      <c r="D104" s="237" t="s">
        <v>208</v>
      </c>
      <c r="E104" s="260" t="s">
        <v>19</v>
      </c>
      <c r="F104" s="261" t="s">
        <v>860</v>
      </c>
      <c r="G104" s="259"/>
      <c r="H104" s="262">
        <v>132.34999999999999</v>
      </c>
      <c r="I104" s="263"/>
      <c r="J104" s="259"/>
      <c r="K104" s="259"/>
      <c r="L104" s="264"/>
      <c r="M104" s="265"/>
      <c r="N104" s="266"/>
      <c r="O104" s="266"/>
      <c r="P104" s="266"/>
      <c r="Q104" s="266"/>
      <c r="R104" s="266"/>
      <c r="S104" s="266"/>
      <c r="T104" s="267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8" t="s">
        <v>208</v>
      </c>
      <c r="AU104" s="268" t="s">
        <v>85</v>
      </c>
      <c r="AV104" s="15" t="s">
        <v>93</v>
      </c>
      <c r="AW104" s="15" t="s">
        <v>37</v>
      </c>
      <c r="AX104" s="15" t="s">
        <v>76</v>
      </c>
      <c r="AY104" s="268" t="s">
        <v>197</v>
      </c>
    </row>
    <row r="105" s="13" customFormat="1">
      <c r="A105" s="13"/>
      <c r="B105" s="235"/>
      <c r="C105" s="236"/>
      <c r="D105" s="237" t="s">
        <v>208</v>
      </c>
      <c r="E105" s="238" t="s">
        <v>19</v>
      </c>
      <c r="F105" s="239" t="s">
        <v>2052</v>
      </c>
      <c r="G105" s="236"/>
      <c r="H105" s="240">
        <v>3.5750000000000002</v>
      </c>
      <c r="I105" s="241"/>
      <c r="J105" s="236"/>
      <c r="K105" s="236"/>
      <c r="L105" s="242"/>
      <c r="M105" s="243"/>
      <c r="N105" s="244"/>
      <c r="O105" s="244"/>
      <c r="P105" s="244"/>
      <c r="Q105" s="244"/>
      <c r="R105" s="244"/>
      <c r="S105" s="244"/>
      <c r="T105" s="245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6" t="s">
        <v>208</v>
      </c>
      <c r="AU105" s="246" t="s">
        <v>85</v>
      </c>
      <c r="AV105" s="13" t="s">
        <v>85</v>
      </c>
      <c r="AW105" s="13" t="s">
        <v>37</v>
      </c>
      <c r="AX105" s="13" t="s">
        <v>76</v>
      </c>
      <c r="AY105" s="246" t="s">
        <v>197</v>
      </c>
    </row>
    <row r="106" s="13" customFormat="1">
      <c r="A106" s="13"/>
      <c r="B106" s="235"/>
      <c r="C106" s="236"/>
      <c r="D106" s="237" t="s">
        <v>208</v>
      </c>
      <c r="E106" s="238" t="s">
        <v>19</v>
      </c>
      <c r="F106" s="239" t="s">
        <v>2053</v>
      </c>
      <c r="G106" s="236"/>
      <c r="H106" s="240">
        <v>4.0499999999999998</v>
      </c>
      <c r="I106" s="241"/>
      <c r="J106" s="236"/>
      <c r="K106" s="236"/>
      <c r="L106" s="242"/>
      <c r="M106" s="243"/>
      <c r="N106" s="244"/>
      <c r="O106" s="244"/>
      <c r="P106" s="244"/>
      <c r="Q106" s="244"/>
      <c r="R106" s="244"/>
      <c r="S106" s="244"/>
      <c r="T106" s="245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6" t="s">
        <v>208</v>
      </c>
      <c r="AU106" s="246" t="s">
        <v>85</v>
      </c>
      <c r="AV106" s="13" t="s">
        <v>85</v>
      </c>
      <c r="AW106" s="13" t="s">
        <v>37</v>
      </c>
      <c r="AX106" s="13" t="s">
        <v>76</v>
      </c>
      <c r="AY106" s="246" t="s">
        <v>197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2054</v>
      </c>
      <c r="G107" s="236"/>
      <c r="H107" s="240">
        <v>4.5750000000000002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76</v>
      </c>
      <c r="AY107" s="246" t="s">
        <v>197</v>
      </c>
    </row>
    <row r="108" s="15" customFormat="1">
      <c r="A108" s="15"/>
      <c r="B108" s="258"/>
      <c r="C108" s="259"/>
      <c r="D108" s="237" t="s">
        <v>208</v>
      </c>
      <c r="E108" s="260" t="s">
        <v>19</v>
      </c>
      <c r="F108" s="261" t="s">
        <v>378</v>
      </c>
      <c r="G108" s="259"/>
      <c r="H108" s="262">
        <v>12.199999999999999</v>
      </c>
      <c r="I108" s="263"/>
      <c r="J108" s="259"/>
      <c r="K108" s="259"/>
      <c r="L108" s="264"/>
      <c r="M108" s="265"/>
      <c r="N108" s="266"/>
      <c r="O108" s="266"/>
      <c r="P108" s="266"/>
      <c r="Q108" s="266"/>
      <c r="R108" s="266"/>
      <c r="S108" s="266"/>
      <c r="T108" s="267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8" t="s">
        <v>208</v>
      </c>
      <c r="AU108" s="268" t="s">
        <v>85</v>
      </c>
      <c r="AV108" s="15" t="s">
        <v>93</v>
      </c>
      <c r="AW108" s="15" t="s">
        <v>37</v>
      </c>
      <c r="AX108" s="15" t="s">
        <v>76</v>
      </c>
      <c r="AY108" s="268" t="s">
        <v>197</v>
      </c>
    </row>
    <row r="109" s="13" customFormat="1">
      <c r="A109" s="13"/>
      <c r="B109" s="235"/>
      <c r="C109" s="236"/>
      <c r="D109" s="237" t="s">
        <v>208</v>
      </c>
      <c r="E109" s="238" t="s">
        <v>19</v>
      </c>
      <c r="F109" s="239" t="s">
        <v>2055</v>
      </c>
      <c r="G109" s="236"/>
      <c r="H109" s="240">
        <v>1.7629999999999999</v>
      </c>
      <c r="I109" s="241"/>
      <c r="J109" s="236"/>
      <c r="K109" s="236"/>
      <c r="L109" s="242"/>
      <c r="M109" s="243"/>
      <c r="N109" s="244"/>
      <c r="O109" s="244"/>
      <c r="P109" s="244"/>
      <c r="Q109" s="244"/>
      <c r="R109" s="244"/>
      <c r="S109" s="244"/>
      <c r="T109" s="245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6" t="s">
        <v>208</v>
      </c>
      <c r="AU109" s="246" t="s">
        <v>85</v>
      </c>
      <c r="AV109" s="13" t="s">
        <v>85</v>
      </c>
      <c r="AW109" s="13" t="s">
        <v>37</v>
      </c>
      <c r="AX109" s="13" t="s">
        <v>76</v>
      </c>
      <c r="AY109" s="246" t="s">
        <v>197</v>
      </c>
    </row>
    <row r="110" s="13" customFormat="1">
      <c r="A110" s="13"/>
      <c r="B110" s="235"/>
      <c r="C110" s="236"/>
      <c r="D110" s="237" t="s">
        <v>208</v>
      </c>
      <c r="E110" s="238" t="s">
        <v>19</v>
      </c>
      <c r="F110" s="239" t="s">
        <v>2056</v>
      </c>
      <c r="G110" s="236"/>
      <c r="H110" s="240">
        <v>1.9630000000000001</v>
      </c>
      <c r="I110" s="241"/>
      <c r="J110" s="236"/>
      <c r="K110" s="236"/>
      <c r="L110" s="242"/>
      <c r="M110" s="243"/>
      <c r="N110" s="244"/>
      <c r="O110" s="244"/>
      <c r="P110" s="244"/>
      <c r="Q110" s="244"/>
      <c r="R110" s="244"/>
      <c r="S110" s="244"/>
      <c r="T110" s="245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6" t="s">
        <v>208</v>
      </c>
      <c r="AU110" s="246" t="s">
        <v>85</v>
      </c>
      <c r="AV110" s="13" t="s">
        <v>85</v>
      </c>
      <c r="AW110" s="13" t="s">
        <v>37</v>
      </c>
      <c r="AX110" s="13" t="s">
        <v>76</v>
      </c>
      <c r="AY110" s="246" t="s">
        <v>197</v>
      </c>
    </row>
    <row r="111" s="13" customFormat="1">
      <c r="A111" s="13"/>
      <c r="B111" s="235"/>
      <c r="C111" s="236"/>
      <c r="D111" s="237" t="s">
        <v>208</v>
      </c>
      <c r="E111" s="238" t="s">
        <v>19</v>
      </c>
      <c r="F111" s="239" t="s">
        <v>2057</v>
      </c>
      <c r="G111" s="236"/>
      <c r="H111" s="240">
        <v>52.537999999999997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37</v>
      </c>
      <c r="AX111" s="13" t="s">
        <v>76</v>
      </c>
      <c r="AY111" s="246" t="s">
        <v>197</v>
      </c>
    </row>
    <row r="112" s="13" customFormat="1">
      <c r="A112" s="13"/>
      <c r="B112" s="235"/>
      <c r="C112" s="236"/>
      <c r="D112" s="237" t="s">
        <v>208</v>
      </c>
      <c r="E112" s="238" t="s">
        <v>19</v>
      </c>
      <c r="F112" s="239" t="s">
        <v>2058</v>
      </c>
      <c r="G112" s="236"/>
      <c r="H112" s="240">
        <v>11.712999999999999</v>
      </c>
      <c r="I112" s="241"/>
      <c r="J112" s="236"/>
      <c r="K112" s="236"/>
      <c r="L112" s="242"/>
      <c r="M112" s="243"/>
      <c r="N112" s="244"/>
      <c r="O112" s="244"/>
      <c r="P112" s="244"/>
      <c r="Q112" s="244"/>
      <c r="R112" s="244"/>
      <c r="S112" s="244"/>
      <c r="T112" s="245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6" t="s">
        <v>208</v>
      </c>
      <c r="AU112" s="246" t="s">
        <v>85</v>
      </c>
      <c r="AV112" s="13" t="s">
        <v>85</v>
      </c>
      <c r="AW112" s="13" t="s">
        <v>37</v>
      </c>
      <c r="AX112" s="13" t="s">
        <v>76</v>
      </c>
      <c r="AY112" s="246" t="s">
        <v>197</v>
      </c>
    </row>
    <row r="113" s="15" customFormat="1">
      <c r="A113" s="15"/>
      <c r="B113" s="258"/>
      <c r="C113" s="259"/>
      <c r="D113" s="237" t="s">
        <v>208</v>
      </c>
      <c r="E113" s="260" t="s">
        <v>19</v>
      </c>
      <c r="F113" s="261" t="s">
        <v>383</v>
      </c>
      <c r="G113" s="259"/>
      <c r="H113" s="262">
        <v>67.97699999999999</v>
      </c>
      <c r="I113" s="263"/>
      <c r="J113" s="259"/>
      <c r="K113" s="259"/>
      <c r="L113" s="264"/>
      <c r="M113" s="265"/>
      <c r="N113" s="266"/>
      <c r="O113" s="266"/>
      <c r="P113" s="266"/>
      <c r="Q113" s="266"/>
      <c r="R113" s="266"/>
      <c r="S113" s="266"/>
      <c r="T113" s="267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T113" s="268" t="s">
        <v>208</v>
      </c>
      <c r="AU113" s="268" t="s">
        <v>85</v>
      </c>
      <c r="AV113" s="15" t="s">
        <v>93</v>
      </c>
      <c r="AW113" s="15" t="s">
        <v>37</v>
      </c>
      <c r="AX113" s="15" t="s">
        <v>76</v>
      </c>
      <c r="AY113" s="268" t="s">
        <v>197</v>
      </c>
    </row>
    <row r="114" s="13" customFormat="1">
      <c r="A114" s="13"/>
      <c r="B114" s="235"/>
      <c r="C114" s="236"/>
      <c r="D114" s="237" t="s">
        <v>208</v>
      </c>
      <c r="E114" s="238" t="s">
        <v>19</v>
      </c>
      <c r="F114" s="239" t="s">
        <v>2059</v>
      </c>
      <c r="G114" s="236"/>
      <c r="H114" s="240">
        <v>18.713000000000001</v>
      </c>
      <c r="I114" s="241"/>
      <c r="J114" s="236"/>
      <c r="K114" s="236"/>
      <c r="L114" s="242"/>
      <c r="M114" s="243"/>
      <c r="N114" s="244"/>
      <c r="O114" s="244"/>
      <c r="P114" s="244"/>
      <c r="Q114" s="244"/>
      <c r="R114" s="244"/>
      <c r="S114" s="244"/>
      <c r="T114" s="245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6" t="s">
        <v>208</v>
      </c>
      <c r="AU114" s="246" t="s">
        <v>85</v>
      </c>
      <c r="AV114" s="13" t="s">
        <v>85</v>
      </c>
      <c r="AW114" s="13" t="s">
        <v>37</v>
      </c>
      <c r="AX114" s="13" t="s">
        <v>76</v>
      </c>
      <c r="AY114" s="246" t="s">
        <v>197</v>
      </c>
    </row>
    <row r="115" s="15" customFormat="1">
      <c r="A115" s="15"/>
      <c r="B115" s="258"/>
      <c r="C115" s="259"/>
      <c r="D115" s="237" t="s">
        <v>208</v>
      </c>
      <c r="E115" s="260" t="s">
        <v>19</v>
      </c>
      <c r="F115" s="261" t="s">
        <v>385</v>
      </c>
      <c r="G115" s="259"/>
      <c r="H115" s="262">
        <v>18.713000000000001</v>
      </c>
      <c r="I115" s="263"/>
      <c r="J115" s="259"/>
      <c r="K115" s="259"/>
      <c r="L115" s="264"/>
      <c r="M115" s="265"/>
      <c r="N115" s="266"/>
      <c r="O115" s="266"/>
      <c r="P115" s="266"/>
      <c r="Q115" s="266"/>
      <c r="R115" s="266"/>
      <c r="S115" s="266"/>
      <c r="T115" s="267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8" t="s">
        <v>208</v>
      </c>
      <c r="AU115" s="268" t="s">
        <v>85</v>
      </c>
      <c r="AV115" s="15" t="s">
        <v>93</v>
      </c>
      <c r="AW115" s="15" t="s">
        <v>37</v>
      </c>
      <c r="AX115" s="15" t="s">
        <v>76</v>
      </c>
      <c r="AY115" s="268" t="s">
        <v>197</v>
      </c>
    </row>
    <row r="116" s="13" customFormat="1">
      <c r="A116" s="13"/>
      <c r="B116" s="235"/>
      <c r="C116" s="236"/>
      <c r="D116" s="237" t="s">
        <v>208</v>
      </c>
      <c r="E116" s="238" t="s">
        <v>19</v>
      </c>
      <c r="F116" s="239" t="s">
        <v>2060</v>
      </c>
      <c r="G116" s="236"/>
      <c r="H116" s="240">
        <v>17.550000000000001</v>
      </c>
      <c r="I116" s="241"/>
      <c r="J116" s="236"/>
      <c r="K116" s="236"/>
      <c r="L116" s="242"/>
      <c r="M116" s="243"/>
      <c r="N116" s="244"/>
      <c r="O116" s="244"/>
      <c r="P116" s="244"/>
      <c r="Q116" s="244"/>
      <c r="R116" s="244"/>
      <c r="S116" s="244"/>
      <c r="T116" s="245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6" t="s">
        <v>208</v>
      </c>
      <c r="AU116" s="246" t="s">
        <v>85</v>
      </c>
      <c r="AV116" s="13" t="s">
        <v>85</v>
      </c>
      <c r="AW116" s="13" t="s">
        <v>37</v>
      </c>
      <c r="AX116" s="13" t="s">
        <v>76</v>
      </c>
      <c r="AY116" s="246" t="s">
        <v>197</v>
      </c>
    </row>
    <row r="117" s="15" customFormat="1">
      <c r="A117" s="15"/>
      <c r="B117" s="258"/>
      <c r="C117" s="259"/>
      <c r="D117" s="237" t="s">
        <v>208</v>
      </c>
      <c r="E117" s="260" t="s">
        <v>19</v>
      </c>
      <c r="F117" s="261" t="s">
        <v>1060</v>
      </c>
      <c r="G117" s="259"/>
      <c r="H117" s="262">
        <v>17.550000000000001</v>
      </c>
      <c r="I117" s="263"/>
      <c r="J117" s="259"/>
      <c r="K117" s="259"/>
      <c r="L117" s="264"/>
      <c r="M117" s="265"/>
      <c r="N117" s="266"/>
      <c r="O117" s="266"/>
      <c r="P117" s="266"/>
      <c r="Q117" s="266"/>
      <c r="R117" s="266"/>
      <c r="S117" s="266"/>
      <c r="T117" s="267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T117" s="268" t="s">
        <v>208</v>
      </c>
      <c r="AU117" s="268" t="s">
        <v>85</v>
      </c>
      <c r="AV117" s="15" t="s">
        <v>93</v>
      </c>
      <c r="AW117" s="15" t="s">
        <v>37</v>
      </c>
      <c r="AX117" s="15" t="s">
        <v>76</v>
      </c>
      <c r="AY117" s="268" t="s">
        <v>197</v>
      </c>
    </row>
    <row r="118" s="13" customFormat="1">
      <c r="A118" s="13"/>
      <c r="B118" s="235"/>
      <c r="C118" s="236"/>
      <c r="D118" s="237" t="s">
        <v>208</v>
      </c>
      <c r="E118" s="238" t="s">
        <v>19</v>
      </c>
      <c r="F118" s="239" t="s">
        <v>2061</v>
      </c>
      <c r="G118" s="236"/>
      <c r="H118" s="240">
        <v>2.3809999999999998</v>
      </c>
      <c r="I118" s="241"/>
      <c r="J118" s="236"/>
      <c r="K118" s="236"/>
      <c r="L118" s="242"/>
      <c r="M118" s="243"/>
      <c r="N118" s="244"/>
      <c r="O118" s="244"/>
      <c r="P118" s="244"/>
      <c r="Q118" s="244"/>
      <c r="R118" s="244"/>
      <c r="S118" s="244"/>
      <c r="T118" s="245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6" t="s">
        <v>208</v>
      </c>
      <c r="AU118" s="246" t="s">
        <v>85</v>
      </c>
      <c r="AV118" s="13" t="s">
        <v>85</v>
      </c>
      <c r="AW118" s="13" t="s">
        <v>37</v>
      </c>
      <c r="AX118" s="13" t="s">
        <v>76</v>
      </c>
      <c r="AY118" s="246" t="s">
        <v>197</v>
      </c>
    </row>
    <row r="119" s="13" customFormat="1">
      <c r="A119" s="13"/>
      <c r="B119" s="235"/>
      <c r="C119" s="236"/>
      <c r="D119" s="237" t="s">
        <v>208</v>
      </c>
      <c r="E119" s="238" t="s">
        <v>19</v>
      </c>
      <c r="F119" s="239" t="s">
        <v>2062</v>
      </c>
      <c r="G119" s="236"/>
      <c r="H119" s="240">
        <v>4.3949999999999996</v>
      </c>
      <c r="I119" s="241"/>
      <c r="J119" s="236"/>
      <c r="K119" s="236"/>
      <c r="L119" s="242"/>
      <c r="M119" s="243"/>
      <c r="N119" s="244"/>
      <c r="O119" s="244"/>
      <c r="P119" s="244"/>
      <c r="Q119" s="244"/>
      <c r="R119" s="244"/>
      <c r="S119" s="244"/>
      <c r="T119" s="245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6" t="s">
        <v>208</v>
      </c>
      <c r="AU119" s="246" t="s">
        <v>85</v>
      </c>
      <c r="AV119" s="13" t="s">
        <v>85</v>
      </c>
      <c r="AW119" s="13" t="s">
        <v>37</v>
      </c>
      <c r="AX119" s="13" t="s">
        <v>76</v>
      </c>
      <c r="AY119" s="246" t="s">
        <v>197</v>
      </c>
    </row>
    <row r="120" s="13" customFormat="1">
      <c r="A120" s="13"/>
      <c r="B120" s="235"/>
      <c r="C120" s="236"/>
      <c r="D120" s="237" t="s">
        <v>208</v>
      </c>
      <c r="E120" s="238" t="s">
        <v>19</v>
      </c>
      <c r="F120" s="239" t="s">
        <v>2063</v>
      </c>
      <c r="G120" s="236"/>
      <c r="H120" s="240">
        <v>17.055</v>
      </c>
      <c r="I120" s="241"/>
      <c r="J120" s="236"/>
      <c r="K120" s="236"/>
      <c r="L120" s="242"/>
      <c r="M120" s="243"/>
      <c r="N120" s="244"/>
      <c r="O120" s="244"/>
      <c r="P120" s="244"/>
      <c r="Q120" s="244"/>
      <c r="R120" s="244"/>
      <c r="S120" s="244"/>
      <c r="T120" s="245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6" t="s">
        <v>208</v>
      </c>
      <c r="AU120" s="246" t="s">
        <v>85</v>
      </c>
      <c r="AV120" s="13" t="s">
        <v>85</v>
      </c>
      <c r="AW120" s="13" t="s">
        <v>37</v>
      </c>
      <c r="AX120" s="13" t="s">
        <v>76</v>
      </c>
      <c r="AY120" s="246" t="s">
        <v>197</v>
      </c>
    </row>
    <row r="121" s="13" customFormat="1">
      <c r="A121" s="13"/>
      <c r="B121" s="235"/>
      <c r="C121" s="236"/>
      <c r="D121" s="237" t="s">
        <v>208</v>
      </c>
      <c r="E121" s="238" t="s">
        <v>19</v>
      </c>
      <c r="F121" s="239" t="s">
        <v>2064</v>
      </c>
      <c r="G121" s="236"/>
      <c r="H121" s="240">
        <v>13.673</v>
      </c>
      <c r="I121" s="241"/>
      <c r="J121" s="236"/>
      <c r="K121" s="236"/>
      <c r="L121" s="242"/>
      <c r="M121" s="243"/>
      <c r="N121" s="244"/>
      <c r="O121" s="244"/>
      <c r="P121" s="244"/>
      <c r="Q121" s="244"/>
      <c r="R121" s="244"/>
      <c r="S121" s="244"/>
      <c r="T121" s="245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6" t="s">
        <v>208</v>
      </c>
      <c r="AU121" s="246" t="s">
        <v>85</v>
      </c>
      <c r="AV121" s="13" t="s">
        <v>85</v>
      </c>
      <c r="AW121" s="13" t="s">
        <v>37</v>
      </c>
      <c r="AX121" s="13" t="s">
        <v>76</v>
      </c>
      <c r="AY121" s="246" t="s">
        <v>197</v>
      </c>
    </row>
    <row r="122" s="15" customFormat="1">
      <c r="A122" s="15"/>
      <c r="B122" s="258"/>
      <c r="C122" s="259"/>
      <c r="D122" s="237" t="s">
        <v>208</v>
      </c>
      <c r="E122" s="260" t="s">
        <v>19</v>
      </c>
      <c r="F122" s="261" t="s">
        <v>390</v>
      </c>
      <c r="G122" s="259"/>
      <c r="H122" s="262">
        <v>37.503999999999998</v>
      </c>
      <c r="I122" s="263"/>
      <c r="J122" s="259"/>
      <c r="K122" s="259"/>
      <c r="L122" s="264"/>
      <c r="M122" s="265"/>
      <c r="N122" s="266"/>
      <c r="O122" s="266"/>
      <c r="P122" s="266"/>
      <c r="Q122" s="266"/>
      <c r="R122" s="266"/>
      <c r="S122" s="266"/>
      <c r="T122" s="267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68" t="s">
        <v>208</v>
      </c>
      <c r="AU122" s="268" t="s">
        <v>85</v>
      </c>
      <c r="AV122" s="15" t="s">
        <v>93</v>
      </c>
      <c r="AW122" s="15" t="s">
        <v>37</v>
      </c>
      <c r="AX122" s="15" t="s">
        <v>76</v>
      </c>
      <c r="AY122" s="268" t="s">
        <v>197</v>
      </c>
    </row>
    <row r="123" s="14" customFormat="1">
      <c r="A123" s="14"/>
      <c r="B123" s="247"/>
      <c r="C123" s="248"/>
      <c r="D123" s="237" t="s">
        <v>208</v>
      </c>
      <c r="E123" s="249" t="s">
        <v>19</v>
      </c>
      <c r="F123" s="250" t="s">
        <v>272</v>
      </c>
      <c r="G123" s="248"/>
      <c r="H123" s="251">
        <v>286.29399999999998</v>
      </c>
      <c r="I123" s="252"/>
      <c r="J123" s="248"/>
      <c r="K123" s="248"/>
      <c r="L123" s="253"/>
      <c r="M123" s="254"/>
      <c r="N123" s="255"/>
      <c r="O123" s="255"/>
      <c r="P123" s="255"/>
      <c r="Q123" s="255"/>
      <c r="R123" s="255"/>
      <c r="S123" s="255"/>
      <c r="T123" s="256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7" t="s">
        <v>208</v>
      </c>
      <c r="AU123" s="257" t="s">
        <v>85</v>
      </c>
      <c r="AV123" s="14" t="s">
        <v>204</v>
      </c>
      <c r="AW123" s="14" t="s">
        <v>37</v>
      </c>
      <c r="AX123" s="14" t="s">
        <v>83</v>
      </c>
      <c r="AY123" s="257" t="s">
        <v>197</v>
      </c>
    </row>
    <row r="124" s="2" customFormat="1" ht="37.8" customHeight="1">
      <c r="A124" s="41"/>
      <c r="B124" s="42"/>
      <c r="C124" s="217" t="s">
        <v>85</v>
      </c>
      <c r="D124" s="217" t="s">
        <v>199</v>
      </c>
      <c r="E124" s="218" t="s">
        <v>303</v>
      </c>
      <c r="F124" s="219" t="s">
        <v>304</v>
      </c>
      <c r="G124" s="220" t="s">
        <v>266</v>
      </c>
      <c r="H124" s="221">
        <v>143.14699999999999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204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2065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306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3" customFormat="1">
      <c r="A126" s="13"/>
      <c r="B126" s="235"/>
      <c r="C126" s="236"/>
      <c r="D126" s="237" t="s">
        <v>208</v>
      </c>
      <c r="E126" s="236"/>
      <c r="F126" s="239" t="s">
        <v>2066</v>
      </c>
      <c r="G126" s="236"/>
      <c r="H126" s="240">
        <v>143.14699999999999</v>
      </c>
      <c r="I126" s="241"/>
      <c r="J126" s="236"/>
      <c r="K126" s="236"/>
      <c r="L126" s="242"/>
      <c r="M126" s="243"/>
      <c r="N126" s="244"/>
      <c r="O126" s="244"/>
      <c r="P126" s="244"/>
      <c r="Q126" s="244"/>
      <c r="R126" s="244"/>
      <c r="S126" s="244"/>
      <c r="T126" s="245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6" t="s">
        <v>208</v>
      </c>
      <c r="AU126" s="246" t="s">
        <v>85</v>
      </c>
      <c r="AV126" s="13" t="s">
        <v>85</v>
      </c>
      <c r="AW126" s="13" t="s">
        <v>4</v>
      </c>
      <c r="AX126" s="13" t="s">
        <v>83</v>
      </c>
      <c r="AY126" s="246" t="s">
        <v>197</v>
      </c>
    </row>
    <row r="127" s="2" customFormat="1" ht="62.7" customHeight="1">
      <c r="A127" s="41"/>
      <c r="B127" s="42"/>
      <c r="C127" s="217" t="s">
        <v>93</v>
      </c>
      <c r="D127" s="217" t="s">
        <v>199</v>
      </c>
      <c r="E127" s="218" t="s">
        <v>320</v>
      </c>
      <c r="F127" s="219" t="s">
        <v>321</v>
      </c>
      <c r="G127" s="220" t="s">
        <v>266</v>
      </c>
      <c r="H127" s="221">
        <v>286.29399999999998</v>
      </c>
      <c r="I127" s="222"/>
      <c r="J127" s="223">
        <f>ROUND(I127*H127,2)</f>
        <v>0</v>
      </c>
      <c r="K127" s="219" t="s">
        <v>203</v>
      </c>
      <c r="L127" s="47"/>
      <c r="M127" s="224" t="s">
        <v>19</v>
      </c>
      <c r="N127" s="225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204</v>
      </c>
      <c r="AT127" s="228" t="s">
        <v>199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204</v>
      </c>
      <c r="BM127" s="228" t="s">
        <v>2067</v>
      </c>
    </row>
    <row r="128" s="2" customFormat="1">
      <c r="A128" s="41"/>
      <c r="B128" s="42"/>
      <c r="C128" s="43"/>
      <c r="D128" s="230" t="s">
        <v>206</v>
      </c>
      <c r="E128" s="43"/>
      <c r="F128" s="231" t="s">
        <v>323</v>
      </c>
      <c r="G128" s="43"/>
      <c r="H128" s="43"/>
      <c r="I128" s="232"/>
      <c r="J128" s="43"/>
      <c r="K128" s="43"/>
      <c r="L128" s="47"/>
      <c r="M128" s="233"/>
      <c r="N128" s="234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206</v>
      </c>
      <c r="AU128" s="20" t="s">
        <v>85</v>
      </c>
    </row>
    <row r="129" s="2" customFormat="1" ht="66.75" customHeight="1">
      <c r="A129" s="41"/>
      <c r="B129" s="42"/>
      <c r="C129" s="217" t="s">
        <v>204</v>
      </c>
      <c r="D129" s="217" t="s">
        <v>199</v>
      </c>
      <c r="E129" s="218" t="s">
        <v>326</v>
      </c>
      <c r="F129" s="219" t="s">
        <v>327</v>
      </c>
      <c r="G129" s="220" t="s">
        <v>266</v>
      </c>
      <c r="H129" s="221">
        <v>5439.5860000000002</v>
      </c>
      <c r="I129" s="222"/>
      <c r="J129" s="223">
        <f>ROUND(I129*H129,2)</f>
        <v>0</v>
      </c>
      <c r="K129" s="219" t="s">
        <v>203</v>
      </c>
      <c r="L129" s="47"/>
      <c r="M129" s="224" t="s">
        <v>19</v>
      </c>
      <c r="N129" s="225" t="s">
        <v>47</v>
      </c>
      <c r="O129" s="87"/>
      <c r="P129" s="226">
        <f>O129*H129</f>
        <v>0</v>
      </c>
      <c r="Q129" s="226">
        <v>0</v>
      </c>
      <c r="R129" s="226">
        <f>Q129*H129</f>
        <v>0</v>
      </c>
      <c r="S129" s="226">
        <v>0</v>
      </c>
      <c r="T129" s="227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8" t="s">
        <v>204</v>
      </c>
      <c r="AT129" s="228" t="s">
        <v>199</v>
      </c>
      <c r="AU129" s="228" t="s">
        <v>85</v>
      </c>
      <c r="AY129" s="20" t="s">
        <v>197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0" t="s">
        <v>83</v>
      </c>
      <c r="BK129" s="229">
        <f>ROUND(I129*H129,2)</f>
        <v>0</v>
      </c>
      <c r="BL129" s="20" t="s">
        <v>204</v>
      </c>
      <c r="BM129" s="228" t="s">
        <v>2068</v>
      </c>
    </row>
    <row r="130" s="2" customFormat="1">
      <c r="A130" s="41"/>
      <c r="B130" s="42"/>
      <c r="C130" s="43"/>
      <c r="D130" s="230" t="s">
        <v>206</v>
      </c>
      <c r="E130" s="43"/>
      <c r="F130" s="231" t="s">
        <v>329</v>
      </c>
      <c r="G130" s="43"/>
      <c r="H130" s="43"/>
      <c r="I130" s="232"/>
      <c r="J130" s="43"/>
      <c r="K130" s="43"/>
      <c r="L130" s="47"/>
      <c r="M130" s="233"/>
      <c r="N130" s="234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206</v>
      </c>
      <c r="AU130" s="20" t="s">
        <v>85</v>
      </c>
    </row>
    <row r="131" s="13" customFormat="1">
      <c r="A131" s="13"/>
      <c r="B131" s="235"/>
      <c r="C131" s="236"/>
      <c r="D131" s="237" t="s">
        <v>208</v>
      </c>
      <c r="E131" s="236"/>
      <c r="F131" s="239" t="s">
        <v>2069</v>
      </c>
      <c r="G131" s="236"/>
      <c r="H131" s="240">
        <v>5439.5860000000002</v>
      </c>
      <c r="I131" s="241"/>
      <c r="J131" s="236"/>
      <c r="K131" s="236"/>
      <c r="L131" s="242"/>
      <c r="M131" s="243"/>
      <c r="N131" s="244"/>
      <c r="O131" s="244"/>
      <c r="P131" s="244"/>
      <c r="Q131" s="244"/>
      <c r="R131" s="244"/>
      <c r="S131" s="244"/>
      <c r="T131" s="245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6" t="s">
        <v>208</v>
      </c>
      <c r="AU131" s="246" t="s">
        <v>85</v>
      </c>
      <c r="AV131" s="13" t="s">
        <v>85</v>
      </c>
      <c r="AW131" s="13" t="s">
        <v>4</v>
      </c>
      <c r="AX131" s="13" t="s">
        <v>83</v>
      </c>
      <c r="AY131" s="246" t="s">
        <v>197</v>
      </c>
    </row>
    <row r="132" s="2" customFormat="1" ht="37.8" customHeight="1">
      <c r="A132" s="41"/>
      <c r="B132" s="42"/>
      <c r="C132" s="217" t="s">
        <v>224</v>
      </c>
      <c r="D132" s="217" t="s">
        <v>199</v>
      </c>
      <c r="E132" s="218" t="s">
        <v>875</v>
      </c>
      <c r="F132" s="219" t="s">
        <v>876</v>
      </c>
      <c r="G132" s="220" t="s">
        <v>202</v>
      </c>
      <c r="H132" s="221">
        <v>713.29300000000001</v>
      </c>
      <c r="I132" s="222"/>
      <c r="J132" s="223">
        <f>ROUND(I132*H132,2)</f>
        <v>0</v>
      </c>
      <c r="K132" s="219" t="s">
        <v>203</v>
      </c>
      <c r="L132" s="47"/>
      <c r="M132" s="224" t="s">
        <v>19</v>
      </c>
      <c r="N132" s="225" t="s">
        <v>47</v>
      </c>
      <c r="O132" s="87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8" t="s">
        <v>204</v>
      </c>
      <c r="AT132" s="228" t="s">
        <v>199</v>
      </c>
      <c r="AU132" s="228" t="s">
        <v>85</v>
      </c>
      <c r="AY132" s="20" t="s">
        <v>197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0" t="s">
        <v>83</v>
      </c>
      <c r="BK132" s="229">
        <f>ROUND(I132*H132,2)</f>
        <v>0</v>
      </c>
      <c r="BL132" s="20" t="s">
        <v>204</v>
      </c>
      <c r="BM132" s="228" t="s">
        <v>2070</v>
      </c>
    </row>
    <row r="133" s="2" customFormat="1">
      <c r="A133" s="41"/>
      <c r="B133" s="42"/>
      <c r="C133" s="43"/>
      <c r="D133" s="230" t="s">
        <v>206</v>
      </c>
      <c r="E133" s="43"/>
      <c r="F133" s="231" t="s">
        <v>878</v>
      </c>
      <c r="G133" s="43"/>
      <c r="H133" s="43"/>
      <c r="I133" s="232"/>
      <c r="J133" s="43"/>
      <c r="K133" s="43"/>
      <c r="L133" s="47"/>
      <c r="M133" s="233"/>
      <c r="N133" s="23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206</v>
      </c>
      <c r="AU133" s="20" t="s">
        <v>85</v>
      </c>
    </row>
    <row r="134" s="13" customFormat="1">
      <c r="A134" s="13"/>
      <c r="B134" s="235"/>
      <c r="C134" s="236"/>
      <c r="D134" s="237" t="s">
        <v>208</v>
      </c>
      <c r="E134" s="238" t="s">
        <v>19</v>
      </c>
      <c r="F134" s="239" t="s">
        <v>1898</v>
      </c>
      <c r="G134" s="236"/>
      <c r="H134" s="240">
        <v>264.69999999999999</v>
      </c>
      <c r="I134" s="241"/>
      <c r="J134" s="236"/>
      <c r="K134" s="236"/>
      <c r="L134" s="242"/>
      <c r="M134" s="243"/>
      <c r="N134" s="244"/>
      <c r="O134" s="244"/>
      <c r="P134" s="244"/>
      <c r="Q134" s="244"/>
      <c r="R134" s="244"/>
      <c r="S134" s="244"/>
      <c r="T134" s="245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6" t="s">
        <v>208</v>
      </c>
      <c r="AU134" s="246" t="s">
        <v>85</v>
      </c>
      <c r="AV134" s="13" t="s">
        <v>85</v>
      </c>
      <c r="AW134" s="13" t="s">
        <v>37</v>
      </c>
      <c r="AX134" s="13" t="s">
        <v>76</v>
      </c>
      <c r="AY134" s="246" t="s">
        <v>197</v>
      </c>
    </row>
    <row r="135" s="15" customFormat="1">
      <c r="A135" s="15"/>
      <c r="B135" s="258"/>
      <c r="C135" s="259"/>
      <c r="D135" s="237" t="s">
        <v>208</v>
      </c>
      <c r="E135" s="260" t="s">
        <v>19</v>
      </c>
      <c r="F135" s="261" t="s">
        <v>860</v>
      </c>
      <c r="G135" s="259"/>
      <c r="H135" s="262">
        <v>264.69999999999999</v>
      </c>
      <c r="I135" s="263"/>
      <c r="J135" s="259"/>
      <c r="K135" s="259"/>
      <c r="L135" s="264"/>
      <c r="M135" s="265"/>
      <c r="N135" s="266"/>
      <c r="O135" s="266"/>
      <c r="P135" s="266"/>
      <c r="Q135" s="266"/>
      <c r="R135" s="266"/>
      <c r="S135" s="266"/>
      <c r="T135" s="267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8" t="s">
        <v>208</v>
      </c>
      <c r="AU135" s="268" t="s">
        <v>85</v>
      </c>
      <c r="AV135" s="15" t="s">
        <v>93</v>
      </c>
      <c r="AW135" s="15" t="s">
        <v>37</v>
      </c>
      <c r="AX135" s="15" t="s">
        <v>76</v>
      </c>
      <c r="AY135" s="268" t="s">
        <v>197</v>
      </c>
    </row>
    <row r="136" s="13" customFormat="1">
      <c r="A136" s="13"/>
      <c r="B136" s="235"/>
      <c r="C136" s="236"/>
      <c r="D136" s="237" t="s">
        <v>208</v>
      </c>
      <c r="E136" s="238" t="s">
        <v>19</v>
      </c>
      <c r="F136" s="239" t="s">
        <v>1899</v>
      </c>
      <c r="G136" s="236"/>
      <c r="H136" s="240">
        <v>7.1500000000000004</v>
      </c>
      <c r="I136" s="241"/>
      <c r="J136" s="236"/>
      <c r="K136" s="236"/>
      <c r="L136" s="242"/>
      <c r="M136" s="243"/>
      <c r="N136" s="244"/>
      <c r="O136" s="244"/>
      <c r="P136" s="244"/>
      <c r="Q136" s="244"/>
      <c r="R136" s="244"/>
      <c r="S136" s="244"/>
      <c r="T136" s="245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6" t="s">
        <v>208</v>
      </c>
      <c r="AU136" s="246" t="s">
        <v>85</v>
      </c>
      <c r="AV136" s="13" t="s">
        <v>85</v>
      </c>
      <c r="AW136" s="13" t="s">
        <v>37</v>
      </c>
      <c r="AX136" s="13" t="s">
        <v>76</v>
      </c>
      <c r="AY136" s="246" t="s">
        <v>197</v>
      </c>
    </row>
    <row r="137" s="13" customFormat="1">
      <c r="A137" s="13"/>
      <c r="B137" s="235"/>
      <c r="C137" s="236"/>
      <c r="D137" s="237" t="s">
        <v>208</v>
      </c>
      <c r="E137" s="238" t="s">
        <v>19</v>
      </c>
      <c r="F137" s="239" t="s">
        <v>1900</v>
      </c>
      <c r="G137" s="236"/>
      <c r="H137" s="240">
        <v>8.0999999999999996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37</v>
      </c>
      <c r="AX137" s="13" t="s">
        <v>76</v>
      </c>
      <c r="AY137" s="246" t="s">
        <v>197</v>
      </c>
    </row>
    <row r="138" s="13" customFormat="1">
      <c r="A138" s="13"/>
      <c r="B138" s="235"/>
      <c r="C138" s="236"/>
      <c r="D138" s="237" t="s">
        <v>208</v>
      </c>
      <c r="E138" s="238" t="s">
        <v>19</v>
      </c>
      <c r="F138" s="239" t="s">
        <v>1901</v>
      </c>
      <c r="G138" s="236"/>
      <c r="H138" s="240">
        <v>9.1500000000000004</v>
      </c>
      <c r="I138" s="241"/>
      <c r="J138" s="236"/>
      <c r="K138" s="236"/>
      <c r="L138" s="242"/>
      <c r="M138" s="243"/>
      <c r="N138" s="244"/>
      <c r="O138" s="244"/>
      <c r="P138" s="244"/>
      <c r="Q138" s="244"/>
      <c r="R138" s="244"/>
      <c r="S138" s="244"/>
      <c r="T138" s="245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6" t="s">
        <v>208</v>
      </c>
      <c r="AU138" s="246" t="s">
        <v>85</v>
      </c>
      <c r="AV138" s="13" t="s">
        <v>85</v>
      </c>
      <c r="AW138" s="13" t="s">
        <v>37</v>
      </c>
      <c r="AX138" s="13" t="s">
        <v>76</v>
      </c>
      <c r="AY138" s="246" t="s">
        <v>197</v>
      </c>
    </row>
    <row r="139" s="15" customFormat="1">
      <c r="A139" s="15"/>
      <c r="B139" s="258"/>
      <c r="C139" s="259"/>
      <c r="D139" s="237" t="s">
        <v>208</v>
      </c>
      <c r="E139" s="260" t="s">
        <v>19</v>
      </c>
      <c r="F139" s="261" t="s">
        <v>378</v>
      </c>
      <c r="G139" s="259"/>
      <c r="H139" s="262">
        <v>24.399999999999999</v>
      </c>
      <c r="I139" s="263"/>
      <c r="J139" s="259"/>
      <c r="K139" s="259"/>
      <c r="L139" s="264"/>
      <c r="M139" s="265"/>
      <c r="N139" s="266"/>
      <c r="O139" s="266"/>
      <c r="P139" s="266"/>
      <c r="Q139" s="266"/>
      <c r="R139" s="266"/>
      <c r="S139" s="266"/>
      <c r="T139" s="267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8" t="s">
        <v>208</v>
      </c>
      <c r="AU139" s="268" t="s">
        <v>85</v>
      </c>
      <c r="AV139" s="15" t="s">
        <v>93</v>
      </c>
      <c r="AW139" s="15" t="s">
        <v>37</v>
      </c>
      <c r="AX139" s="15" t="s">
        <v>76</v>
      </c>
      <c r="AY139" s="268" t="s">
        <v>197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1902</v>
      </c>
      <c r="G140" s="236"/>
      <c r="H140" s="240">
        <v>7.0499999999999998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85</v>
      </c>
      <c r="AV140" s="13" t="s">
        <v>85</v>
      </c>
      <c r="AW140" s="13" t="s">
        <v>37</v>
      </c>
      <c r="AX140" s="13" t="s">
        <v>76</v>
      </c>
      <c r="AY140" s="246" t="s">
        <v>197</v>
      </c>
    </row>
    <row r="141" s="13" customFormat="1">
      <c r="A141" s="13"/>
      <c r="B141" s="235"/>
      <c r="C141" s="236"/>
      <c r="D141" s="237" t="s">
        <v>208</v>
      </c>
      <c r="E141" s="238" t="s">
        <v>19</v>
      </c>
      <c r="F141" s="239" t="s">
        <v>1903</v>
      </c>
      <c r="G141" s="236"/>
      <c r="H141" s="240">
        <v>7.8499999999999996</v>
      </c>
      <c r="I141" s="241"/>
      <c r="J141" s="236"/>
      <c r="K141" s="236"/>
      <c r="L141" s="242"/>
      <c r="M141" s="243"/>
      <c r="N141" s="244"/>
      <c r="O141" s="244"/>
      <c r="P141" s="244"/>
      <c r="Q141" s="244"/>
      <c r="R141" s="244"/>
      <c r="S141" s="244"/>
      <c r="T141" s="245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6" t="s">
        <v>208</v>
      </c>
      <c r="AU141" s="246" t="s">
        <v>85</v>
      </c>
      <c r="AV141" s="13" t="s">
        <v>85</v>
      </c>
      <c r="AW141" s="13" t="s">
        <v>37</v>
      </c>
      <c r="AX141" s="13" t="s">
        <v>76</v>
      </c>
      <c r="AY141" s="246" t="s">
        <v>197</v>
      </c>
    </row>
    <row r="142" s="13" customFormat="1">
      <c r="A142" s="13"/>
      <c r="B142" s="235"/>
      <c r="C142" s="236"/>
      <c r="D142" s="237" t="s">
        <v>208</v>
      </c>
      <c r="E142" s="238" t="s">
        <v>19</v>
      </c>
      <c r="F142" s="239" t="s">
        <v>1904</v>
      </c>
      <c r="G142" s="236"/>
      <c r="H142" s="240">
        <v>210.15000000000001</v>
      </c>
      <c r="I142" s="241"/>
      <c r="J142" s="236"/>
      <c r="K142" s="236"/>
      <c r="L142" s="242"/>
      <c r="M142" s="243"/>
      <c r="N142" s="244"/>
      <c r="O142" s="244"/>
      <c r="P142" s="244"/>
      <c r="Q142" s="244"/>
      <c r="R142" s="244"/>
      <c r="S142" s="244"/>
      <c r="T142" s="245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6" t="s">
        <v>208</v>
      </c>
      <c r="AU142" s="246" t="s">
        <v>85</v>
      </c>
      <c r="AV142" s="13" t="s">
        <v>85</v>
      </c>
      <c r="AW142" s="13" t="s">
        <v>37</v>
      </c>
      <c r="AX142" s="13" t="s">
        <v>76</v>
      </c>
      <c r="AY142" s="246" t="s">
        <v>197</v>
      </c>
    </row>
    <row r="143" s="13" customFormat="1">
      <c r="A143" s="13"/>
      <c r="B143" s="235"/>
      <c r="C143" s="236"/>
      <c r="D143" s="237" t="s">
        <v>208</v>
      </c>
      <c r="E143" s="238" t="s">
        <v>19</v>
      </c>
      <c r="F143" s="239" t="s">
        <v>1905</v>
      </c>
      <c r="G143" s="236"/>
      <c r="H143" s="240">
        <v>46.850000000000001</v>
      </c>
      <c r="I143" s="241"/>
      <c r="J143" s="236"/>
      <c r="K143" s="236"/>
      <c r="L143" s="242"/>
      <c r="M143" s="243"/>
      <c r="N143" s="244"/>
      <c r="O143" s="244"/>
      <c r="P143" s="244"/>
      <c r="Q143" s="244"/>
      <c r="R143" s="244"/>
      <c r="S143" s="244"/>
      <c r="T143" s="245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6" t="s">
        <v>208</v>
      </c>
      <c r="AU143" s="246" t="s">
        <v>85</v>
      </c>
      <c r="AV143" s="13" t="s">
        <v>85</v>
      </c>
      <c r="AW143" s="13" t="s">
        <v>37</v>
      </c>
      <c r="AX143" s="13" t="s">
        <v>76</v>
      </c>
      <c r="AY143" s="246" t="s">
        <v>197</v>
      </c>
    </row>
    <row r="144" s="15" customFormat="1">
      <c r="A144" s="15"/>
      <c r="B144" s="258"/>
      <c r="C144" s="259"/>
      <c r="D144" s="237" t="s">
        <v>208</v>
      </c>
      <c r="E144" s="260" t="s">
        <v>19</v>
      </c>
      <c r="F144" s="261" t="s">
        <v>383</v>
      </c>
      <c r="G144" s="259"/>
      <c r="H144" s="262">
        <v>271.90000000000003</v>
      </c>
      <c r="I144" s="263"/>
      <c r="J144" s="259"/>
      <c r="K144" s="259"/>
      <c r="L144" s="264"/>
      <c r="M144" s="265"/>
      <c r="N144" s="266"/>
      <c r="O144" s="266"/>
      <c r="P144" s="266"/>
      <c r="Q144" s="266"/>
      <c r="R144" s="266"/>
      <c r="S144" s="266"/>
      <c r="T144" s="267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8" t="s">
        <v>208</v>
      </c>
      <c r="AU144" s="268" t="s">
        <v>85</v>
      </c>
      <c r="AV144" s="15" t="s">
        <v>93</v>
      </c>
      <c r="AW144" s="15" t="s">
        <v>37</v>
      </c>
      <c r="AX144" s="15" t="s">
        <v>76</v>
      </c>
      <c r="AY144" s="268" t="s">
        <v>197</v>
      </c>
    </row>
    <row r="145" s="13" customFormat="1">
      <c r="A145" s="13"/>
      <c r="B145" s="235"/>
      <c r="C145" s="236"/>
      <c r="D145" s="237" t="s">
        <v>208</v>
      </c>
      <c r="E145" s="238" t="s">
        <v>19</v>
      </c>
      <c r="F145" s="239" t="s">
        <v>1906</v>
      </c>
      <c r="G145" s="236"/>
      <c r="H145" s="240">
        <v>37.424999999999997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37</v>
      </c>
      <c r="AX145" s="13" t="s">
        <v>76</v>
      </c>
      <c r="AY145" s="246" t="s">
        <v>197</v>
      </c>
    </row>
    <row r="146" s="15" customFormat="1">
      <c r="A146" s="15"/>
      <c r="B146" s="258"/>
      <c r="C146" s="259"/>
      <c r="D146" s="237" t="s">
        <v>208</v>
      </c>
      <c r="E146" s="260" t="s">
        <v>19</v>
      </c>
      <c r="F146" s="261" t="s">
        <v>385</v>
      </c>
      <c r="G146" s="259"/>
      <c r="H146" s="262">
        <v>37.424999999999997</v>
      </c>
      <c r="I146" s="263"/>
      <c r="J146" s="259"/>
      <c r="K146" s="259"/>
      <c r="L146" s="264"/>
      <c r="M146" s="265"/>
      <c r="N146" s="266"/>
      <c r="O146" s="266"/>
      <c r="P146" s="266"/>
      <c r="Q146" s="266"/>
      <c r="R146" s="266"/>
      <c r="S146" s="266"/>
      <c r="T146" s="267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68" t="s">
        <v>208</v>
      </c>
      <c r="AU146" s="268" t="s">
        <v>85</v>
      </c>
      <c r="AV146" s="15" t="s">
        <v>93</v>
      </c>
      <c r="AW146" s="15" t="s">
        <v>37</v>
      </c>
      <c r="AX146" s="15" t="s">
        <v>76</v>
      </c>
      <c r="AY146" s="268" t="s">
        <v>197</v>
      </c>
    </row>
    <row r="147" s="13" customFormat="1">
      <c r="A147" s="13"/>
      <c r="B147" s="235"/>
      <c r="C147" s="236"/>
      <c r="D147" s="237" t="s">
        <v>208</v>
      </c>
      <c r="E147" s="238" t="s">
        <v>19</v>
      </c>
      <c r="F147" s="239" t="s">
        <v>1907</v>
      </c>
      <c r="G147" s="236"/>
      <c r="H147" s="240">
        <v>35.100000000000001</v>
      </c>
      <c r="I147" s="241"/>
      <c r="J147" s="236"/>
      <c r="K147" s="236"/>
      <c r="L147" s="242"/>
      <c r="M147" s="243"/>
      <c r="N147" s="244"/>
      <c r="O147" s="244"/>
      <c r="P147" s="244"/>
      <c r="Q147" s="244"/>
      <c r="R147" s="244"/>
      <c r="S147" s="244"/>
      <c r="T147" s="245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6" t="s">
        <v>208</v>
      </c>
      <c r="AU147" s="246" t="s">
        <v>85</v>
      </c>
      <c r="AV147" s="13" t="s">
        <v>85</v>
      </c>
      <c r="AW147" s="13" t="s">
        <v>37</v>
      </c>
      <c r="AX147" s="13" t="s">
        <v>76</v>
      </c>
      <c r="AY147" s="246" t="s">
        <v>197</v>
      </c>
    </row>
    <row r="148" s="15" customFormat="1">
      <c r="A148" s="15"/>
      <c r="B148" s="258"/>
      <c r="C148" s="259"/>
      <c r="D148" s="237" t="s">
        <v>208</v>
      </c>
      <c r="E148" s="260" t="s">
        <v>19</v>
      </c>
      <c r="F148" s="261" t="s">
        <v>1060</v>
      </c>
      <c r="G148" s="259"/>
      <c r="H148" s="262">
        <v>35.100000000000001</v>
      </c>
      <c r="I148" s="263"/>
      <c r="J148" s="259"/>
      <c r="K148" s="259"/>
      <c r="L148" s="264"/>
      <c r="M148" s="265"/>
      <c r="N148" s="266"/>
      <c r="O148" s="266"/>
      <c r="P148" s="266"/>
      <c r="Q148" s="266"/>
      <c r="R148" s="266"/>
      <c r="S148" s="266"/>
      <c r="T148" s="267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8" t="s">
        <v>208</v>
      </c>
      <c r="AU148" s="268" t="s">
        <v>85</v>
      </c>
      <c r="AV148" s="15" t="s">
        <v>93</v>
      </c>
      <c r="AW148" s="15" t="s">
        <v>37</v>
      </c>
      <c r="AX148" s="15" t="s">
        <v>76</v>
      </c>
      <c r="AY148" s="268" t="s">
        <v>197</v>
      </c>
    </row>
    <row r="149" s="13" customFormat="1">
      <c r="A149" s="13"/>
      <c r="B149" s="235"/>
      <c r="C149" s="236"/>
      <c r="D149" s="237" t="s">
        <v>208</v>
      </c>
      <c r="E149" s="238" t="s">
        <v>19</v>
      </c>
      <c r="F149" s="239" t="s">
        <v>1908</v>
      </c>
      <c r="G149" s="236"/>
      <c r="H149" s="240">
        <v>9.5229999999999997</v>
      </c>
      <c r="I149" s="241"/>
      <c r="J149" s="236"/>
      <c r="K149" s="236"/>
      <c r="L149" s="242"/>
      <c r="M149" s="243"/>
      <c r="N149" s="244"/>
      <c r="O149" s="244"/>
      <c r="P149" s="244"/>
      <c r="Q149" s="244"/>
      <c r="R149" s="244"/>
      <c r="S149" s="244"/>
      <c r="T149" s="245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6" t="s">
        <v>208</v>
      </c>
      <c r="AU149" s="246" t="s">
        <v>85</v>
      </c>
      <c r="AV149" s="13" t="s">
        <v>85</v>
      </c>
      <c r="AW149" s="13" t="s">
        <v>37</v>
      </c>
      <c r="AX149" s="13" t="s">
        <v>76</v>
      </c>
      <c r="AY149" s="246" t="s">
        <v>197</v>
      </c>
    </row>
    <row r="150" s="13" customFormat="1">
      <c r="A150" s="13"/>
      <c r="B150" s="235"/>
      <c r="C150" s="236"/>
      <c r="D150" s="237" t="s">
        <v>208</v>
      </c>
      <c r="E150" s="238" t="s">
        <v>19</v>
      </c>
      <c r="F150" s="239" t="s">
        <v>1909</v>
      </c>
      <c r="G150" s="236"/>
      <c r="H150" s="240">
        <v>8.7899999999999991</v>
      </c>
      <c r="I150" s="241"/>
      <c r="J150" s="236"/>
      <c r="K150" s="236"/>
      <c r="L150" s="242"/>
      <c r="M150" s="243"/>
      <c r="N150" s="244"/>
      <c r="O150" s="244"/>
      <c r="P150" s="244"/>
      <c r="Q150" s="244"/>
      <c r="R150" s="244"/>
      <c r="S150" s="244"/>
      <c r="T150" s="245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6" t="s">
        <v>208</v>
      </c>
      <c r="AU150" s="246" t="s">
        <v>85</v>
      </c>
      <c r="AV150" s="13" t="s">
        <v>85</v>
      </c>
      <c r="AW150" s="13" t="s">
        <v>37</v>
      </c>
      <c r="AX150" s="13" t="s">
        <v>76</v>
      </c>
      <c r="AY150" s="246" t="s">
        <v>197</v>
      </c>
    </row>
    <row r="151" s="13" customFormat="1">
      <c r="A151" s="13"/>
      <c r="B151" s="235"/>
      <c r="C151" s="236"/>
      <c r="D151" s="237" t="s">
        <v>208</v>
      </c>
      <c r="E151" s="238" t="s">
        <v>19</v>
      </c>
      <c r="F151" s="239" t="s">
        <v>1910</v>
      </c>
      <c r="G151" s="236"/>
      <c r="H151" s="240">
        <v>34.109999999999999</v>
      </c>
      <c r="I151" s="241"/>
      <c r="J151" s="236"/>
      <c r="K151" s="236"/>
      <c r="L151" s="242"/>
      <c r="M151" s="243"/>
      <c r="N151" s="244"/>
      <c r="O151" s="244"/>
      <c r="P151" s="244"/>
      <c r="Q151" s="244"/>
      <c r="R151" s="244"/>
      <c r="S151" s="244"/>
      <c r="T151" s="245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6" t="s">
        <v>208</v>
      </c>
      <c r="AU151" s="246" t="s">
        <v>85</v>
      </c>
      <c r="AV151" s="13" t="s">
        <v>85</v>
      </c>
      <c r="AW151" s="13" t="s">
        <v>37</v>
      </c>
      <c r="AX151" s="13" t="s">
        <v>76</v>
      </c>
      <c r="AY151" s="246" t="s">
        <v>197</v>
      </c>
    </row>
    <row r="152" s="13" customFormat="1">
      <c r="A152" s="13"/>
      <c r="B152" s="235"/>
      <c r="C152" s="236"/>
      <c r="D152" s="237" t="s">
        <v>208</v>
      </c>
      <c r="E152" s="238" t="s">
        <v>19</v>
      </c>
      <c r="F152" s="239" t="s">
        <v>1911</v>
      </c>
      <c r="G152" s="236"/>
      <c r="H152" s="240">
        <v>27.344999999999999</v>
      </c>
      <c r="I152" s="241"/>
      <c r="J152" s="236"/>
      <c r="K152" s="236"/>
      <c r="L152" s="242"/>
      <c r="M152" s="243"/>
      <c r="N152" s="244"/>
      <c r="O152" s="244"/>
      <c r="P152" s="244"/>
      <c r="Q152" s="244"/>
      <c r="R152" s="244"/>
      <c r="S152" s="244"/>
      <c r="T152" s="24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6" t="s">
        <v>208</v>
      </c>
      <c r="AU152" s="246" t="s">
        <v>85</v>
      </c>
      <c r="AV152" s="13" t="s">
        <v>85</v>
      </c>
      <c r="AW152" s="13" t="s">
        <v>37</v>
      </c>
      <c r="AX152" s="13" t="s">
        <v>76</v>
      </c>
      <c r="AY152" s="246" t="s">
        <v>197</v>
      </c>
    </row>
    <row r="153" s="15" customFormat="1">
      <c r="A153" s="15"/>
      <c r="B153" s="258"/>
      <c r="C153" s="259"/>
      <c r="D153" s="237" t="s">
        <v>208</v>
      </c>
      <c r="E153" s="260" t="s">
        <v>19</v>
      </c>
      <c r="F153" s="261" t="s">
        <v>390</v>
      </c>
      <c r="G153" s="259"/>
      <c r="H153" s="262">
        <v>79.768000000000001</v>
      </c>
      <c r="I153" s="263"/>
      <c r="J153" s="259"/>
      <c r="K153" s="259"/>
      <c r="L153" s="264"/>
      <c r="M153" s="265"/>
      <c r="N153" s="266"/>
      <c r="O153" s="266"/>
      <c r="P153" s="266"/>
      <c r="Q153" s="266"/>
      <c r="R153" s="266"/>
      <c r="S153" s="266"/>
      <c r="T153" s="267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8" t="s">
        <v>208</v>
      </c>
      <c r="AU153" s="268" t="s">
        <v>85</v>
      </c>
      <c r="AV153" s="15" t="s">
        <v>93</v>
      </c>
      <c r="AW153" s="15" t="s">
        <v>37</v>
      </c>
      <c r="AX153" s="15" t="s">
        <v>76</v>
      </c>
      <c r="AY153" s="268" t="s">
        <v>197</v>
      </c>
    </row>
    <row r="154" s="14" customFormat="1">
      <c r="A154" s="14"/>
      <c r="B154" s="247"/>
      <c r="C154" s="248"/>
      <c r="D154" s="237" t="s">
        <v>208</v>
      </c>
      <c r="E154" s="249" t="s">
        <v>19</v>
      </c>
      <c r="F154" s="250" t="s">
        <v>272</v>
      </c>
      <c r="G154" s="248"/>
      <c r="H154" s="251">
        <v>713.29300000000001</v>
      </c>
      <c r="I154" s="252"/>
      <c r="J154" s="248"/>
      <c r="K154" s="248"/>
      <c r="L154" s="253"/>
      <c r="M154" s="254"/>
      <c r="N154" s="255"/>
      <c r="O154" s="255"/>
      <c r="P154" s="255"/>
      <c r="Q154" s="255"/>
      <c r="R154" s="255"/>
      <c r="S154" s="255"/>
      <c r="T154" s="256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7" t="s">
        <v>208</v>
      </c>
      <c r="AU154" s="257" t="s">
        <v>85</v>
      </c>
      <c r="AV154" s="14" t="s">
        <v>204</v>
      </c>
      <c r="AW154" s="14" t="s">
        <v>37</v>
      </c>
      <c r="AX154" s="14" t="s">
        <v>83</v>
      </c>
      <c r="AY154" s="257" t="s">
        <v>197</v>
      </c>
    </row>
    <row r="155" s="2" customFormat="1" ht="44.25" customHeight="1">
      <c r="A155" s="41"/>
      <c r="B155" s="42"/>
      <c r="C155" s="217" t="s">
        <v>229</v>
      </c>
      <c r="D155" s="217" t="s">
        <v>199</v>
      </c>
      <c r="E155" s="218" t="s">
        <v>350</v>
      </c>
      <c r="F155" s="219" t="s">
        <v>351</v>
      </c>
      <c r="G155" s="220" t="s">
        <v>345</v>
      </c>
      <c r="H155" s="221">
        <v>572.58799999999997</v>
      </c>
      <c r="I155" s="222"/>
      <c r="J155" s="223">
        <f>ROUND(I155*H155,2)</f>
        <v>0</v>
      </c>
      <c r="K155" s="219" t="s">
        <v>203</v>
      </c>
      <c r="L155" s="47"/>
      <c r="M155" s="224" t="s">
        <v>19</v>
      </c>
      <c r="N155" s="225" t="s">
        <v>47</v>
      </c>
      <c r="O155" s="87"/>
      <c r="P155" s="226">
        <f>O155*H155</f>
        <v>0</v>
      </c>
      <c r="Q155" s="226">
        <v>0</v>
      </c>
      <c r="R155" s="226">
        <f>Q155*H155</f>
        <v>0</v>
      </c>
      <c r="S155" s="226">
        <v>0</v>
      </c>
      <c r="T155" s="227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8" t="s">
        <v>204</v>
      </c>
      <c r="AT155" s="228" t="s">
        <v>199</v>
      </c>
      <c r="AU155" s="228" t="s">
        <v>85</v>
      </c>
      <c r="AY155" s="20" t="s">
        <v>197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0" t="s">
        <v>83</v>
      </c>
      <c r="BK155" s="229">
        <f>ROUND(I155*H155,2)</f>
        <v>0</v>
      </c>
      <c r="BL155" s="20" t="s">
        <v>204</v>
      </c>
      <c r="BM155" s="228" t="s">
        <v>2071</v>
      </c>
    </row>
    <row r="156" s="2" customFormat="1">
      <c r="A156" s="41"/>
      <c r="B156" s="42"/>
      <c r="C156" s="43"/>
      <c r="D156" s="230" t="s">
        <v>206</v>
      </c>
      <c r="E156" s="43"/>
      <c r="F156" s="231" t="s">
        <v>353</v>
      </c>
      <c r="G156" s="43"/>
      <c r="H156" s="43"/>
      <c r="I156" s="232"/>
      <c r="J156" s="43"/>
      <c r="K156" s="43"/>
      <c r="L156" s="47"/>
      <c r="M156" s="233"/>
      <c r="N156" s="234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206</v>
      </c>
      <c r="AU156" s="20" t="s">
        <v>85</v>
      </c>
    </row>
    <row r="157" s="13" customFormat="1">
      <c r="A157" s="13"/>
      <c r="B157" s="235"/>
      <c r="C157" s="236"/>
      <c r="D157" s="237" t="s">
        <v>208</v>
      </c>
      <c r="E157" s="236"/>
      <c r="F157" s="239" t="s">
        <v>2072</v>
      </c>
      <c r="G157" s="236"/>
      <c r="H157" s="240">
        <v>572.58799999999997</v>
      </c>
      <c r="I157" s="241"/>
      <c r="J157" s="236"/>
      <c r="K157" s="236"/>
      <c r="L157" s="242"/>
      <c r="M157" s="243"/>
      <c r="N157" s="244"/>
      <c r="O157" s="244"/>
      <c r="P157" s="244"/>
      <c r="Q157" s="244"/>
      <c r="R157" s="244"/>
      <c r="S157" s="244"/>
      <c r="T157" s="245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6" t="s">
        <v>208</v>
      </c>
      <c r="AU157" s="246" t="s">
        <v>85</v>
      </c>
      <c r="AV157" s="13" t="s">
        <v>85</v>
      </c>
      <c r="AW157" s="13" t="s">
        <v>4</v>
      </c>
      <c r="AX157" s="13" t="s">
        <v>83</v>
      </c>
      <c r="AY157" s="246" t="s">
        <v>197</v>
      </c>
    </row>
    <row r="158" s="12" customFormat="1" ht="22.8" customHeight="1">
      <c r="A158" s="12"/>
      <c r="B158" s="201"/>
      <c r="C158" s="202"/>
      <c r="D158" s="203" t="s">
        <v>75</v>
      </c>
      <c r="E158" s="215" t="s">
        <v>224</v>
      </c>
      <c r="F158" s="215" t="s">
        <v>431</v>
      </c>
      <c r="G158" s="202"/>
      <c r="H158" s="202"/>
      <c r="I158" s="205"/>
      <c r="J158" s="216">
        <f>BK158</f>
        <v>0</v>
      </c>
      <c r="K158" s="202"/>
      <c r="L158" s="207"/>
      <c r="M158" s="208"/>
      <c r="N158" s="209"/>
      <c r="O158" s="209"/>
      <c r="P158" s="210">
        <f>SUM(P159:P181)</f>
        <v>0</v>
      </c>
      <c r="Q158" s="209"/>
      <c r="R158" s="210">
        <f>SUM(R159:R181)</f>
        <v>0</v>
      </c>
      <c r="S158" s="209"/>
      <c r="T158" s="211">
        <f>SUM(T159:T181)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12" t="s">
        <v>83</v>
      </c>
      <c r="AT158" s="213" t="s">
        <v>75</v>
      </c>
      <c r="AU158" s="213" t="s">
        <v>83</v>
      </c>
      <c r="AY158" s="212" t="s">
        <v>197</v>
      </c>
      <c r="BK158" s="214">
        <f>SUM(BK159:BK181)</f>
        <v>0</v>
      </c>
    </row>
    <row r="159" s="2" customFormat="1" ht="37.8" customHeight="1">
      <c r="A159" s="41"/>
      <c r="B159" s="42"/>
      <c r="C159" s="217" t="s">
        <v>234</v>
      </c>
      <c r="D159" s="217" t="s">
        <v>199</v>
      </c>
      <c r="E159" s="218" t="s">
        <v>889</v>
      </c>
      <c r="F159" s="219" t="s">
        <v>890</v>
      </c>
      <c r="G159" s="220" t="s">
        <v>202</v>
      </c>
      <c r="H159" s="221">
        <v>1166.6130000000001</v>
      </c>
      <c r="I159" s="222"/>
      <c r="J159" s="223">
        <f>ROUND(I159*H159,2)</f>
        <v>0</v>
      </c>
      <c r="K159" s="219" t="s">
        <v>203</v>
      </c>
      <c r="L159" s="47"/>
      <c r="M159" s="224" t="s">
        <v>19</v>
      </c>
      <c r="N159" s="225" t="s">
        <v>47</v>
      </c>
      <c r="O159" s="87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8" t="s">
        <v>204</v>
      </c>
      <c r="AT159" s="228" t="s">
        <v>199</v>
      </c>
      <c r="AU159" s="228" t="s">
        <v>85</v>
      </c>
      <c r="AY159" s="20" t="s">
        <v>197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0" t="s">
        <v>83</v>
      </c>
      <c r="BK159" s="229">
        <f>ROUND(I159*H159,2)</f>
        <v>0</v>
      </c>
      <c r="BL159" s="20" t="s">
        <v>204</v>
      </c>
      <c r="BM159" s="228" t="s">
        <v>2073</v>
      </c>
    </row>
    <row r="160" s="2" customFormat="1">
      <c r="A160" s="41"/>
      <c r="B160" s="42"/>
      <c r="C160" s="43"/>
      <c r="D160" s="230" t="s">
        <v>206</v>
      </c>
      <c r="E160" s="43"/>
      <c r="F160" s="231" t="s">
        <v>892</v>
      </c>
      <c r="G160" s="43"/>
      <c r="H160" s="43"/>
      <c r="I160" s="232"/>
      <c r="J160" s="43"/>
      <c r="K160" s="43"/>
      <c r="L160" s="47"/>
      <c r="M160" s="233"/>
      <c r="N160" s="234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206</v>
      </c>
      <c r="AU160" s="20" t="s">
        <v>85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2074</v>
      </c>
      <c r="G161" s="236"/>
      <c r="H161" s="240">
        <v>529.39999999999998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76</v>
      </c>
      <c r="AY161" s="246" t="s">
        <v>197</v>
      </c>
    </row>
    <row r="162" s="15" customFormat="1">
      <c r="A162" s="15"/>
      <c r="B162" s="258"/>
      <c r="C162" s="259"/>
      <c r="D162" s="237" t="s">
        <v>208</v>
      </c>
      <c r="E162" s="260" t="s">
        <v>19</v>
      </c>
      <c r="F162" s="261" t="s">
        <v>860</v>
      </c>
      <c r="G162" s="259"/>
      <c r="H162" s="262">
        <v>529.39999999999998</v>
      </c>
      <c r="I162" s="263"/>
      <c r="J162" s="259"/>
      <c r="K162" s="259"/>
      <c r="L162" s="264"/>
      <c r="M162" s="265"/>
      <c r="N162" s="266"/>
      <c r="O162" s="266"/>
      <c r="P162" s="266"/>
      <c r="Q162" s="266"/>
      <c r="R162" s="266"/>
      <c r="S162" s="266"/>
      <c r="T162" s="267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8" t="s">
        <v>208</v>
      </c>
      <c r="AU162" s="268" t="s">
        <v>85</v>
      </c>
      <c r="AV162" s="15" t="s">
        <v>93</v>
      </c>
      <c r="AW162" s="15" t="s">
        <v>37</v>
      </c>
      <c r="AX162" s="15" t="s">
        <v>76</v>
      </c>
      <c r="AY162" s="268" t="s">
        <v>197</v>
      </c>
    </row>
    <row r="163" s="13" customFormat="1">
      <c r="A163" s="13"/>
      <c r="B163" s="235"/>
      <c r="C163" s="236"/>
      <c r="D163" s="237" t="s">
        <v>208</v>
      </c>
      <c r="E163" s="238" t="s">
        <v>19</v>
      </c>
      <c r="F163" s="239" t="s">
        <v>2075</v>
      </c>
      <c r="G163" s="236"/>
      <c r="H163" s="240">
        <v>35.75</v>
      </c>
      <c r="I163" s="241"/>
      <c r="J163" s="236"/>
      <c r="K163" s="236"/>
      <c r="L163" s="242"/>
      <c r="M163" s="243"/>
      <c r="N163" s="244"/>
      <c r="O163" s="244"/>
      <c r="P163" s="244"/>
      <c r="Q163" s="244"/>
      <c r="R163" s="244"/>
      <c r="S163" s="244"/>
      <c r="T163" s="24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6" t="s">
        <v>208</v>
      </c>
      <c r="AU163" s="246" t="s">
        <v>85</v>
      </c>
      <c r="AV163" s="13" t="s">
        <v>85</v>
      </c>
      <c r="AW163" s="13" t="s">
        <v>37</v>
      </c>
      <c r="AX163" s="13" t="s">
        <v>76</v>
      </c>
      <c r="AY163" s="246" t="s">
        <v>197</v>
      </c>
    </row>
    <row r="164" s="13" customFormat="1">
      <c r="A164" s="13"/>
      <c r="B164" s="235"/>
      <c r="C164" s="236"/>
      <c r="D164" s="237" t="s">
        <v>208</v>
      </c>
      <c r="E164" s="238" t="s">
        <v>19</v>
      </c>
      <c r="F164" s="239" t="s">
        <v>2076</v>
      </c>
      <c r="G164" s="236"/>
      <c r="H164" s="240">
        <v>16.199999999999999</v>
      </c>
      <c r="I164" s="241"/>
      <c r="J164" s="236"/>
      <c r="K164" s="236"/>
      <c r="L164" s="242"/>
      <c r="M164" s="243"/>
      <c r="N164" s="244"/>
      <c r="O164" s="244"/>
      <c r="P164" s="244"/>
      <c r="Q164" s="244"/>
      <c r="R164" s="244"/>
      <c r="S164" s="244"/>
      <c r="T164" s="245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6" t="s">
        <v>208</v>
      </c>
      <c r="AU164" s="246" t="s">
        <v>85</v>
      </c>
      <c r="AV164" s="13" t="s">
        <v>85</v>
      </c>
      <c r="AW164" s="13" t="s">
        <v>37</v>
      </c>
      <c r="AX164" s="13" t="s">
        <v>76</v>
      </c>
      <c r="AY164" s="246" t="s">
        <v>197</v>
      </c>
    </row>
    <row r="165" s="13" customFormat="1">
      <c r="A165" s="13"/>
      <c r="B165" s="235"/>
      <c r="C165" s="236"/>
      <c r="D165" s="237" t="s">
        <v>208</v>
      </c>
      <c r="E165" s="238" t="s">
        <v>19</v>
      </c>
      <c r="F165" s="239" t="s">
        <v>2077</v>
      </c>
      <c r="G165" s="236"/>
      <c r="H165" s="240">
        <v>18.300000000000001</v>
      </c>
      <c r="I165" s="241"/>
      <c r="J165" s="236"/>
      <c r="K165" s="236"/>
      <c r="L165" s="242"/>
      <c r="M165" s="243"/>
      <c r="N165" s="244"/>
      <c r="O165" s="244"/>
      <c r="P165" s="244"/>
      <c r="Q165" s="244"/>
      <c r="R165" s="244"/>
      <c r="S165" s="244"/>
      <c r="T165" s="245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6" t="s">
        <v>208</v>
      </c>
      <c r="AU165" s="246" t="s">
        <v>85</v>
      </c>
      <c r="AV165" s="13" t="s">
        <v>85</v>
      </c>
      <c r="AW165" s="13" t="s">
        <v>37</v>
      </c>
      <c r="AX165" s="13" t="s">
        <v>76</v>
      </c>
      <c r="AY165" s="246" t="s">
        <v>197</v>
      </c>
    </row>
    <row r="166" s="15" customFormat="1">
      <c r="A166" s="15"/>
      <c r="B166" s="258"/>
      <c r="C166" s="259"/>
      <c r="D166" s="237" t="s">
        <v>208</v>
      </c>
      <c r="E166" s="260" t="s">
        <v>19</v>
      </c>
      <c r="F166" s="261" t="s">
        <v>378</v>
      </c>
      <c r="G166" s="259"/>
      <c r="H166" s="262">
        <v>70.25</v>
      </c>
      <c r="I166" s="263"/>
      <c r="J166" s="259"/>
      <c r="K166" s="259"/>
      <c r="L166" s="264"/>
      <c r="M166" s="265"/>
      <c r="N166" s="266"/>
      <c r="O166" s="266"/>
      <c r="P166" s="266"/>
      <c r="Q166" s="266"/>
      <c r="R166" s="266"/>
      <c r="S166" s="266"/>
      <c r="T166" s="267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68" t="s">
        <v>208</v>
      </c>
      <c r="AU166" s="268" t="s">
        <v>85</v>
      </c>
      <c r="AV166" s="15" t="s">
        <v>93</v>
      </c>
      <c r="AW166" s="15" t="s">
        <v>37</v>
      </c>
      <c r="AX166" s="15" t="s">
        <v>76</v>
      </c>
      <c r="AY166" s="268" t="s">
        <v>197</v>
      </c>
    </row>
    <row r="167" s="13" customFormat="1">
      <c r="A167" s="13"/>
      <c r="B167" s="235"/>
      <c r="C167" s="236"/>
      <c r="D167" s="237" t="s">
        <v>208</v>
      </c>
      <c r="E167" s="238" t="s">
        <v>19</v>
      </c>
      <c r="F167" s="239" t="s">
        <v>2078</v>
      </c>
      <c r="G167" s="236"/>
      <c r="H167" s="240">
        <v>7.0499999999999998</v>
      </c>
      <c r="I167" s="241"/>
      <c r="J167" s="236"/>
      <c r="K167" s="236"/>
      <c r="L167" s="242"/>
      <c r="M167" s="243"/>
      <c r="N167" s="244"/>
      <c r="O167" s="244"/>
      <c r="P167" s="244"/>
      <c r="Q167" s="244"/>
      <c r="R167" s="244"/>
      <c r="S167" s="244"/>
      <c r="T167" s="245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6" t="s">
        <v>208</v>
      </c>
      <c r="AU167" s="246" t="s">
        <v>85</v>
      </c>
      <c r="AV167" s="13" t="s">
        <v>85</v>
      </c>
      <c r="AW167" s="13" t="s">
        <v>37</v>
      </c>
      <c r="AX167" s="13" t="s">
        <v>76</v>
      </c>
      <c r="AY167" s="246" t="s">
        <v>197</v>
      </c>
    </row>
    <row r="168" s="13" customFormat="1">
      <c r="A168" s="13"/>
      <c r="B168" s="235"/>
      <c r="C168" s="236"/>
      <c r="D168" s="237" t="s">
        <v>208</v>
      </c>
      <c r="E168" s="238" t="s">
        <v>19</v>
      </c>
      <c r="F168" s="239" t="s">
        <v>2079</v>
      </c>
      <c r="G168" s="236"/>
      <c r="H168" s="240">
        <v>7.8499999999999996</v>
      </c>
      <c r="I168" s="241"/>
      <c r="J168" s="236"/>
      <c r="K168" s="236"/>
      <c r="L168" s="242"/>
      <c r="M168" s="243"/>
      <c r="N168" s="244"/>
      <c r="O168" s="244"/>
      <c r="P168" s="244"/>
      <c r="Q168" s="244"/>
      <c r="R168" s="244"/>
      <c r="S168" s="244"/>
      <c r="T168" s="245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6" t="s">
        <v>208</v>
      </c>
      <c r="AU168" s="246" t="s">
        <v>85</v>
      </c>
      <c r="AV168" s="13" t="s">
        <v>85</v>
      </c>
      <c r="AW168" s="13" t="s">
        <v>37</v>
      </c>
      <c r="AX168" s="13" t="s">
        <v>76</v>
      </c>
      <c r="AY168" s="246" t="s">
        <v>197</v>
      </c>
    </row>
    <row r="169" s="13" customFormat="1">
      <c r="A169" s="13"/>
      <c r="B169" s="235"/>
      <c r="C169" s="236"/>
      <c r="D169" s="237" t="s">
        <v>208</v>
      </c>
      <c r="E169" s="238" t="s">
        <v>19</v>
      </c>
      <c r="F169" s="239" t="s">
        <v>2080</v>
      </c>
      <c r="G169" s="236"/>
      <c r="H169" s="240">
        <v>210.15000000000001</v>
      </c>
      <c r="I169" s="241"/>
      <c r="J169" s="236"/>
      <c r="K169" s="236"/>
      <c r="L169" s="242"/>
      <c r="M169" s="243"/>
      <c r="N169" s="244"/>
      <c r="O169" s="244"/>
      <c r="P169" s="244"/>
      <c r="Q169" s="244"/>
      <c r="R169" s="244"/>
      <c r="S169" s="244"/>
      <c r="T169" s="245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6" t="s">
        <v>208</v>
      </c>
      <c r="AU169" s="246" t="s">
        <v>85</v>
      </c>
      <c r="AV169" s="13" t="s">
        <v>85</v>
      </c>
      <c r="AW169" s="13" t="s">
        <v>37</v>
      </c>
      <c r="AX169" s="13" t="s">
        <v>76</v>
      </c>
      <c r="AY169" s="246" t="s">
        <v>197</v>
      </c>
    </row>
    <row r="170" s="13" customFormat="1">
      <c r="A170" s="13"/>
      <c r="B170" s="235"/>
      <c r="C170" s="236"/>
      <c r="D170" s="237" t="s">
        <v>208</v>
      </c>
      <c r="E170" s="238" t="s">
        <v>19</v>
      </c>
      <c r="F170" s="239" t="s">
        <v>2081</v>
      </c>
      <c r="G170" s="236"/>
      <c r="H170" s="240">
        <v>46.850000000000001</v>
      </c>
      <c r="I170" s="241"/>
      <c r="J170" s="236"/>
      <c r="K170" s="236"/>
      <c r="L170" s="242"/>
      <c r="M170" s="243"/>
      <c r="N170" s="244"/>
      <c r="O170" s="244"/>
      <c r="P170" s="244"/>
      <c r="Q170" s="244"/>
      <c r="R170" s="244"/>
      <c r="S170" s="244"/>
      <c r="T170" s="245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6" t="s">
        <v>208</v>
      </c>
      <c r="AU170" s="246" t="s">
        <v>85</v>
      </c>
      <c r="AV170" s="13" t="s">
        <v>85</v>
      </c>
      <c r="AW170" s="13" t="s">
        <v>37</v>
      </c>
      <c r="AX170" s="13" t="s">
        <v>76</v>
      </c>
      <c r="AY170" s="246" t="s">
        <v>197</v>
      </c>
    </row>
    <row r="171" s="15" customFormat="1">
      <c r="A171" s="15"/>
      <c r="B171" s="258"/>
      <c r="C171" s="259"/>
      <c r="D171" s="237" t="s">
        <v>208</v>
      </c>
      <c r="E171" s="260" t="s">
        <v>19</v>
      </c>
      <c r="F171" s="261" t="s">
        <v>383</v>
      </c>
      <c r="G171" s="259"/>
      <c r="H171" s="262">
        <v>271.90000000000003</v>
      </c>
      <c r="I171" s="263"/>
      <c r="J171" s="259"/>
      <c r="K171" s="259"/>
      <c r="L171" s="264"/>
      <c r="M171" s="265"/>
      <c r="N171" s="266"/>
      <c r="O171" s="266"/>
      <c r="P171" s="266"/>
      <c r="Q171" s="266"/>
      <c r="R171" s="266"/>
      <c r="S171" s="266"/>
      <c r="T171" s="267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8" t="s">
        <v>208</v>
      </c>
      <c r="AU171" s="268" t="s">
        <v>85</v>
      </c>
      <c r="AV171" s="15" t="s">
        <v>93</v>
      </c>
      <c r="AW171" s="15" t="s">
        <v>37</v>
      </c>
      <c r="AX171" s="15" t="s">
        <v>76</v>
      </c>
      <c r="AY171" s="268" t="s">
        <v>197</v>
      </c>
    </row>
    <row r="172" s="13" customFormat="1">
      <c r="A172" s="13"/>
      <c r="B172" s="235"/>
      <c r="C172" s="236"/>
      <c r="D172" s="237" t="s">
        <v>208</v>
      </c>
      <c r="E172" s="238" t="s">
        <v>19</v>
      </c>
      <c r="F172" s="239" t="s">
        <v>2082</v>
      </c>
      <c r="G172" s="236"/>
      <c r="H172" s="240">
        <v>74.849999999999994</v>
      </c>
      <c r="I172" s="241"/>
      <c r="J172" s="236"/>
      <c r="K172" s="236"/>
      <c r="L172" s="242"/>
      <c r="M172" s="243"/>
      <c r="N172" s="244"/>
      <c r="O172" s="244"/>
      <c r="P172" s="244"/>
      <c r="Q172" s="244"/>
      <c r="R172" s="244"/>
      <c r="S172" s="244"/>
      <c r="T172" s="245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6" t="s">
        <v>208</v>
      </c>
      <c r="AU172" s="246" t="s">
        <v>85</v>
      </c>
      <c r="AV172" s="13" t="s">
        <v>85</v>
      </c>
      <c r="AW172" s="13" t="s">
        <v>37</v>
      </c>
      <c r="AX172" s="13" t="s">
        <v>76</v>
      </c>
      <c r="AY172" s="246" t="s">
        <v>197</v>
      </c>
    </row>
    <row r="173" s="15" customFormat="1">
      <c r="A173" s="15"/>
      <c r="B173" s="258"/>
      <c r="C173" s="259"/>
      <c r="D173" s="237" t="s">
        <v>208</v>
      </c>
      <c r="E173" s="260" t="s">
        <v>19</v>
      </c>
      <c r="F173" s="261" t="s">
        <v>385</v>
      </c>
      <c r="G173" s="259"/>
      <c r="H173" s="262">
        <v>74.849999999999994</v>
      </c>
      <c r="I173" s="263"/>
      <c r="J173" s="259"/>
      <c r="K173" s="259"/>
      <c r="L173" s="264"/>
      <c r="M173" s="265"/>
      <c r="N173" s="266"/>
      <c r="O173" s="266"/>
      <c r="P173" s="266"/>
      <c r="Q173" s="266"/>
      <c r="R173" s="266"/>
      <c r="S173" s="266"/>
      <c r="T173" s="267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8" t="s">
        <v>208</v>
      </c>
      <c r="AU173" s="268" t="s">
        <v>85</v>
      </c>
      <c r="AV173" s="15" t="s">
        <v>93</v>
      </c>
      <c r="AW173" s="15" t="s">
        <v>37</v>
      </c>
      <c r="AX173" s="15" t="s">
        <v>76</v>
      </c>
      <c r="AY173" s="268" t="s">
        <v>197</v>
      </c>
    </row>
    <row r="174" s="13" customFormat="1">
      <c r="A174" s="13"/>
      <c r="B174" s="235"/>
      <c r="C174" s="236"/>
      <c r="D174" s="237" t="s">
        <v>208</v>
      </c>
      <c r="E174" s="238" t="s">
        <v>19</v>
      </c>
      <c r="F174" s="239" t="s">
        <v>2083</v>
      </c>
      <c r="G174" s="236"/>
      <c r="H174" s="240">
        <v>70.200000000000003</v>
      </c>
      <c r="I174" s="241"/>
      <c r="J174" s="236"/>
      <c r="K174" s="236"/>
      <c r="L174" s="242"/>
      <c r="M174" s="243"/>
      <c r="N174" s="244"/>
      <c r="O174" s="244"/>
      <c r="P174" s="244"/>
      <c r="Q174" s="244"/>
      <c r="R174" s="244"/>
      <c r="S174" s="244"/>
      <c r="T174" s="245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6" t="s">
        <v>208</v>
      </c>
      <c r="AU174" s="246" t="s">
        <v>85</v>
      </c>
      <c r="AV174" s="13" t="s">
        <v>85</v>
      </c>
      <c r="AW174" s="13" t="s">
        <v>37</v>
      </c>
      <c r="AX174" s="13" t="s">
        <v>76</v>
      </c>
      <c r="AY174" s="246" t="s">
        <v>197</v>
      </c>
    </row>
    <row r="175" s="15" customFormat="1">
      <c r="A175" s="15"/>
      <c r="B175" s="258"/>
      <c r="C175" s="259"/>
      <c r="D175" s="237" t="s">
        <v>208</v>
      </c>
      <c r="E175" s="260" t="s">
        <v>19</v>
      </c>
      <c r="F175" s="261" t="s">
        <v>1060</v>
      </c>
      <c r="G175" s="259"/>
      <c r="H175" s="262">
        <v>70.200000000000003</v>
      </c>
      <c r="I175" s="263"/>
      <c r="J175" s="259"/>
      <c r="K175" s="259"/>
      <c r="L175" s="264"/>
      <c r="M175" s="265"/>
      <c r="N175" s="266"/>
      <c r="O175" s="266"/>
      <c r="P175" s="266"/>
      <c r="Q175" s="266"/>
      <c r="R175" s="266"/>
      <c r="S175" s="266"/>
      <c r="T175" s="267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8" t="s">
        <v>208</v>
      </c>
      <c r="AU175" s="268" t="s">
        <v>85</v>
      </c>
      <c r="AV175" s="15" t="s">
        <v>93</v>
      </c>
      <c r="AW175" s="15" t="s">
        <v>37</v>
      </c>
      <c r="AX175" s="15" t="s">
        <v>76</v>
      </c>
      <c r="AY175" s="268" t="s">
        <v>197</v>
      </c>
    </row>
    <row r="176" s="13" customFormat="1">
      <c r="A176" s="13"/>
      <c r="B176" s="235"/>
      <c r="C176" s="236"/>
      <c r="D176" s="237" t="s">
        <v>208</v>
      </c>
      <c r="E176" s="238" t="s">
        <v>19</v>
      </c>
      <c r="F176" s="239" t="s">
        <v>2084</v>
      </c>
      <c r="G176" s="236"/>
      <c r="H176" s="240">
        <v>9.5229999999999997</v>
      </c>
      <c r="I176" s="241"/>
      <c r="J176" s="236"/>
      <c r="K176" s="236"/>
      <c r="L176" s="242"/>
      <c r="M176" s="243"/>
      <c r="N176" s="244"/>
      <c r="O176" s="244"/>
      <c r="P176" s="244"/>
      <c r="Q176" s="244"/>
      <c r="R176" s="244"/>
      <c r="S176" s="244"/>
      <c r="T176" s="245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6" t="s">
        <v>208</v>
      </c>
      <c r="AU176" s="246" t="s">
        <v>85</v>
      </c>
      <c r="AV176" s="13" t="s">
        <v>85</v>
      </c>
      <c r="AW176" s="13" t="s">
        <v>37</v>
      </c>
      <c r="AX176" s="13" t="s">
        <v>76</v>
      </c>
      <c r="AY176" s="246" t="s">
        <v>197</v>
      </c>
    </row>
    <row r="177" s="13" customFormat="1">
      <c r="A177" s="13"/>
      <c r="B177" s="235"/>
      <c r="C177" s="236"/>
      <c r="D177" s="237" t="s">
        <v>208</v>
      </c>
      <c r="E177" s="238" t="s">
        <v>19</v>
      </c>
      <c r="F177" s="239" t="s">
        <v>2085</v>
      </c>
      <c r="G177" s="236"/>
      <c r="H177" s="240">
        <v>17.579999999999998</v>
      </c>
      <c r="I177" s="241"/>
      <c r="J177" s="236"/>
      <c r="K177" s="236"/>
      <c r="L177" s="242"/>
      <c r="M177" s="243"/>
      <c r="N177" s="244"/>
      <c r="O177" s="244"/>
      <c r="P177" s="244"/>
      <c r="Q177" s="244"/>
      <c r="R177" s="244"/>
      <c r="S177" s="244"/>
      <c r="T177" s="245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6" t="s">
        <v>208</v>
      </c>
      <c r="AU177" s="246" t="s">
        <v>85</v>
      </c>
      <c r="AV177" s="13" t="s">
        <v>85</v>
      </c>
      <c r="AW177" s="13" t="s">
        <v>37</v>
      </c>
      <c r="AX177" s="13" t="s">
        <v>76</v>
      </c>
      <c r="AY177" s="246" t="s">
        <v>197</v>
      </c>
    </row>
    <row r="178" s="13" customFormat="1">
      <c r="A178" s="13"/>
      <c r="B178" s="235"/>
      <c r="C178" s="236"/>
      <c r="D178" s="237" t="s">
        <v>208</v>
      </c>
      <c r="E178" s="238" t="s">
        <v>19</v>
      </c>
      <c r="F178" s="239" t="s">
        <v>2086</v>
      </c>
      <c r="G178" s="236"/>
      <c r="H178" s="240">
        <v>68.219999999999999</v>
      </c>
      <c r="I178" s="241"/>
      <c r="J178" s="236"/>
      <c r="K178" s="236"/>
      <c r="L178" s="242"/>
      <c r="M178" s="243"/>
      <c r="N178" s="244"/>
      <c r="O178" s="244"/>
      <c r="P178" s="244"/>
      <c r="Q178" s="244"/>
      <c r="R178" s="244"/>
      <c r="S178" s="244"/>
      <c r="T178" s="245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6" t="s">
        <v>208</v>
      </c>
      <c r="AU178" s="246" t="s">
        <v>85</v>
      </c>
      <c r="AV178" s="13" t="s">
        <v>85</v>
      </c>
      <c r="AW178" s="13" t="s">
        <v>37</v>
      </c>
      <c r="AX178" s="13" t="s">
        <v>76</v>
      </c>
      <c r="AY178" s="246" t="s">
        <v>197</v>
      </c>
    </row>
    <row r="179" s="13" customFormat="1">
      <c r="A179" s="13"/>
      <c r="B179" s="235"/>
      <c r="C179" s="236"/>
      <c r="D179" s="237" t="s">
        <v>208</v>
      </c>
      <c r="E179" s="238" t="s">
        <v>19</v>
      </c>
      <c r="F179" s="239" t="s">
        <v>2087</v>
      </c>
      <c r="G179" s="236"/>
      <c r="H179" s="240">
        <v>54.689999999999998</v>
      </c>
      <c r="I179" s="241"/>
      <c r="J179" s="236"/>
      <c r="K179" s="236"/>
      <c r="L179" s="242"/>
      <c r="M179" s="243"/>
      <c r="N179" s="244"/>
      <c r="O179" s="244"/>
      <c r="P179" s="244"/>
      <c r="Q179" s="244"/>
      <c r="R179" s="244"/>
      <c r="S179" s="244"/>
      <c r="T179" s="245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6" t="s">
        <v>208</v>
      </c>
      <c r="AU179" s="246" t="s">
        <v>85</v>
      </c>
      <c r="AV179" s="13" t="s">
        <v>85</v>
      </c>
      <c r="AW179" s="13" t="s">
        <v>37</v>
      </c>
      <c r="AX179" s="13" t="s">
        <v>76</v>
      </c>
      <c r="AY179" s="246" t="s">
        <v>197</v>
      </c>
    </row>
    <row r="180" s="15" customFormat="1">
      <c r="A180" s="15"/>
      <c r="B180" s="258"/>
      <c r="C180" s="259"/>
      <c r="D180" s="237" t="s">
        <v>208</v>
      </c>
      <c r="E180" s="260" t="s">
        <v>19</v>
      </c>
      <c r="F180" s="261" t="s">
        <v>390</v>
      </c>
      <c r="G180" s="259"/>
      <c r="H180" s="262">
        <v>150.01299999999998</v>
      </c>
      <c r="I180" s="263"/>
      <c r="J180" s="259"/>
      <c r="K180" s="259"/>
      <c r="L180" s="264"/>
      <c r="M180" s="265"/>
      <c r="N180" s="266"/>
      <c r="O180" s="266"/>
      <c r="P180" s="266"/>
      <c r="Q180" s="266"/>
      <c r="R180" s="266"/>
      <c r="S180" s="266"/>
      <c r="T180" s="267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8" t="s">
        <v>208</v>
      </c>
      <c r="AU180" s="268" t="s">
        <v>85</v>
      </c>
      <c r="AV180" s="15" t="s">
        <v>93</v>
      </c>
      <c r="AW180" s="15" t="s">
        <v>37</v>
      </c>
      <c r="AX180" s="15" t="s">
        <v>76</v>
      </c>
      <c r="AY180" s="268" t="s">
        <v>197</v>
      </c>
    </row>
    <row r="181" s="14" customFormat="1">
      <c r="A181" s="14"/>
      <c r="B181" s="247"/>
      <c r="C181" s="248"/>
      <c r="D181" s="237" t="s">
        <v>208</v>
      </c>
      <c r="E181" s="249" t="s">
        <v>19</v>
      </c>
      <c r="F181" s="250" t="s">
        <v>272</v>
      </c>
      <c r="G181" s="248"/>
      <c r="H181" s="251">
        <v>1166.6130000000001</v>
      </c>
      <c r="I181" s="252"/>
      <c r="J181" s="248"/>
      <c r="K181" s="248"/>
      <c r="L181" s="253"/>
      <c r="M181" s="254"/>
      <c r="N181" s="255"/>
      <c r="O181" s="255"/>
      <c r="P181" s="255"/>
      <c r="Q181" s="255"/>
      <c r="R181" s="255"/>
      <c r="S181" s="255"/>
      <c r="T181" s="256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7" t="s">
        <v>208</v>
      </c>
      <c r="AU181" s="257" t="s">
        <v>85</v>
      </c>
      <c r="AV181" s="14" t="s">
        <v>204</v>
      </c>
      <c r="AW181" s="14" t="s">
        <v>37</v>
      </c>
      <c r="AX181" s="14" t="s">
        <v>83</v>
      </c>
      <c r="AY181" s="257" t="s">
        <v>197</v>
      </c>
    </row>
    <row r="182" s="12" customFormat="1" ht="22.8" customHeight="1">
      <c r="A182" s="12"/>
      <c r="B182" s="201"/>
      <c r="C182" s="202"/>
      <c r="D182" s="203" t="s">
        <v>75</v>
      </c>
      <c r="E182" s="215" t="s">
        <v>245</v>
      </c>
      <c r="F182" s="215" t="s">
        <v>535</v>
      </c>
      <c r="G182" s="202"/>
      <c r="H182" s="202"/>
      <c r="I182" s="205"/>
      <c r="J182" s="216">
        <f>BK182</f>
        <v>0</v>
      </c>
      <c r="K182" s="202"/>
      <c r="L182" s="207"/>
      <c r="M182" s="208"/>
      <c r="N182" s="209"/>
      <c r="O182" s="209"/>
      <c r="P182" s="210">
        <f>SUM(P183:P228)</f>
        <v>0</v>
      </c>
      <c r="Q182" s="209"/>
      <c r="R182" s="210">
        <f>SUM(R183:R228)</f>
        <v>0.59916612000000002</v>
      </c>
      <c r="S182" s="209"/>
      <c r="T182" s="211">
        <f>SUM(T183:T228)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12" t="s">
        <v>83</v>
      </c>
      <c r="AT182" s="213" t="s">
        <v>75</v>
      </c>
      <c r="AU182" s="213" t="s">
        <v>83</v>
      </c>
      <c r="AY182" s="212" t="s">
        <v>197</v>
      </c>
      <c r="BK182" s="214">
        <f>SUM(BK183:BK228)</f>
        <v>0</v>
      </c>
    </row>
    <row r="183" s="2" customFormat="1" ht="24.15" customHeight="1">
      <c r="A183" s="41"/>
      <c r="B183" s="42"/>
      <c r="C183" s="217" t="s">
        <v>239</v>
      </c>
      <c r="D183" s="217" t="s">
        <v>199</v>
      </c>
      <c r="E183" s="218" t="s">
        <v>903</v>
      </c>
      <c r="F183" s="219" t="s">
        <v>904</v>
      </c>
      <c r="G183" s="220" t="s">
        <v>202</v>
      </c>
      <c r="H183" s="221">
        <v>713.29300000000001</v>
      </c>
      <c r="I183" s="222"/>
      <c r="J183" s="223">
        <f>ROUND(I183*H183,2)</f>
        <v>0</v>
      </c>
      <c r="K183" s="219" t="s">
        <v>203</v>
      </c>
      <c r="L183" s="47"/>
      <c r="M183" s="224" t="s">
        <v>19</v>
      </c>
      <c r="N183" s="225" t="s">
        <v>47</v>
      </c>
      <c r="O183" s="87"/>
      <c r="P183" s="226">
        <f>O183*H183</f>
        <v>0</v>
      </c>
      <c r="Q183" s="226">
        <v>0.00046999999999999999</v>
      </c>
      <c r="R183" s="226">
        <f>Q183*H183</f>
        <v>0.33524770999999998</v>
      </c>
      <c r="S183" s="226">
        <v>0</v>
      </c>
      <c r="T183" s="227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8" t="s">
        <v>204</v>
      </c>
      <c r="AT183" s="228" t="s">
        <v>199</v>
      </c>
      <c r="AU183" s="228" t="s">
        <v>85</v>
      </c>
      <c r="AY183" s="20" t="s">
        <v>197</v>
      </c>
      <c r="BE183" s="229">
        <f>IF(N183="základní",J183,0)</f>
        <v>0</v>
      </c>
      <c r="BF183" s="229">
        <f>IF(N183="snížená",J183,0)</f>
        <v>0</v>
      </c>
      <c r="BG183" s="229">
        <f>IF(N183="zákl. přenesená",J183,0)</f>
        <v>0</v>
      </c>
      <c r="BH183" s="229">
        <f>IF(N183="sníž. přenesená",J183,0)</f>
        <v>0</v>
      </c>
      <c r="BI183" s="229">
        <f>IF(N183="nulová",J183,0)</f>
        <v>0</v>
      </c>
      <c r="BJ183" s="20" t="s">
        <v>83</v>
      </c>
      <c r="BK183" s="229">
        <f>ROUND(I183*H183,2)</f>
        <v>0</v>
      </c>
      <c r="BL183" s="20" t="s">
        <v>204</v>
      </c>
      <c r="BM183" s="228" t="s">
        <v>2088</v>
      </c>
    </row>
    <row r="184" s="2" customFormat="1">
      <c r="A184" s="41"/>
      <c r="B184" s="42"/>
      <c r="C184" s="43"/>
      <c r="D184" s="230" t="s">
        <v>206</v>
      </c>
      <c r="E184" s="43"/>
      <c r="F184" s="231" t="s">
        <v>906</v>
      </c>
      <c r="G184" s="43"/>
      <c r="H184" s="43"/>
      <c r="I184" s="232"/>
      <c r="J184" s="43"/>
      <c r="K184" s="43"/>
      <c r="L184" s="47"/>
      <c r="M184" s="233"/>
      <c r="N184" s="234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206</v>
      </c>
      <c r="AU184" s="20" t="s">
        <v>85</v>
      </c>
    </row>
    <row r="185" s="13" customFormat="1">
      <c r="A185" s="13"/>
      <c r="B185" s="235"/>
      <c r="C185" s="236"/>
      <c r="D185" s="237" t="s">
        <v>208</v>
      </c>
      <c r="E185" s="238" t="s">
        <v>19</v>
      </c>
      <c r="F185" s="239" t="s">
        <v>1898</v>
      </c>
      <c r="G185" s="236"/>
      <c r="H185" s="240">
        <v>264.69999999999999</v>
      </c>
      <c r="I185" s="241"/>
      <c r="J185" s="236"/>
      <c r="K185" s="236"/>
      <c r="L185" s="242"/>
      <c r="M185" s="243"/>
      <c r="N185" s="244"/>
      <c r="O185" s="244"/>
      <c r="P185" s="244"/>
      <c r="Q185" s="244"/>
      <c r="R185" s="244"/>
      <c r="S185" s="244"/>
      <c r="T185" s="245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6" t="s">
        <v>208</v>
      </c>
      <c r="AU185" s="246" t="s">
        <v>85</v>
      </c>
      <c r="AV185" s="13" t="s">
        <v>85</v>
      </c>
      <c r="AW185" s="13" t="s">
        <v>37</v>
      </c>
      <c r="AX185" s="13" t="s">
        <v>76</v>
      </c>
      <c r="AY185" s="246" t="s">
        <v>197</v>
      </c>
    </row>
    <row r="186" s="15" customFormat="1">
      <c r="A186" s="15"/>
      <c r="B186" s="258"/>
      <c r="C186" s="259"/>
      <c r="D186" s="237" t="s">
        <v>208</v>
      </c>
      <c r="E186" s="260" t="s">
        <v>19</v>
      </c>
      <c r="F186" s="261" t="s">
        <v>860</v>
      </c>
      <c r="G186" s="259"/>
      <c r="H186" s="262">
        <v>264.69999999999999</v>
      </c>
      <c r="I186" s="263"/>
      <c r="J186" s="259"/>
      <c r="K186" s="259"/>
      <c r="L186" s="264"/>
      <c r="M186" s="265"/>
      <c r="N186" s="266"/>
      <c r="O186" s="266"/>
      <c r="P186" s="266"/>
      <c r="Q186" s="266"/>
      <c r="R186" s="266"/>
      <c r="S186" s="266"/>
      <c r="T186" s="267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8" t="s">
        <v>208</v>
      </c>
      <c r="AU186" s="268" t="s">
        <v>85</v>
      </c>
      <c r="AV186" s="15" t="s">
        <v>93</v>
      </c>
      <c r="AW186" s="15" t="s">
        <v>37</v>
      </c>
      <c r="AX186" s="15" t="s">
        <v>76</v>
      </c>
      <c r="AY186" s="268" t="s">
        <v>197</v>
      </c>
    </row>
    <row r="187" s="13" customFormat="1">
      <c r="A187" s="13"/>
      <c r="B187" s="235"/>
      <c r="C187" s="236"/>
      <c r="D187" s="237" t="s">
        <v>208</v>
      </c>
      <c r="E187" s="238" t="s">
        <v>19</v>
      </c>
      <c r="F187" s="239" t="s">
        <v>1899</v>
      </c>
      <c r="G187" s="236"/>
      <c r="H187" s="240">
        <v>7.1500000000000004</v>
      </c>
      <c r="I187" s="241"/>
      <c r="J187" s="236"/>
      <c r="K187" s="236"/>
      <c r="L187" s="242"/>
      <c r="M187" s="243"/>
      <c r="N187" s="244"/>
      <c r="O187" s="244"/>
      <c r="P187" s="244"/>
      <c r="Q187" s="244"/>
      <c r="R187" s="244"/>
      <c r="S187" s="244"/>
      <c r="T187" s="245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6" t="s">
        <v>208</v>
      </c>
      <c r="AU187" s="246" t="s">
        <v>85</v>
      </c>
      <c r="AV187" s="13" t="s">
        <v>85</v>
      </c>
      <c r="AW187" s="13" t="s">
        <v>37</v>
      </c>
      <c r="AX187" s="13" t="s">
        <v>76</v>
      </c>
      <c r="AY187" s="246" t="s">
        <v>197</v>
      </c>
    </row>
    <row r="188" s="13" customFormat="1">
      <c r="A188" s="13"/>
      <c r="B188" s="235"/>
      <c r="C188" s="236"/>
      <c r="D188" s="237" t="s">
        <v>208</v>
      </c>
      <c r="E188" s="238" t="s">
        <v>19</v>
      </c>
      <c r="F188" s="239" t="s">
        <v>1900</v>
      </c>
      <c r="G188" s="236"/>
      <c r="H188" s="240">
        <v>8.0999999999999996</v>
      </c>
      <c r="I188" s="241"/>
      <c r="J188" s="236"/>
      <c r="K188" s="236"/>
      <c r="L188" s="242"/>
      <c r="M188" s="243"/>
      <c r="N188" s="244"/>
      <c r="O188" s="244"/>
      <c r="P188" s="244"/>
      <c r="Q188" s="244"/>
      <c r="R188" s="244"/>
      <c r="S188" s="244"/>
      <c r="T188" s="245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6" t="s">
        <v>208</v>
      </c>
      <c r="AU188" s="246" t="s">
        <v>85</v>
      </c>
      <c r="AV188" s="13" t="s">
        <v>85</v>
      </c>
      <c r="AW188" s="13" t="s">
        <v>37</v>
      </c>
      <c r="AX188" s="13" t="s">
        <v>76</v>
      </c>
      <c r="AY188" s="246" t="s">
        <v>197</v>
      </c>
    </row>
    <row r="189" s="13" customFormat="1">
      <c r="A189" s="13"/>
      <c r="B189" s="235"/>
      <c r="C189" s="236"/>
      <c r="D189" s="237" t="s">
        <v>208</v>
      </c>
      <c r="E189" s="238" t="s">
        <v>19</v>
      </c>
      <c r="F189" s="239" t="s">
        <v>1901</v>
      </c>
      <c r="G189" s="236"/>
      <c r="H189" s="240">
        <v>9.1500000000000004</v>
      </c>
      <c r="I189" s="241"/>
      <c r="J189" s="236"/>
      <c r="K189" s="236"/>
      <c r="L189" s="242"/>
      <c r="M189" s="243"/>
      <c r="N189" s="244"/>
      <c r="O189" s="244"/>
      <c r="P189" s="244"/>
      <c r="Q189" s="244"/>
      <c r="R189" s="244"/>
      <c r="S189" s="244"/>
      <c r="T189" s="245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6" t="s">
        <v>208</v>
      </c>
      <c r="AU189" s="246" t="s">
        <v>85</v>
      </c>
      <c r="AV189" s="13" t="s">
        <v>85</v>
      </c>
      <c r="AW189" s="13" t="s">
        <v>37</v>
      </c>
      <c r="AX189" s="13" t="s">
        <v>76</v>
      </c>
      <c r="AY189" s="246" t="s">
        <v>197</v>
      </c>
    </row>
    <row r="190" s="15" customFormat="1">
      <c r="A190" s="15"/>
      <c r="B190" s="258"/>
      <c r="C190" s="259"/>
      <c r="D190" s="237" t="s">
        <v>208</v>
      </c>
      <c r="E190" s="260" t="s">
        <v>19</v>
      </c>
      <c r="F190" s="261" t="s">
        <v>378</v>
      </c>
      <c r="G190" s="259"/>
      <c r="H190" s="262">
        <v>24.399999999999999</v>
      </c>
      <c r="I190" s="263"/>
      <c r="J190" s="259"/>
      <c r="K190" s="259"/>
      <c r="L190" s="264"/>
      <c r="M190" s="265"/>
      <c r="N190" s="266"/>
      <c r="O190" s="266"/>
      <c r="P190" s="266"/>
      <c r="Q190" s="266"/>
      <c r="R190" s="266"/>
      <c r="S190" s="266"/>
      <c r="T190" s="267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8" t="s">
        <v>208</v>
      </c>
      <c r="AU190" s="268" t="s">
        <v>85</v>
      </c>
      <c r="AV190" s="15" t="s">
        <v>93</v>
      </c>
      <c r="AW190" s="15" t="s">
        <v>37</v>
      </c>
      <c r="AX190" s="15" t="s">
        <v>76</v>
      </c>
      <c r="AY190" s="268" t="s">
        <v>197</v>
      </c>
    </row>
    <row r="191" s="13" customFormat="1">
      <c r="A191" s="13"/>
      <c r="B191" s="235"/>
      <c r="C191" s="236"/>
      <c r="D191" s="237" t="s">
        <v>208</v>
      </c>
      <c r="E191" s="238" t="s">
        <v>19</v>
      </c>
      <c r="F191" s="239" t="s">
        <v>1902</v>
      </c>
      <c r="G191" s="236"/>
      <c r="H191" s="240">
        <v>7.0499999999999998</v>
      </c>
      <c r="I191" s="241"/>
      <c r="J191" s="236"/>
      <c r="K191" s="236"/>
      <c r="L191" s="242"/>
      <c r="M191" s="243"/>
      <c r="N191" s="244"/>
      <c r="O191" s="244"/>
      <c r="P191" s="244"/>
      <c r="Q191" s="244"/>
      <c r="R191" s="244"/>
      <c r="S191" s="244"/>
      <c r="T191" s="245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6" t="s">
        <v>208</v>
      </c>
      <c r="AU191" s="246" t="s">
        <v>85</v>
      </c>
      <c r="AV191" s="13" t="s">
        <v>85</v>
      </c>
      <c r="AW191" s="13" t="s">
        <v>37</v>
      </c>
      <c r="AX191" s="13" t="s">
        <v>76</v>
      </c>
      <c r="AY191" s="246" t="s">
        <v>197</v>
      </c>
    </row>
    <row r="192" s="13" customFormat="1">
      <c r="A192" s="13"/>
      <c r="B192" s="235"/>
      <c r="C192" s="236"/>
      <c r="D192" s="237" t="s">
        <v>208</v>
      </c>
      <c r="E192" s="238" t="s">
        <v>19</v>
      </c>
      <c r="F192" s="239" t="s">
        <v>1903</v>
      </c>
      <c r="G192" s="236"/>
      <c r="H192" s="240">
        <v>7.8499999999999996</v>
      </c>
      <c r="I192" s="241"/>
      <c r="J192" s="236"/>
      <c r="K192" s="236"/>
      <c r="L192" s="242"/>
      <c r="M192" s="243"/>
      <c r="N192" s="244"/>
      <c r="O192" s="244"/>
      <c r="P192" s="244"/>
      <c r="Q192" s="244"/>
      <c r="R192" s="244"/>
      <c r="S192" s="244"/>
      <c r="T192" s="245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6" t="s">
        <v>208</v>
      </c>
      <c r="AU192" s="246" t="s">
        <v>85</v>
      </c>
      <c r="AV192" s="13" t="s">
        <v>85</v>
      </c>
      <c r="AW192" s="13" t="s">
        <v>37</v>
      </c>
      <c r="AX192" s="13" t="s">
        <v>76</v>
      </c>
      <c r="AY192" s="246" t="s">
        <v>197</v>
      </c>
    </row>
    <row r="193" s="13" customFormat="1">
      <c r="A193" s="13"/>
      <c r="B193" s="235"/>
      <c r="C193" s="236"/>
      <c r="D193" s="237" t="s">
        <v>208</v>
      </c>
      <c r="E193" s="238" t="s">
        <v>19</v>
      </c>
      <c r="F193" s="239" t="s">
        <v>1904</v>
      </c>
      <c r="G193" s="236"/>
      <c r="H193" s="240">
        <v>210.15000000000001</v>
      </c>
      <c r="I193" s="241"/>
      <c r="J193" s="236"/>
      <c r="K193" s="236"/>
      <c r="L193" s="242"/>
      <c r="M193" s="243"/>
      <c r="N193" s="244"/>
      <c r="O193" s="244"/>
      <c r="P193" s="244"/>
      <c r="Q193" s="244"/>
      <c r="R193" s="244"/>
      <c r="S193" s="244"/>
      <c r="T193" s="245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6" t="s">
        <v>208</v>
      </c>
      <c r="AU193" s="246" t="s">
        <v>85</v>
      </c>
      <c r="AV193" s="13" t="s">
        <v>85</v>
      </c>
      <c r="AW193" s="13" t="s">
        <v>37</v>
      </c>
      <c r="AX193" s="13" t="s">
        <v>76</v>
      </c>
      <c r="AY193" s="246" t="s">
        <v>197</v>
      </c>
    </row>
    <row r="194" s="13" customFormat="1">
      <c r="A194" s="13"/>
      <c r="B194" s="235"/>
      <c r="C194" s="236"/>
      <c r="D194" s="237" t="s">
        <v>208</v>
      </c>
      <c r="E194" s="238" t="s">
        <v>19</v>
      </c>
      <c r="F194" s="239" t="s">
        <v>1905</v>
      </c>
      <c r="G194" s="236"/>
      <c r="H194" s="240">
        <v>46.850000000000001</v>
      </c>
      <c r="I194" s="241"/>
      <c r="J194" s="236"/>
      <c r="K194" s="236"/>
      <c r="L194" s="242"/>
      <c r="M194" s="243"/>
      <c r="N194" s="244"/>
      <c r="O194" s="244"/>
      <c r="P194" s="244"/>
      <c r="Q194" s="244"/>
      <c r="R194" s="244"/>
      <c r="S194" s="244"/>
      <c r="T194" s="245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6" t="s">
        <v>208</v>
      </c>
      <c r="AU194" s="246" t="s">
        <v>85</v>
      </c>
      <c r="AV194" s="13" t="s">
        <v>85</v>
      </c>
      <c r="AW194" s="13" t="s">
        <v>37</v>
      </c>
      <c r="AX194" s="13" t="s">
        <v>76</v>
      </c>
      <c r="AY194" s="246" t="s">
        <v>197</v>
      </c>
    </row>
    <row r="195" s="15" customFormat="1">
      <c r="A195" s="15"/>
      <c r="B195" s="258"/>
      <c r="C195" s="259"/>
      <c r="D195" s="237" t="s">
        <v>208</v>
      </c>
      <c r="E195" s="260" t="s">
        <v>19</v>
      </c>
      <c r="F195" s="261" t="s">
        <v>383</v>
      </c>
      <c r="G195" s="259"/>
      <c r="H195" s="262">
        <v>271.90000000000003</v>
      </c>
      <c r="I195" s="263"/>
      <c r="J195" s="259"/>
      <c r="K195" s="259"/>
      <c r="L195" s="264"/>
      <c r="M195" s="265"/>
      <c r="N195" s="266"/>
      <c r="O195" s="266"/>
      <c r="P195" s="266"/>
      <c r="Q195" s="266"/>
      <c r="R195" s="266"/>
      <c r="S195" s="266"/>
      <c r="T195" s="267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8" t="s">
        <v>208</v>
      </c>
      <c r="AU195" s="268" t="s">
        <v>85</v>
      </c>
      <c r="AV195" s="15" t="s">
        <v>93</v>
      </c>
      <c r="AW195" s="15" t="s">
        <v>37</v>
      </c>
      <c r="AX195" s="15" t="s">
        <v>76</v>
      </c>
      <c r="AY195" s="268" t="s">
        <v>197</v>
      </c>
    </row>
    <row r="196" s="13" customFormat="1">
      <c r="A196" s="13"/>
      <c r="B196" s="235"/>
      <c r="C196" s="236"/>
      <c r="D196" s="237" t="s">
        <v>208</v>
      </c>
      <c r="E196" s="238" t="s">
        <v>19</v>
      </c>
      <c r="F196" s="239" t="s">
        <v>1906</v>
      </c>
      <c r="G196" s="236"/>
      <c r="H196" s="240">
        <v>37.424999999999997</v>
      </c>
      <c r="I196" s="241"/>
      <c r="J196" s="236"/>
      <c r="K196" s="236"/>
      <c r="L196" s="242"/>
      <c r="M196" s="243"/>
      <c r="N196" s="244"/>
      <c r="O196" s="244"/>
      <c r="P196" s="244"/>
      <c r="Q196" s="244"/>
      <c r="R196" s="244"/>
      <c r="S196" s="244"/>
      <c r="T196" s="245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6" t="s">
        <v>208</v>
      </c>
      <c r="AU196" s="246" t="s">
        <v>85</v>
      </c>
      <c r="AV196" s="13" t="s">
        <v>85</v>
      </c>
      <c r="AW196" s="13" t="s">
        <v>37</v>
      </c>
      <c r="AX196" s="13" t="s">
        <v>76</v>
      </c>
      <c r="AY196" s="246" t="s">
        <v>197</v>
      </c>
    </row>
    <row r="197" s="15" customFormat="1">
      <c r="A197" s="15"/>
      <c r="B197" s="258"/>
      <c r="C197" s="259"/>
      <c r="D197" s="237" t="s">
        <v>208</v>
      </c>
      <c r="E197" s="260" t="s">
        <v>19</v>
      </c>
      <c r="F197" s="261" t="s">
        <v>385</v>
      </c>
      <c r="G197" s="259"/>
      <c r="H197" s="262">
        <v>37.424999999999997</v>
      </c>
      <c r="I197" s="263"/>
      <c r="J197" s="259"/>
      <c r="K197" s="259"/>
      <c r="L197" s="264"/>
      <c r="M197" s="265"/>
      <c r="N197" s="266"/>
      <c r="O197" s="266"/>
      <c r="P197" s="266"/>
      <c r="Q197" s="266"/>
      <c r="R197" s="266"/>
      <c r="S197" s="266"/>
      <c r="T197" s="267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8" t="s">
        <v>208</v>
      </c>
      <c r="AU197" s="268" t="s">
        <v>85</v>
      </c>
      <c r="AV197" s="15" t="s">
        <v>93</v>
      </c>
      <c r="AW197" s="15" t="s">
        <v>37</v>
      </c>
      <c r="AX197" s="15" t="s">
        <v>76</v>
      </c>
      <c r="AY197" s="268" t="s">
        <v>197</v>
      </c>
    </row>
    <row r="198" s="13" customFormat="1">
      <c r="A198" s="13"/>
      <c r="B198" s="235"/>
      <c r="C198" s="236"/>
      <c r="D198" s="237" t="s">
        <v>208</v>
      </c>
      <c r="E198" s="238" t="s">
        <v>19</v>
      </c>
      <c r="F198" s="239" t="s">
        <v>1907</v>
      </c>
      <c r="G198" s="236"/>
      <c r="H198" s="240">
        <v>35.100000000000001</v>
      </c>
      <c r="I198" s="241"/>
      <c r="J198" s="236"/>
      <c r="K198" s="236"/>
      <c r="L198" s="242"/>
      <c r="M198" s="243"/>
      <c r="N198" s="244"/>
      <c r="O198" s="244"/>
      <c r="P198" s="244"/>
      <c r="Q198" s="244"/>
      <c r="R198" s="244"/>
      <c r="S198" s="244"/>
      <c r="T198" s="245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6" t="s">
        <v>208</v>
      </c>
      <c r="AU198" s="246" t="s">
        <v>85</v>
      </c>
      <c r="AV198" s="13" t="s">
        <v>85</v>
      </c>
      <c r="AW198" s="13" t="s">
        <v>37</v>
      </c>
      <c r="AX198" s="13" t="s">
        <v>76</v>
      </c>
      <c r="AY198" s="246" t="s">
        <v>197</v>
      </c>
    </row>
    <row r="199" s="15" customFormat="1">
      <c r="A199" s="15"/>
      <c r="B199" s="258"/>
      <c r="C199" s="259"/>
      <c r="D199" s="237" t="s">
        <v>208</v>
      </c>
      <c r="E199" s="260" t="s">
        <v>19</v>
      </c>
      <c r="F199" s="261" t="s">
        <v>1060</v>
      </c>
      <c r="G199" s="259"/>
      <c r="H199" s="262">
        <v>35.100000000000001</v>
      </c>
      <c r="I199" s="263"/>
      <c r="J199" s="259"/>
      <c r="K199" s="259"/>
      <c r="L199" s="264"/>
      <c r="M199" s="265"/>
      <c r="N199" s="266"/>
      <c r="O199" s="266"/>
      <c r="P199" s="266"/>
      <c r="Q199" s="266"/>
      <c r="R199" s="266"/>
      <c r="S199" s="266"/>
      <c r="T199" s="267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68" t="s">
        <v>208</v>
      </c>
      <c r="AU199" s="268" t="s">
        <v>85</v>
      </c>
      <c r="AV199" s="15" t="s">
        <v>93</v>
      </c>
      <c r="AW199" s="15" t="s">
        <v>37</v>
      </c>
      <c r="AX199" s="15" t="s">
        <v>76</v>
      </c>
      <c r="AY199" s="268" t="s">
        <v>197</v>
      </c>
    </row>
    <row r="200" s="13" customFormat="1">
      <c r="A200" s="13"/>
      <c r="B200" s="235"/>
      <c r="C200" s="236"/>
      <c r="D200" s="237" t="s">
        <v>208</v>
      </c>
      <c r="E200" s="238" t="s">
        <v>19</v>
      </c>
      <c r="F200" s="239" t="s">
        <v>1908</v>
      </c>
      <c r="G200" s="236"/>
      <c r="H200" s="240">
        <v>9.5229999999999997</v>
      </c>
      <c r="I200" s="241"/>
      <c r="J200" s="236"/>
      <c r="K200" s="236"/>
      <c r="L200" s="242"/>
      <c r="M200" s="243"/>
      <c r="N200" s="244"/>
      <c r="O200" s="244"/>
      <c r="P200" s="244"/>
      <c r="Q200" s="244"/>
      <c r="R200" s="244"/>
      <c r="S200" s="244"/>
      <c r="T200" s="245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6" t="s">
        <v>208</v>
      </c>
      <c r="AU200" s="246" t="s">
        <v>85</v>
      </c>
      <c r="AV200" s="13" t="s">
        <v>85</v>
      </c>
      <c r="AW200" s="13" t="s">
        <v>37</v>
      </c>
      <c r="AX200" s="13" t="s">
        <v>76</v>
      </c>
      <c r="AY200" s="246" t="s">
        <v>197</v>
      </c>
    </row>
    <row r="201" s="13" customFormat="1">
      <c r="A201" s="13"/>
      <c r="B201" s="235"/>
      <c r="C201" s="236"/>
      <c r="D201" s="237" t="s">
        <v>208</v>
      </c>
      <c r="E201" s="238" t="s">
        <v>19</v>
      </c>
      <c r="F201" s="239" t="s">
        <v>1909</v>
      </c>
      <c r="G201" s="236"/>
      <c r="H201" s="240">
        <v>8.7899999999999991</v>
      </c>
      <c r="I201" s="241"/>
      <c r="J201" s="236"/>
      <c r="K201" s="236"/>
      <c r="L201" s="242"/>
      <c r="M201" s="243"/>
      <c r="N201" s="244"/>
      <c r="O201" s="244"/>
      <c r="P201" s="244"/>
      <c r="Q201" s="244"/>
      <c r="R201" s="244"/>
      <c r="S201" s="244"/>
      <c r="T201" s="245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6" t="s">
        <v>208</v>
      </c>
      <c r="AU201" s="246" t="s">
        <v>85</v>
      </c>
      <c r="AV201" s="13" t="s">
        <v>85</v>
      </c>
      <c r="AW201" s="13" t="s">
        <v>37</v>
      </c>
      <c r="AX201" s="13" t="s">
        <v>76</v>
      </c>
      <c r="AY201" s="246" t="s">
        <v>197</v>
      </c>
    </row>
    <row r="202" s="13" customFormat="1">
      <c r="A202" s="13"/>
      <c r="B202" s="235"/>
      <c r="C202" s="236"/>
      <c r="D202" s="237" t="s">
        <v>208</v>
      </c>
      <c r="E202" s="238" t="s">
        <v>19</v>
      </c>
      <c r="F202" s="239" t="s">
        <v>1910</v>
      </c>
      <c r="G202" s="236"/>
      <c r="H202" s="240">
        <v>34.109999999999999</v>
      </c>
      <c r="I202" s="241"/>
      <c r="J202" s="236"/>
      <c r="K202" s="236"/>
      <c r="L202" s="242"/>
      <c r="M202" s="243"/>
      <c r="N202" s="244"/>
      <c r="O202" s="244"/>
      <c r="P202" s="244"/>
      <c r="Q202" s="244"/>
      <c r="R202" s="244"/>
      <c r="S202" s="244"/>
      <c r="T202" s="245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6" t="s">
        <v>208</v>
      </c>
      <c r="AU202" s="246" t="s">
        <v>85</v>
      </c>
      <c r="AV202" s="13" t="s">
        <v>85</v>
      </c>
      <c r="AW202" s="13" t="s">
        <v>37</v>
      </c>
      <c r="AX202" s="13" t="s">
        <v>76</v>
      </c>
      <c r="AY202" s="246" t="s">
        <v>197</v>
      </c>
    </row>
    <row r="203" s="13" customFormat="1">
      <c r="A203" s="13"/>
      <c r="B203" s="235"/>
      <c r="C203" s="236"/>
      <c r="D203" s="237" t="s">
        <v>208</v>
      </c>
      <c r="E203" s="238" t="s">
        <v>19</v>
      </c>
      <c r="F203" s="239" t="s">
        <v>1911</v>
      </c>
      <c r="G203" s="236"/>
      <c r="H203" s="240">
        <v>27.344999999999999</v>
      </c>
      <c r="I203" s="241"/>
      <c r="J203" s="236"/>
      <c r="K203" s="236"/>
      <c r="L203" s="242"/>
      <c r="M203" s="243"/>
      <c r="N203" s="244"/>
      <c r="O203" s="244"/>
      <c r="P203" s="244"/>
      <c r="Q203" s="244"/>
      <c r="R203" s="244"/>
      <c r="S203" s="244"/>
      <c r="T203" s="245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6" t="s">
        <v>208</v>
      </c>
      <c r="AU203" s="246" t="s">
        <v>85</v>
      </c>
      <c r="AV203" s="13" t="s">
        <v>85</v>
      </c>
      <c r="AW203" s="13" t="s">
        <v>37</v>
      </c>
      <c r="AX203" s="13" t="s">
        <v>76</v>
      </c>
      <c r="AY203" s="246" t="s">
        <v>197</v>
      </c>
    </row>
    <row r="204" s="15" customFormat="1">
      <c r="A204" s="15"/>
      <c r="B204" s="258"/>
      <c r="C204" s="259"/>
      <c r="D204" s="237" t="s">
        <v>208</v>
      </c>
      <c r="E204" s="260" t="s">
        <v>19</v>
      </c>
      <c r="F204" s="261" t="s">
        <v>390</v>
      </c>
      <c r="G204" s="259"/>
      <c r="H204" s="262">
        <v>79.768000000000001</v>
      </c>
      <c r="I204" s="263"/>
      <c r="J204" s="259"/>
      <c r="K204" s="259"/>
      <c r="L204" s="264"/>
      <c r="M204" s="265"/>
      <c r="N204" s="266"/>
      <c r="O204" s="266"/>
      <c r="P204" s="266"/>
      <c r="Q204" s="266"/>
      <c r="R204" s="266"/>
      <c r="S204" s="266"/>
      <c r="T204" s="267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68" t="s">
        <v>208</v>
      </c>
      <c r="AU204" s="268" t="s">
        <v>85</v>
      </c>
      <c r="AV204" s="15" t="s">
        <v>93</v>
      </c>
      <c r="AW204" s="15" t="s">
        <v>37</v>
      </c>
      <c r="AX204" s="15" t="s">
        <v>76</v>
      </c>
      <c r="AY204" s="268" t="s">
        <v>197</v>
      </c>
    </row>
    <row r="205" s="14" customFormat="1">
      <c r="A205" s="14"/>
      <c r="B205" s="247"/>
      <c r="C205" s="248"/>
      <c r="D205" s="237" t="s">
        <v>208</v>
      </c>
      <c r="E205" s="249" t="s">
        <v>19</v>
      </c>
      <c r="F205" s="250" t="s">
        <v>272</v>
      </c>
      <c r="G205" s="248"/>
      <c r="H205" s="251">
        <v>713.29300000000001</v>
      </c>
      <c r="I205" s="252"/>
      <c r="J205" s="248"/>
      <c r="K205" s="248"/>
      <c r="L205" s="253"/>
      <c r="M205" s="254"/>
      <c r="N205" s="255"/>
      <c r="O205" s="255"/>
      <c r="P205" s="255"/>
      <c r="Q205" s="255"/>
      <c r="R205" s="255"/>
      <c r="S205" s="255"/>
      <c r="T205" s="256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7" t="s">
        <v>208</v>
      </c>
      <c r="AU205" s="257" t="s">
        <v>85</v>
      </c>
      <c r="AV205" s="14" t="s">
        <v>204</v>
      </c>
      <c r="AW205" s="14" t="s">
        <v>37</v>
      </c>
      <c r="AX205" s="14" t="s">
        <v>83</v>
      </c>
      <c r="AY205" s="257" t="s">
        <v>197</v>
      </c>
    </row>
    <row r="206" s="2" customFormat="1" ht="21.75" customHeight="1">
      <c r="A206" s="41"/>
      <c r="B206" s="42"/>
      <c r="C206" s="217" t="s">
        <v>245</v>
      </c>
      <c r="D206" s="217" t="s">
        <v>199</v>
      </c>
      <c r="E206" s="218" t="s">
        <v>621</v>
      </c>
      <c r="F206" s="219" t="s">
        <v>622</v>
      </c>
      <c r="G206" s="220" t="s">
        <v>202</v>
      </c>
      <c r="H206" s="221">
        <v>713.29300000000001</v>
      </c>
      <c r="I206" s="222"/>
      <c r="J206" s="223">
        <f>ROUND(I206*H206,2)</f>
        <v>0</v>
      </c>
      <c r="K206" s="219" t="s">
        <v>203</v>
      </c>
      <c r="L206" s="47"/>
      <c r="M206" s="224" t="s">
        <v>19</v>
      </c>
      <c r="N206" s="225" t="s">
        <v>47</v>
      </c>
      <c r="O206" s="87"/>
      <c r="P206" s="226">
        <f>O206*H206</f>
        <v>0</v>
      </c>
      <c r="Q206" s="226">
        <v>0.00036999999999999999</v>
      </c>
      <c r="R206" s="226">
        <f>Q206*H206</f>
        <v>0.26391840999999999</v>
      </c>
      <c r="S206" s="226">
        <v>0</v>
      </c>
      <c r="T206" s="227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8" t="s">
        <v>204</v>
      </c>
      <c r="AT206" s="228" t="s">
        <v>199</v>
      </c>
      <c r="AU206" s="228" t="s">
        <v>85</v>
      </c>
      <c r="AY206" s="20" t="s">
        <v>197</v>
      </c>
      <c r="BE206" s="229">
        <f>IF(N206="základní",J206,0)</f>
        <v>0</v>
      </c>
      <c r="BF206" s="229">
        <f>IF(N206="snížená",J206,0)</f>
        <v>0</v>
      </c>
      <c r="BG206" s="229">
        <f>IF(N206="zákl. přenesená",J206,0)</f>
        <v>0</v>
      </c>
      <c r="BH206" s="229">
        <f>IF(N206="sníž. přenesená",J206,0)</f>
        <v>0</v>
      </c>
      <c r="BI206" s="229">
        <f>IF(N206="nulová",J206,0)</f>
        <v>0</v>
      </c>
      <c r="BJ206" s="20" t="s">
        <v>83</v>
      </c>
      <c r="BK206" s="229">
        <f>ROUND(I206*H206,2)</f>
        <v>0</v>
      </c>
      <c r="BL206" s="20" t="s">
        <v>204</v>
      </c>
      <c r="BM206" s="228" t="s">
        <v>2089</v>
      </c>
    </row>
    <row r="207" s="2" customFormat="1">
      <c r="A207" s="41"/>
      <c r="B207" s="42"/>
      <c r="C207" s="43"/>
      <c r="D207" s="230" t="s">
        <v>206</v>
      </c>
      <c r="E207" s="43"/>
      <c r="F207" s="231" t="s">
        <v>624</v>
      </c>
      <c r="G207" s="43"/>
      <c r="H207" s="43"/>
      <c r="I207" s="232"/>
      <c r="J207" s="43"/>
      <c r="K207" s="43"/>
      <c r="L207" s="47"/>
      <c r="M207" s="233"/>
      <c r="N207" s="234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206</v>
      </c>
      <c r="AU207" s="20" t="s">
        <v>85</v>
      </c>
    </row>
    <row r="208" s="13" customFormat="1">
      <c r="A208" s="13"/>
      <c r="B208" s="235"/>
      <c r="C208" s="236"/>
      <c r="D208" s="237" t="s">
        <v>208</v>
      </c>
      <c r="E208" s="238" t="s">
        <v>19</v>
      </c>
      <c r="F208" s="239" t="s">
        <v>1898</v>
      </c>
      <c r="G208" s="236"/>
      <c r="H208" s="240">
        <v>264.69999999999999</v>
      </c>
      <c r="I208" s="241"/>
      <c r="J208" s="236"/>
      <c r="K208" s="236"/>
      <c r="L208" s="242"/>
      <c r="M208" s="243"/>
      <c r="N208" s="244"/>
      <c r="O208" s="244"/>
      <c r="P208" s="244"/>
      <c r="Q208" s="244"/>
      <c r="R208" s="244"/>
      <c r="S208" s="244"/>
      <c r="T208" s="245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6" t="s">
        <v>208</v>
      </c>
      <c r="AU208" s="246" t="s">
        <v>85</v>
      </c>
      <c r="AV208" s="13" t="s">
        <v>85</v>
      </c>
      <c r="AW208" s="13" t="s">
        <v>37</v>
      </c>
      <c r="AX208" s="13" t="s">
        <v>76</v>
      </c>
      <c r="AY208" s="246" t="s">
        <v>197</v>
      </c>
    </row>
    <row r="209" s="15" customFormat="1">
      <c r="A209" s="15"/>
      <c r="B209" s="258"/>
      <c r="C209" s="259"/>
      <c r="D209" s="237" t="s">
        <v>208</v>
      </c>
      <c r="E209" s="260" t="s">
        <v>19</v>
      </c>
      <c r="F209" s="261" t="s">
        <v>860</v>
      </c>
      <c r="G209" s="259"/>
      <c r="H209" s="262">
        <v>264.69999999999999</v>
      </c>
      <c r="I209" s="263"/>
      <c r="J209" s="259"/>
      <c r="K209" s="259"/>
      <c r="L209" s="264"/>
      <c r="M209" s="265"/>
      <c r="N209" s="266"/>
      <c r="O209" s="266"/>
      <c r="P209" s="266"/>
      <c r="Q209" s="266"/>
      <c r="R209" s="266"/>
      <c r="S209" s="266"/>
      <c r="T209" s="267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8" t="s">
        <v>208</v>
      </c>
      <c r="AU209" s="268" t="s">
        <v>85</v>
      </c>
      <c r="AV209" s="15" t="s">
        <v>93</v>
      </c>
      <c r="AW209" s="15" t="s">
        <v>37</v>
      </c>
      <c r="AX209" s="15" t="s">
        <v>76</v>
      </c>
      <c r="AY209" s="268" t="s">
        <v>197</v>
      </c>
    </row>
    <row r="210" s="13" customFormat="1">
      <c r="A210" s="13"/>
      <c r="B210" s="235"/>
      <c r="C210" s="236"/>
      <c r="D210" s="237" t="s">
        <v>208</v>
      </c>
      <c r="E210" s="238" t="s">
        <v>19</v>
      </c>
      <c r="F210" s="239" t="s">
        <v>1899</v>
      </c>
      <c r="G210" s="236"/>
      <c r="H210" s="240">
        <v>7.1500000000000004</v>
      </c>
      <c r="I210" s="241"/>
      <c r="J210" s="236"/>
      <c r="K210" s="236"/>
      <c r="L210" s="242"/>
      <c r="M210" s="243"/>
      <c r="N210" s="244"/>
      <c r="O210" s="244"/>
      <c r="P210" s="244"/>
      <c r="Q210" s="244"/>
      <c r="R210" s="244"/>
      <c r="S210" s="244"/>
      <c r="T210" s="245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6" t="s">
        <v>208</v>
      </c>
      <c r="AU210" s="246" t="s">
        <v>85</v>
      </c>
      <c r="AV210" s="13" t="s">
        <v>85</v>
      </c>
      <c r="AW210" s="13" t="s">
        <v>37</v>
      </c>
      <c r="AX210" s="13" t="s">
        <v>76</v>
      </c>
      <c r="AY210" s="246" t="s">
        <v>197</v>
      </c>
    </row>
    <row r="211" s="13" customFormat="1">
      <c r="A211" s="13"/>
      <c r="B211" s="235"/>
      <c r="C211" s="236"/>
      <c r="D211" s="237" t="s">
        <v>208</v>
      </c>
      <c r="E211" s="238" t="s">
        <v>19</v>
      </c>
      <c r="F211" s="239" t="s">
        <v>1900</v>
      </c>
      <c r="G211" s="236"/>
      <c r="H211" s="240">
        <v>8.0999999999999996</v>
      </c>
      <c r="I211" s="241"/>
      <c r="J211" s="236"/>
      <c r="K211" s="236"/>
      <c r="L211" s="242"/>
      <c r="M211" s="243"/>
      <c r="N211" s="244"/>
      <c r="O211" s="244"/>
      <c r="P211" s="244"/>
      <c r="Q211" s="244"/>
      <c r="R211" s="244"/>
      <c r="S211" s="244"/>
      <c r="T211" s="245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6" t="s">
        <v>208</v>
      </c>
      <c r="AU211" s="246" t="s">
        <v>85</v>
      </c>
      <c r="AV211" s="13" t="s">
        <v>85</v>
      </c>
      <c r="AW211" s="13" t="s">
        <v>37</v>
      </c>
      <c r="AX211" s="13" t="s">
        <v>76</v>
      </c>
      <c r="AY211" s="246" t="s">
        <v>197</v>
      </c>
    </row>
    <row r="212" s="13" customFormat="1">
      <c r="A212" s="13"/>
      <c r="B212" s="235"/>
      <c r="C212" s="236"/>
      <c r="D212" s="237" t="s">
        <v>208</v>
      </c>
      <c r="E212" s="238" t="s">
        <v>19</v>
      </c>
      <c r="F212" s="239" t="s">
        <v>1901</v>
      </c>
      <c r="G212" s="236"/>
      <c r="H212" s="240">
        <v>9.1500000000000004</v>
      </c>
      <c r="I212" s="241"/>
      <c r="J212" s="236"/>
      <c r="K212" s="236"/>
      <c r="L212" s="242"/>
      <c r="M212" s="243"/>
      <c r="N212" s="244"/>
      <c r="O212" s="244"/>
      <c r="P212" s="244"/>
      <c r="Q212" s="244"/>
      <c r="R212" s="244"/>
      <c r="S212" s="244"/>
      <c r="T212" s="245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6" t="s">
        <v>208</v>
      </c>
      <c r="AU212" s="246" t="s">
        <v>85</v>
      </c>
      <c r="AV212" s="13" t="s">
        <v>85</v>
      </c>
      <c r="AW212" s="13" t="s">
        <v>37</v>
      </c>
      <c r="AX212" s="13" t="s">
        <v>76</v>
      </c>
      <c r="AY212" s="246" t="s">
        <v>197</v>
      </c>
    </row>
    <row r="213" s="15" customFormat="1">
      <c r="A213" s="15"/>
      <c r="B213" s="258"/>
      <c r="C213" s="259"/>
      <c r="D213" s="237" t="s">
        <v>208</v>
      </c>
      <c r="E213" s="260" t="s">
        <v>19</v>
      </c>
      <c r="F213" s="261" t="s">
        <v>378</v>
      </c>
      <c r="G213" s="259"/>
      <c r="H213" s="262">
        <v>24.399999999999999</v>
      </c>
      <c r="I213" s="263"/>
      <c r="J213" s="259"/>
      <c r="K213" s="259"/>
      <c r="L213" s="264"/>
      <c r="M213" s="265"/>
      <c r="N213" s="266"/>
      <c r="O213" s="266"/>
      <c r="P213" s="266"/>
      <c r="Q213" s="266"/>
      <c r="R213" s="266"/>
      <c r="S213" s="266"/>
      <c r="T213" s="267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8" t="s">
        <v>208</v>
      </c>
      <c r="AU213" s="268" t="s">
        <v>85</v>
      </c>
      <c r="AV213" s="15" t="s">
        <v>93</v>
      </c>
      <c r="AW213" s="15" t="s">
        <v>37</v>
      </c>
      <c r="AX213" s="15" t="s">
        <v>76</v>
      </c>
      <c r="AY213" s="268" t="s">
        <v>197</v>
      </c>
    </row>
    <row r="214" s="13" customFormat="1">
      <c r="A214" s="13"/>
      <c r="B214" s="235"/>
      <c r="C214" s="236"/>
      <c r="D214" s="237" t="s">
        <v>208</v>
      </c>
      <c r="E214" s="238" t="s">
        <v>19</v>
      </c>
      <c r="F214" s="239" t="s">
        <v>1902</v>
      </c>
      <c r="G214" s="236"/>
      <c r="H214" s="240">
        <v>7.0499999999999998</v>
      </c>
      <c r="I214" s="241"/>
      <c r="J214" s="236"/>
      <c r="K214" s="236"/>
      <c r="L214" s="242"/>
      <c r="M214" s="243"/>
      <c r="N214" s="244"/>
      <c r="O214" s="244"/>
      <c r="P214" s="244"/>
      <c r="Q214" s="244"/>
      <c r="R214" s="244"/>
      <c r="S214" s="244"/>
      <c r="T214" s="245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6" t="s">
        <v>208</v>
      </c>
      <c r="AU214" s="246" t="s">
        <v>85</v>
      </c>
      <c r="AV214" s="13" t="s">
        <v>85</v>
      </c>
      <c r="AW214" s="13" t="s">
        <v>37</v>
      </c>
      <c r="AX214" s="13" t="s">
        <v>76</v>
      </c>
      <c r="AY214" s="246" t="s">
        <v>197</v>
      </c>
    </row>
    <row r="215" s="13" customFormat="1">
      <c r="A215" s="13"/>
      <c r="B215" s="235"/>
      <c r="C215" s="236"/>
      <c r="D215" s="237" t="s">
        <v>208</v>
      </c>
      <c r="E215" s="238" t="s">
        <v>19</v>
      </c>
      <c r="F215" s="239" t="s">
        <v>1903</v>
      </c>
      <c r="G215" s="236"/>
      <c r="H215" s="240">
        <v>7.8499999999999996</v>
      </c>
      <c r="I215" s="241"/>
      <c r="J215" s="236"/>
      <c r="K215" s="236"/>
      <c r="L215" s="242"/>
      <c r="M215" s="243"/>
      <c r="N215" s="244"/>
      <c r="O215" s="244"/>
      <c r="P215" s="244"/>
      <c r="Q215" s="244"/>
      <c r="R215" s="244"/>
      <c r="S215" s="244"/>
      <c r="T215" s="245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6" t="s">
        <v>208</v>
      </c>
      <c r="AU215" s="246" t="s">
        <v>85</v>
      </c>
      <c r="AV215" s="13" t="s">
        <v>85</v>
      </c>
      <c r="AW215" s="13" t="s">
        <v>37</v>
      </c>
      <c r="AX215" s="13" t="s">
        <v>76</v>
      </c>
      <c r="AY215" s="246" t="s">
        <v>197</v>
      </c>
    </row>
    <row r="216" s="13" customFormat="1">
      <c r="A216" s="13"/>
      <c r="B216" s="235"/>
      <c r="C216" s="236"/>
      <c r="D216" s="237" t="s">
        <v>208</v>
      </c>
      <c r="E216" s="238" t="s">
        <v>19</v>
      </c>
      <c r="F216" s="239" t="s">
        <v>1904</v>
      </c>
      <c r="G216" s="236"/>
      <c r="H216" s="240">
        <v>210.15000000000001</v>
      </c>
      <c r="I216" s="241"/>
      <c r="J216" s="236"/>
      <c r="K216" s="236"/>
      <c r="L216" s="242"/>
      <c r="M216" s="243"/>
      <c r="N216" s="244"/>
      <c r="O216" s="244"/>
      <c r="P216" s="244"/>
      <c r="Q216" s="244"/>
      <c r="R216" s="244"/>
      <c r="S216" s="244"/>
      <c r="T216" s="245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6" t="s">
        <v>208</v>
      </c>
      <c r="AU216" s="246" t="s">
        <v>85</v>
      </c>
      <c r="AV216" s="13" t="s">
        <v>85</v>
      </c>
      <c r="AW216" s="13" t="s">
        <v>37</v>
      </c>
      <c r="AX216" s="13" t="s">
        <v>76</v>
      </c>
      <c r="AY216" s="246" t="s">
        <v>197</v>
      </c>
    </row>
    <row r="217" s="13" customFormat="1">
      <c r="A217" s="13"/>
      <c r="B217" s="235"/>
      <c r="C217" s="236"/>
      <c r="D217" s="237" t="s">
        <v>208</v>
      </c>
      <c r="E217" s="238" t="s">
        <v>19</v>
      </c>
      <c r="F217" s="239" t="s">
        <v>1905</v>
      </c>
      <c r="G217" s="236"/>
      <c r="H217" s="240">
        <v>46.850000000000001</v>
      </c>
      <c r="I217" s="241"/>
      <c r="J217" s="236"/>
      <c r="K217" s="236"/>
      <c r="L217" s="242"/>
      <c r="M217" s="243"/>
      <c r="N217" s="244"/>
      <c r="O217" s="244"/>
      <c r="P217" s="244"/>
      <c r="Q217" s="244"/>
      <c r="R217" s="244"/>
      <c r="S217" s="244"/>
      <c r="T217" s="245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6" t="s">
        <v>208</v>
      </c>
      <c r="AU217" s="246" t="s">
        <v>85</v>
      </c>
      <c r="AV217" s="13" t="s">
        <v>85</v>
      </c>
      <c r="AW217" s="13" t="s">
        <v>37</v>
      </c>
      <c r="AX217" s="13" t="s">
        <v>76</v>
      </c>
      <c r="AY217" s="246" t="s">
        <v>197</v>
      </c>
    </row>
    <row r="218" s="15" customFormat="1">
      <c r="A218" s="15"/>
      <c r="B218" s="258"/>
      <c r="C218" s="259"/>
      <c r="D218" s="237" t="s">
        <v>208</v>
      </c>
      <c r="E218" s="260" t="s">
        <v>19</v>
      </c>
      <c r="F218" s="261" t="s">
        <v>383</v>
      </c>
      <c r="G218" s="259"/>
      <c r="H218" s="262">
        <v>271.90000000000003</v>
      </c>
      <c r="I218" s="263"/>
      <c r="J218" s="259"/>
      <c r="K218" s="259"/>
      <c r="L218" s="264"/>
      <c r="M218" s="265"/>
      <c r="N218" s="266"/>
      <c r="O218" s="266"/>
      <c r="P218" s="266"/>
      <c r="Q218" s="266"/>
      <c r="R218" s="266"/>
      <c r="S218" s="266"/>
      <c r="T218" s="267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8" t="s">
        <v>208</v>
      </c>
      <c r="AU218" s="268" t="s">
        <v>85</v>
      </c>
      <c r="AV218" s="15" t="s">
        <v>93</v>
      </c>
      <c r="AW218" s="15" t="s">
        <v>37</v>
      </c>
      <c r="AX218" s="15" t="s">
        <v>76</v>
      </c>
      <c r="AY218" s="268" t="s">
        <v>197</v>
      </c>
    </row>
    <row r="219" s="13" customFormat="1">
      <c r="A219" s="13"/>
      <c r="B219" s="235"/>
      <c r="C219" s="236"/>
      <c r="D219" s="237" t="s">
        <v>208</v>
      </c>
      <c r="E219" s="238" t="s">
        <v>19</v>
      </c>
      <c r="F219" s="239" t="s">
        <v>1906</v>
      </c>
      <c r="G219" s="236"/>
      <c r="H219" s="240">
        <v>37.424999999999997</v>
      </c>
      <c r="I219" s="241"/>
      <c r="J219" s="236"/>
      <c r="K219" s="236"/>
      <c r="L219" s="242"/>
      <c r="M219" s="243"/>
      <c r="N219" s="244"/>
      <c r="O219" s="244"/>
      <c r="P219" s="244"/>
      <c r="Q219" s="244"/>
      <c r="R219" s="244"/>
      <c r="S219" s="244"/>
      <c r="T219" s="245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6" t="s">
        <v>208</v>
      </c>
      <c r="AU219" s="246" t="s">
        <v>85</v>
      </c>
      <c r="AV219" s="13" t="s">
        <v>85</v>
      </c>
      <c r="AW219" s="13" t="s">
        <v>37</v>
      </c>
      <c r="AX219" s="13" t="s">
        <v>76</v>
      </c>
      <c r="AY219" s="246" t="s">
        <v>197</v>
      </c>
    </row>
    <row r="220" s="15" customFormat="1">
      <c r="A220" s="15"/>
      <c r="B220" s="258"/>
      <c r="C220" s="259"/>
      <c r="D220" s="237" t="s">
        <v>208</v>
      </c>
      <c r="E220" s="260" t="s">
        <v>19</v>
      </c>
      <c r="F220" s="261" t="s">
        <v>385</v>
      </c>
      <c r="G220" s="259"/>
      <c r="H220" s="262">
        <v>37.424999999999997</v>
      </c>
      <c r="I220" s="263"/>
      <c r="J220" s="259"/>
      <c r="K220" s="259"/>
      <c r="L220" s="264"/>
      <c r="M220" s="265"/>
      <c r="N220" s="266"/>
      <c r="O220" s="266"/>
      <c r="P220" s="266"/>
      <c r="Q220" s="266"/>
      <c r="R220" s="266"/>
      <c r="S220" s="266"/>
      <c r="T220" s="267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8" t="s">
        <v>208</v>
      </c>
      <c r="AU220" s="268" t="s">
        <v>85</v>
      </c>
      <c r="AV220" s="15" t="s">
        <v>93</v>
      </c>
      <c r="AW220" s="15" t="s">
        <v>37</v>
      </c>
      <c r="AX220" s="15" t="s">
        <v>76</v>
      </c>
      <c r="AY220" s="268" t="s">
        <v>197</v>
      </c>
    </row>
    <row r="221" s="13" customFormat="1">
      <c r="A221" s="13"/>
      <c r="B221" s="235"/>
      <c r="C221" s="236"/>
      <c r="D221" s="237" t="s">
        <v>208</v>
      </c>
      <c r="E221" s="238" t="s">
        <v>19</v>
      </c>
      <c r="F221" s="239" t="s">
        <v>1907</v>
      </c>
      <c r="G221" s="236"/>
      <c r="H221" s="240">
        <v>35.100000000000001</v>
      </c>
      <c r="I221" s="241"/>
      <c r="J221" s="236"/>
      <c r="K221" s="236"/>
      <c r="L221" s="242"/>
      <c r="M221" s="243"/>
      <c r="N221" s="244"/>
      <c r="O221" s="244"/>
      <c r="P221" s="244"/>
      <c r="Q221" s="244"/>
      <c r="R221" s="244"/>
      <c r="S221" s="244"/>
      <c r="T221" s="245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6" t="s">
        <v>208</v>
      </c>
      <c r="AU221" s="246" t="s">
        <v>85</v>
      </c>
      <c r="AV221" s="13" t="s">
        <v>85</v>
      </c>
      <c r="AW221" s="13" t="s">
        <v>37</v>
      </c>
      <c r="AX221" s="13" t="s">
        <v>76</v>
      </c>
      <c r="AY221" s="246" t="s">
        <v>197</v>
      </c>
    </row>
    <row r="222" s="15" customFormat="1">
      <c r="A222" s="15"/>
      <c r="B222" s="258"/>
      <c r="C222" s="259"/>
      <c r="D222" s="237" t="s">
        <v>208</v>
      </c>
      <c r="E222" s="260" t="s">
        <v>19</v>
      </c>
      <c r="F222" s="261" t="s">
        <v>1060</v>
      </c>
      <c r="G222" s="259"/>
      <c r="H222" s="262">
        <v>35.100000000000001</v>
      </c>
      <c r="I222" s="263"/>
      <c r="J222" s="259"/>
      <c r="K222" s="259"/>
      <c r="L222" s="264"/>
      <c r="M222" s="265"/>
      <c r="N222" s="266"/>
      <c r="O222" s="266"/>
      <c r="P222" s="266"/>
      <c r="Q222" s="266"/>
      <c r="R222" s="266"/>
      <c r="S222" s="266"/>
      <c r="T222" s="267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68" t="s">
        <v>208</v>
      </c>
      <c r="AU222" s="268" t="s">
        <v>85</v>
      </c>
      <c r="AV222" s="15" t="s">
        <v>93</v>
      </c>
      <c r="AW222" s="15" t="s">
        <v>37</v>
      </c>
      <c r="AX222" s="15" t="s">
        <v>76</v>
      </c>
      <c r="AY222" s="268" t="s">
        <v>197</v>
      </c>
    </row>
    <row r="223" s="13" customFormat="1">
      <c r="A223" s="13"/>
      <c r="B223" s="235"/>
      <c r="C223" s="236"/>
      <c r="D223" s="237" t="s">
        <v>208</v>
      </c>
      <c r="E223" s="238" t="s">
        <v>19</v>
      </c>
      <c r="F223" s="239" t="s">
        <v>1908</v>
      </c>
      <c r="G223" s="236"/>
      <c r="H223" s="240">
        <v>9.5229999999999997</v>
      </c>
      <c r="I223" s="241"/>
      <c r="J223" s="236"/>
      <c r="K223" s="236"/>
      <c r="L223" s="242"/>
      <c r="M223" s="243"/>
      <c r="N223" s="244"/>
      <c r="O223" s="244"/>
      <c r="P223" s="244"/>
      <c r="Q223" s="244"/>
      <c r="R223" s="244"/>
      <c r="S223" s="244"/>
      <c r="T223" s="245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6" t="s">
        <v>208</v>
      </c>
      <c r="AU223" s="246" t="s">
        <v>85</v>
      </c>
      <c r="AV223" s="13" t="s">
        <v>85</v>
      </c>
      <c r="AW223" s="13" t="s">
        <v>37</v>
      </c>
      <c r="AX223" s="13" t="s">
        <v>76</v>
      </c>
      <c r="AY223" s="246" t="s">
        <v>197</v>
      </c>
    </row>
    <row r="224" s="13" customFormat="1">
      <c r="A224" s="13"/>
      <c r="B224" s="235"/>
      <c r="C224" s="236"/>
      <c r="D224" s="237" t="s">
        <v>208</v>
      </c>
      <c r="E224" s="238" t="s">
        <v>19</v>
      </c>
      <c r="F224" s="239" t="s">
        <v>1909</v>
      </c>
      <c r="G224" s="236"/>
      <c r="H224" s="240">
        <v>8.7899999999999991</v>
      </c>
      <c r="I224" s="241"/>
      <c r="J224" s="236"/>
      <c r="K224" s="236"/>
      <c r="L224" s="242"/>
      <c r="M224" s="243"/>
      <c r="N224" s="244"/>
      <c r="O224" s="244"/>
      <c r="P224" s="244"/>
      <c r="Q224" s="244"/>
      <c r="R224" s="244"/>
      <c r="S224" s="244"/>
      <c r="T224" s="245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6" t="s">
        <v>208</v>
      </c>
      <c r="AU224" s="246" t="s">
        <v>85</v>
      </c>
      <c r="AV224" s="13" t="s">
        <v>85</v>
      </c>
      <c r="AW224" s="13" t="s">
        <v>37</v>
      </c>
      <c r="AX224" s="13" t="s">
        <v>76</v>
      </c>
      <c r="AY224" s="246" t="s">
        <v>197</v>
      </c>
    </row>
    <row r="225" s="13" customFormat="1">
      <c r="A225" s="13"/>
      <c r="B225" s="235"/>
      <c r="C225" s="236"/>
      <c r="D225" s="237" t="s">
        <v>208</v>
      </c>
      <c r="E225" s="238" t="s">
        <v>19</v>
      </c>
      <c r="F225" s="239" t="s">
        <v>1910</v>
      </c>
      <c r="G225" s="236"/>
      <c r="H225" s="240">
        <v>34.109999999999999</v>
      </c>
      <c r="I225" s="241"/>
      <c r="J225" s="236"/>
      <c r="K225" s="236"/>
      <c r="L225" s="242"/>
      <c r="M225" s="243"/>
      <c r="N225" s="244"/>
      <c r="O225" s="244"/>
      <c r="P225" s="244"/>
      <c r="Q225" s="244"/>
      <c r="R225" s="244"/>
      <c r="S225" s="244"/>
      <c r="T225" s="245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6" t="s">
        <v>208</v>
      </c>
      <c r="AU225" s="246" t="s">
        <v>85</v>
      </c>
      <c r="AV225" s="13" t="s">
        <v>85</v>
      </c>
      <c r="AW225" s="13" t="s">
        <v>37</v>
      </c>
      <c r="AX225" s="13" t="s">
        <v>76</v>
      </c>
      <c r="AY225" s="246" t="s">
        <v>197</v>
      </c>
    </row>
    <row r="226" s="13" customFormat="1">
      <c r="A226" s="13"/>
      <c r="B226" s="235"/>
      <c r="C226" s="236"/>
      <c r="D226" s="237" t="s">
        <v>208</v>
      </c>
      <c r="E226" s="238" t="s">
        <v>19</v>
      </c>
      <c r="F226" s="239" t="s">
        <v>1911</v>
      </c>
      <c r="G226" s="236"/>
      <c r="H226" s="240">
        <v>27.344999999999999</v>
      </c>
      <c r="I226" s="241"/>
      <c r="J226" s="236"/>
      <c r="K226" s="236"/>
      <c r="L226" s="242"/>
      <c r="M226" s="243"/>
      <c r="N226" s="244"/>
      <c r="O226" s="244"/>
      <c r="P226" s="244"/>
      <c r="Q226" s="244"/>
      <c r="R226" s="244"/>
      <c r="S226" s="244"/>
      <c r="T226" s="245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6" t="s">
        <v>208</v>
      </c>
      <c r="AU226" s="246" t="s">
        <v>85</v>
      </c>
      <c r="AV226" s="13" t="s">
        <v>85</v>
      </c>
      <c r="AW226" s="13" t="s">
        <v>37</v>
      </c>
      <c r="AX226" s="13" t="s">
        <v>76</v>
      </c>
      <c r="AY226" s="246" t="s">
        <v>197</v>
      </c>
    </row>
    <row r="227" s="15" customFormat="1">
      <c r="A227" s="15"/>
      <c r="B227" s="258"/>
      <c r="C227" s="259"/>
      <c r="D227" s="237" t="s">
        <v>208</v>
      </c>
      <c r="E227" s="260" t="s">
        <v>19</v>
      </c>
      <c r="F227" s="261" t="s">
        <v>390</v>
      </c>
      <c r="G227" s="259"/>
      <c r="H227" s="262">
        <v>79.768000000000001</v>
      </c>
      <c r="I227" s="263"/>
      <c r="J227" s="259"/>
      <c r="K227" s="259"/>
      <c r="L227" s="264"/>
      <c r="M227" s="265"/>
      <c r="N227" s="266"/>
      <c r="O227" s="266"/>
      <c r="P227" s="266"/>
      <c r="Q227" s="266"/>
      <c r="R227" s="266"/>
      <c r="S227" s="266"/>
      <c r="T227" s="267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8" t="s">
        <v>208</v>
      </c>
      <c r="AU227" s="268" t="s">
        <v>85</v>
      </c>
      <c r="AV227" s="15" t="s">
        <v>93</v>
      </c>
      <c r="AW227" s="15" t="s">
        <v>37</v>
      </c>
      <c r="AX227" s="15" t="s">
        <v>76</v>
      </c>
      <c r="AY227" s="268" t="s">
        <v>197</v>
      </c>
    </row>
    <row r="228" s="14" customFormat="1">
      <c r="A228" s="14"/>
      <c r="B228" s="247"/>
      <c r="C228" s="248"/>
      <c r="D228" s="237" t="s">
        <v>208</v>
      </c>
      <c r="E228" s="249" t="s">
        <v>19</v>
      </c>
      <c r="F228" s="250" t="s">
        <v>272</v>
      </c>
      <c r="G228" s="248"/>
      <c r="H228" s="251">
        <v>713.29300000000001</v>
      </c>
      <c r="I228" s="252"/>
      <c r="J228" s="248"/>
      <c r="K228" s="248"/>
      <c r="L228" s="253"/>
      <c r="M228" s="254"/>
      <c r="N228" s="255"/>
      <c r="O228" s="255"/>
      <c r="P228" s="255"/>
      <c r="Q228" s="255"/>
      <c r="R228" s="255"/>
      <c r="S228" s="255"/>
      <c r="T228" s="256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7" t="s">
        <v>208</v>
      </c>
      <c r="AU228" s="257" t="s">
        <v>85</v>
      </c>
      <c r="AV228" s="14" t="s">
        <v>204</v>
      </c>
      <c r="AW228" s="14" t="s">
        <v>37</v>
      </c>
      <c r="AX228" s="14" t="s">
        <v>83</v>
      </c>
      <c r="AY228" s="257" t="s">
        <v>197</v>
      </c>
    </row>
    <row r="229" s="12" customFormat="1" ht="22.8" customHeight="1">
      <c r="A229" s="12"/>
      <c r="B229" s="201"/>
      <c r="C229" s="202"/>
      <c r="D229" s="203" t="s">
        <v>75</v>
      </c>
      <c r="E229" s="215" t="s">
        <v>735</v>
      </c>
      <c r="F229" s="215" t="s">
        <v>736</v>
      </c>
      <c r="G229" s="202"/>
      <c r="H229" s="202"/>
      <c r="I229" s="205"/>
      <c r="J229" s="216">
        <f>BK229</f>
        <v>0</v>
      </c>
      <c r="K229" s="202"/>
      <c r="L229" s="207"/>
      <c r="M229" s="208"/>
      <c r="N229" s="209"/>
      <c r="O229" s="209"/>
      <c r="P229" s="210">
        <f>SUM(P230:P231)</f>
        <v>0</v>
      </c>
      <c r="Q229" s="209"/>
      <c r="R229" s="210">
        <f>SUM(R230:R231)</f>
        <v>0</v>
      </c>
      <c r="S229" s="209"/>
      <c r="T229" s="211">
        <f>SUM(T230:T231)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12" t="s">
        <v>83</v>
      </c>
      <c r="AT229" s="213" t="s">
        <v>75</v>
      </c>
      <c r="AU229" s="213" t="s">
        <v>83</v>
      </c>
      <c r="AY229" s="212" t="s">
        <v>197</v>
      </c>
      <c r="BK229" s="214">
        <f>SUM(BK230:BK231)</f>
        <v>0</v>
      </c>
    </row>
    <row r="230" s="2" customFormat="1" ht="44.25" customHeight="1">
      <c r="A230" s="41"/>
      <c r="B230" s="42"/>
      <c r="C230" s="217" t="s">
        <v>252</v>
      </c>
      <c r="D230" s="217" t="s">
        <v>199</v>
      </c>
      <c r="E230" s="218" t="s">
        <v>908</v>
      </c>
      <c r="F230" s="219" t="s">
        <v>909</v>
      </c>
      <c r="G230" s="220" t="s">
        <v>345</v>
      </c>
      <c r="H230" s="221">
        <v>0.59899999999999998</v>
      </c>
      <c r="I230" s="222"/>
      <c r="J230" s="223">
        <f>ROUND(I230*H230,2)</f>
        <v>0</v>
      </c>
      <c r="K230" s="219" t="s">
        <v>203</v>
      </c>
      <c r="L230" s="47"/>
      <c r="M230" s="224" t="s">
        <v>19</v>
      </c>
      <c r="N230" s="225" t="s">
        <v>47</v>
      </c>
      <c r="O230" s="87"/>
      <c r="P230" s="226">
        <f>O230*H230</f>
        <v>0</v>
      </c>
      <c r="Q230" s="226">
        <v>0</v>
      </c>
      <c r="R230" s="226">
        <f>Q230*H230</f>
        <v>0</v>
      </c>
      <c r="S230" s="226">
        <v>0</v>
      </c>
      <c r="T230" s="227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8" t="s">
        <v>204</v>
      </c>
      <c r="AT230" s="228" t="s">
        <v>199</v>
      </c>
      <c r="AU230" s="228" t="s">
        <v>85</v>
      </c>
      <c r="AY230" s="20" t="s">
        <v>197</v>
      </c>
      <c r="BE230" s="229">
        <f>IF(N230="základní",J230,0)</f>
        <v>0</v>
      </c>
      <c r="BF230" s="229">
        <f>IF(N230="snížená",J230,0)</f>
        <v>0</v>
      </c>
      <c r="BG230" s="229">
        <f>IF(N230="zákl. přenesená",J230,0)</f>
        <v>0</v>
      </c>
      <c r="BH230" s="229">
        <f>IF(N230="sníž. přenesená",J230,0)</f>
        <v>0</v>
      </c>
      <c r="BI230" s="229">
        <f>IF(N230="nulová",J230,0)</f>
        <v>0</v>
      </c>
      <c r="BJ230" s="20" t="s">
        <v>83</v>
      </c>
      <c r="BK230" s="229">
        <f>ROUND(I230*H230,2)</f>
        <v>0</v>
      </c>
      <c r="BL230" s="20" t="s">
        <v>204</v>
      </c>
      <c r="BM230" s="228" t="s">
        <v>2090</v>
      </c>
    </row>
    <row r="231" s="2" customFormat="1">
      <c r="A231" s="41"/>
      <c r="B231" s="42"/>
      <c r="C231" s="43"/>
      <c r="D231" s="230" t="s">
        <v>206</v>
      </c>
      <c r="E231" s="43"/>
      <c r="F231" s="231" t="s">
        <v>911</v>
      </c>
      <c r="G231" s="43"/>
      <c r="H231" s="43"/>
      <c r="I231" s="232"/>
      <c r="J231" s="43"/>
      <c r="K231" s="43"/>
      <c r="L231" s="47"/>
      <c r="M231" s="233"/>
      <c r="N231" s="234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206</v>
      </c>
      <c r="AU231" s="20" t="s">
        <v>85</v>
      </c>
    </row>
    <row r="232" s="12" customFormat="1" ht="25.92" customHeight="1">
      <c r="A232" s="12"/>
      <c r="B232" s="201"/>
      <c r="C232" s="202"/>
      <c r="D232" s="203" t="s">
        <v>75</v>
      </c>
      <c r="E232" s="204" t="s">
        <v>844</v>
      </c>
      <c r="F232" s="204" t="s">
        <v>845</v>
      </c>
      <c r="G232" s="202"/>
      <c r="H232" s="202"/>
      <c r="I232" s="205"/>
      <c r="J232" s="206">
        <f>BK232</f>
        <v>0</v>
      </c>
      <c r="K232" s="202"/>
      <c r="L232" s="207"/>
      <c r="M232" s="208"/>
      <c r="N232" s="209"/>
      <c r="O232" s="209"/>
      <c r="P232" s="210">
        <f>P233</f>
        <v>0</v>
      </c>
      <c r="Q232" s="209"/>
      <c r="R232" s="210">
        <f>R233</f>
        <v>0</v>
      </c>
      <c r="S232" s="209"/>
      <c r="T232" s="211">
        <f>T233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2" t="s">
        <v>224</v>
      </c>
      <c r="AT232" s="213" t="s">
        <v>75</v>
      </c>
      <c r="AU232" s="213" t="s">
        <v>76</v>
      </c>
      <c r="AY232" s="212" t="s">
        <v>197</v>
      </c>
      <c r="BK232" s="214">
        <f>BK233</f>
        <v>0</v>
      </c>
    </row>
    <row r="233" s="12" customFormat="1" ht="22.8" customHeight="1">
      <c r="A233" s="12"/>
      <c r="B233" s="201"/>
      <c r="C233" s="202"/>
      <c r="D233" s="203" t="s">
        <v>75</v>
      </c>
      <c r="E233" s="215" t="s">
        <v>846</v>
      </c>
      <c r="F233" s="215" t="s">
        <v>847</v>
      </c>
      <c r="G233" s="202"/>
      <c r="H233" s="202"/>
      <c r="I233" s="205"/>
      <c r="J233" s="216">
        <f>BK233</f>
        <v>0</v>
      </c>
      <c r="K233" s="202"/>
      <c r="L233" s="207"/>
      <c r="M233" s="208"/>
      <c r="N233" s="209"/>
      <c r="O233" s="209"/>
      <c r="P233" s="210">
        <f>P234</f>
        <v>0</v>
      </c>
      <c r="Q233" s="209"/>
      <c r="R233" s="210">
        <f>R234</f>
        <v>0</v>
      </c>
      <c r="S233" s="209"/>
      <c r="T233" s="211">
        <f>T234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12" t="s">
        <v>224</v>
      </c>
      <c r="AT233" s="213" t="s">
        <v>75</v>
      </c>
      <c r="AU233" s="213" t="s">
        <v>83</v>
      </c>
      <c r="AY233" s="212" t="s">
        <v>197</v>
      </c>
      <c r="BK233" s="214">
        <f>BK234</f>
        <v>0</v>
      </c>
    </row>
    <row r="234" s="2" customFormat="1" ht="24.15" customHeight="1">
      <c r="A234" s="41"/>
      <c r="B234" s="42"/>
      <c r="C234" s="217" t="s">
        <v>258</v>
      </c>
      <c r="D234" s="217" t="s">
        <v>199</v>
      </c>
      <c r="E234" s="218" t="s">
        <v>912</v>
      </c>
      <c r="F234" s="219" t="s">
        <v>913</v>
      </c>
      <c r="G234" s="220" t="s">
        <v>851</v>
      </c>
      <c r="H234" s="221">
        <v>1</v>
      </c>
      <c r="I234" s="222"/>
      <c r="J234" s="223">
        <f>ROUND(I234*H234,2)</f>
        <v>0</v>
      </c>
      <c r="K234" s="219" t="s">
        <v>19</v>
      </c>
      <c r="L234" s="47"/>
      <c r="M234" s="280" t="s">
        <v>19</v>
      </c>
      <c r="N234" s="281" t="s">
        <v>47</v>
      </c>
      <c r="O234" s="282"/>
      <c r="P234" s="283">
        <f>O234*H234</f>
        <v>0</v>
      </c>
      <c r="Q234" s="283">
        <v>0</v>
      </c>
      <c r="R234" s="283">
        <f>Q234*H234</f>
        <v>0</v>
      </c>
      <c r="S234" s="283">
        <v>0</v>
      </c>
      <c r="T234" s="284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8" t="s">
        <v>852</v>
      </c>
      <c r="AT234" s="228" t="s">
        <v>199</v>
      </c>
      <c r="AU234" s="228" t="s">
        <v>85</v>
      </c>
      <c r="AY234" s="20" t="s">
        <v>197</v>
      </c>
      <c r="BE234" s="229">
        <f>IF(N234="základní",J234,0)</f>
        <v>0</v>
      </c>
      <c r="BF234" s="229">
        <f>IF(N234="snížená",J234,0)</f>
        <v>0</v>
      </c>
      <c r="BG234" s="229">
        <f>IF(N234="zákl. přenesená",J234,0)</f>
        <v>0</v>
      </c>
      <c r="BH234" s="229">
        <f>IF(N234="sníž. přenesená",J234,0)</f>
        <v>0</v>
      </c>
      <c r="BI234" s="229">
        <f>IF(N234="nulová",J234,0)</f>
        <v>0</v>
      </c>
      <c r="BJ234" s="20" t="s">
        <v>83</v>
      </c>
      <c r="BK234" s="229">
        <f>ROUND(I234*H234,2)</f>
        <v>0</v>
      </c>
      <c r="BL234" s="20" t="s">
        <v>852</v>
      </c>
      <c r="BM234" s="228" t="s">
        <v>2091</v>
      </c>
    </row>
    <row r="235" s="2" customFormat="1" ht="6.96" customHeight="1">
      <c r="A235" s="41"/>
      <c r="B235" s="62"/>
      <c r="C235" s="63"/>
      <c r="D235" s="63"/>
      <c r="E235" s="63"/>
      <c r="F235" s="63"/>
      <c r="G235" s="63"/>
      <c r="H235" s="63"/>
      <c r="I235" s="63"/>
      <c r="J235" s="63"/>
      <c r="K235" s="63"/>
      <c r="L235" s="47"/>
      <c r="M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</row>
  </sheetData>
  <sheetProtection sheet="1" autoFilter="0" formatColumns="0" formatRows="0" objects="1" scenarios="1" spinCount="100000" saltValue="zS8o42EZR1H5uPo+glKevfFEZYQCvDLFWZXJ62pIw407vnwTtGmFxinStYfn7tfmNH0pgUjyLRzZi9rkmomBcA==" hashValue="BXfL5alSIh7N4AADlt7AGiD2Y3elRutSSOYSv0OvhtKQwcWGKUBxQCc++UdMv7h9ZEIzq17ixOB19aNU4HxK7A==" algorithmName="SHA-512" password="CC35"/>
  <autoFilter ref="C97:K234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4:H84"/>
    <mergeCell ref="E88:H88"/>
    <mergeCell ref="E86:H86"/>
    <mergeCell ref="E90:H90"/>
    <mergeCell ref="L2:V2"/>
  </mergeCells>
  <hyperlinks>
    <hyperlink ref="F102" r:id="rId1" display="https://podminky.urs.cz/item/CS_URS_2025_02/131251104"/>
    <hyperlink ref="F125" r:id="rId2" display="https://podminky.urs.cz/item/CS_URS_2025_02/139001101"/>
    <hyperlink ref="F128" r:id="rId3" display="https://podminky.urs.cz/item/CS_URS_2025_02/162351104"/>
    <hyperlink ref="F130" r:id="rId4" display="https://podminky.urs.cz/item/CS_URS_2025_02/162751119"/>
    <hyperlink ref="F133" r:id="rId5" display="https://podminky.urs.cz/item/CS_URS_2025_02/171152501"/>
    <hyperlink ref="F156" r:id="rId6" display="https://podminky.urs.cz/item/CS_URS_2025_02/171201231"/>
    <hyperlink ref="F160" r:id="rId7" display="https://podminky.urs.cz/item/CS_URS_2025_02/564971315"/>
    <hyperlink ref="F184" r:id="rId8" display="https://podminky.urs.cz/item/CS_URS_2025_02/919726122"/>
    <hyperlink ref="F207" r:id="rId9" display="https://podminky.urs.cz/item/CS_URS_2025_02/919858111"/>
    <hyperlink ref="F231" r:id="rId10" display="https://podminky.urs.cz/item/CS_URS_2025_02/998225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131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1821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1822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2092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ROUND(J97,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ROUND((SUM(BE97:BE192)),  2)</f>
        <v>0</v>
      </c>
      <c r="G37" s="41"/>
      <c r="H37" s="41"/>
      <c r="I37" s="161">
        <v>0.20999999999999999</v>
      </c>
      <c r="J37" s="160">
        <f>ROUND(((SUM(BE97:BE192))*I37),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ROUND((SUM(BF97:BF192)),  2)</f>
        <v>0</v>
      </c>
      <c r="G38" s="41"/>
      <c r="H38" s="41"/>
      <c r="I38" s="161">
        <v>0.12</v>
      </c>
      <c r="J38" s="160">
        <f>ROUND(((SUM(BF97:BF192))*I38),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ROUND((SUM(BG97:BG192)),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ROUND((SUM(BH97:BH192)),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ROUND((SUM(BI97:BI192)),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1821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1822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C 103-3 - Odvodnění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J97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J98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J99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1283</v>
      </c>
      <c r="E70" s="187"/>
      <c r="F70" s="187"/>
      <c r="G70" s="187"/>
      <c r="H70" s="187"/>
      <c r="I70" s="187"/>
      <c r="J70" s="188">
        <f>J138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172</v>
      </c>
      <c r="E71" s="187"/>
      <c r="F71" s="187"/>
      <c r="G71" s="187"/>
      <c r="H71" s="187"/>
      <c r="I71" s="187"/>
      <c r="J71" s="188">
        <f>J145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174</v>
      </c>
      <c r="E72" s="187"/>
      <c r="F72" s="187"/>
      <c r="G72" s="187"/>
      <c r="H72" s="187"/>
      <c r="I72" s="187"/>
      <c r="J72" s="188">
        <f>J182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7"/>
      <c r="D73" s="186" t="s">
        <v>175</v>
      </c>
      <c r="E73" s="187"/>
      <c r="F73" s="187"/>
      <c r="G73" s="187"/>
      <c r="H73" s="187"/>
      <c r="I73" s="187"/>
      <c r="J73" s="188">
        <f>J190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9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182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6.25" customHeight="1">
      <c r="A83" s="41"/>
      <c r="B83" s="42"/>
      <c r="C83" s="43"/>
      <c r="D83" s="43"/>
      <c r="E83" s="173" t="str">
        <f>E7</f>
        <v>Regenerace sídliště Husákova-Jiráskova, Nový Bor - realizace pro rok 2025</v>
      </c>
      <c r="F83" s="35"/>
      <c r="G83" s="35"/>
      <c r="H83" s="35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157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1" customFormat="1" ht="16.5" customHeight="1">
      <c r="B85" s="24"/>
      <c r="C85" s="25"/>
      <c r="D85" s="25"/>
      <c r="E85" s="173" t="s">
        <v>1821</v>
      </c>
      <c r="F85" s="25"/>
      <c r="G85" s="25"/>
      <c r="H85" s="25"/>
      <c r="I85" s="25"/>
      <c r="J85" s="25"/>
      <c r="K85" s="25"/>
      <c r="L85" s="23"/>
    </row>
    <row r="86" s="1" customFormat="1" ht="12" customHeight="1">
      <c r="B86" s="24"/>
      <c r="C86" s="35" t="s">
        <v>159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4" t="s">
        <v>1822</v>
      </c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161</v>
      </c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E13</f>
        <v>C 103-3 - Odvodnění</v>
      </c>
      <c r="F89" s="43"/>
      <c r="G89" s="43"/>
      <c r="H89" s="43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F16</f>
        <v>k.ú. Nový Bor</v>
      </c>
      <c r="G91" s="43"/>
      <c r="H91" s="43"/>
      <c r="I91" s="35" t="s">
        <v>23</v>
      </c>
      <c r="J91" s="75" t="str">
        <f>IF(J16="","",J16)</f>
        <v>25. 8. 2025</v>
      </c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E19</f>
        <v>Město Nový Bor</v>
      </c>
      <c r="G93" s="43"/>
      <c r="H93" s="43"/>
      <c r="I93" s="35" t="s">
        <v>33</v>
      </c>
      <c r="J93" s="39" t="str">
        <f>E25</f>
        <v xml:space="preserve">ProProjekt s.r.o. </v>
      </c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31</v>
      </c>
      <c r="D94" s="43"/>
      <c r="E94" s="43"/>
      <c r="F94" s="30" t="str">
        <f>IF(E22="","",E22)</f>
        <v>Vyplň údaj</v>
      </c>
      <c r="G94" s="43"/>
      <c r="H94" s="43"/>
      <c r="I94" s="35" t="s">
        <v>38</v>
      </c>
      <c r="J94" s="39" t="str">
        <f>E28</f>
        <v>Martin Rousek</v>
      </c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90"/>
      <c r="B96" s="191"/>
      <c r="C96" s="192" t="s">
        <v>183</v>
      </c>
      <c r="D96" s="193" t="s">
        <v>61</v>
      </c>
      <c r="E96" s="193" t="s">
        <v>57</v>
      </c>
      <c r="F96" s="193" t="s">
        <v>58</v>
      </c>
      <c r="G96" s="193" t="s">
        <v>184</v>
      </c>
      <c r="H96" s="193" t="s">
        <v>185</v>
      </c>
      <c r="I96" s="193" t="s">
        <v>186</v>
      </c>
      <c r="J96" s="193" t="s">
        <v>165</v>
      </c>
      <c r="K96" s="194" t="s">
        <v>187</v>
      </c>
      <c r="L96" s="195"/>
      <c r="M96" s="95" t="s">
        <v>19</v>
      </c>
      <c r="N96" s="96" t="s">
        <v>46</v>
      </c>
      <c r="O96" s="96" t="s">
        <v>188</v>
      </c>
      <c r="P96" s="96" t="s">
        <v>189</v>
      </c>
      <c r="Q96" s="96" t="s">
        <v>190</v>
      </c>
      <c r="R96" s="96" t="s">
        <v>191</v>
      </c>
      <c r="S96" s="96" t="s">
        <v>192</v>
      </c>
      <c r="T96" s="97" t="s">
        <v>193</v>
      </c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</row>
    <row r="97" s="2" customFormat="1" ht="22.8" customHeight="1">
      <c r="A97" s="41"/>
      <c r="B97" s="42"/>
      <c r="C97" s="102" t="s">
        <v>194</v>
      </c>
      <c r="D97" s="43"/>
      <c r="E97" s="43"/>
      <c r="F97" s="43"/>
      <c r="G97" s="43"/>
      <c r="H97" s="43"/>
      <c r="I97" s="43"/>
      <c r="J97" s="196">
        <f>BK97</f>
        <v>0</v>
      </c>
      <c r="K97" s="43"/>
      <c r="L97" s="47"/>
      <c r="M97" s="98"/>
      <c r="N97" s="197"/>
      <c r="O97" s="99"/>
      <c r="P97" s="198">
        <f>P98</f>
        <v>0</v>
      </c>
      <c r="Q97" s="99"/>
      <c r="R97" s="198">
        <f>R98</f>
        <v>1.2473319999999999</v>
      </c>
      <c r="S97" s="99"/>
      <c r="T97" s="199">
        <f>T98</f>
        <v>1.8932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75</v>
      </c>
      <c r="AU97" s="20" t="s">
        <v>166</v>
      </c>
      <c r="BK97" s="200">
        <f>BK98</f>
        <v>0</v>
      </c>
    </row>
    <row r="98" s="12" customFormat="1" ht="25.92" customHeight="1">
      <c r="A98" s="12"/>
      <c r="B98" s="201"/>
      <c r="C98" s="202"/>
      <c r="D98" s="203" t="s">
        <v>75</v>
      </c>
      <c r="E98" s="204" t="s">
        <v>195</v>
      </c>
      <c r="F98" s="204" t="s">
        <v>196</v>
      </c>
      <c r="G98" s="202"/>
      <c r="H98" s="202"/>
      <c r="I98" s="205"/>
      <c r="J98" s="206">
        <f>BK98</f>
        <v>0</v>
      </c>
      <c r="K98" s="202"/>
      <c r="L98" s="207"/>
      <c r="M98" s="208"/>
      <c r="N98" s="209"/>
      <c r="O98" s="209"/>
      <c r="P98" s="210">
        <f>P99+P138+P145+P182+P190</f>
        <v>0</v>
      </c>
      <c r="Q98" s="209"/>
      <c r="R98" s="210">
        <f>R99+R138+R145+R182+R190</f>
        <v>1.2473319999999999</v>
      </c>
      <c r="S98" s="209"/>
      <c r="T98" s="211">
        <f>T99+T138+T145+T182+T190</f>
        <v>1.8932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2" t="s">
        <v>83</v>
      </c>
      <c r="AT98" s="213" t="s">
        <v>75</v>
      </c>
      <c r="AU98" s="213" t="s">
        <v>76</v>
      </c>
      <c r="AY98" s="212" t="s">
        <v>197</v>
      </c>
      <c r="BK98" s="214">
        <f>BK99+BK138+BK145+BK182+BK190</f>
        <v>0</v>
      </c>
    </row>
    <row r="99" s="12" customFormat="1" ht="22.8" customHeight="1">
      <c r="A99" s="12"/>
      <c r="B99" s="201"/>
      <c r="C99" s="202"/>
      <c r="D99" s="203" t="s">
        <v>75</v>
      </c>
      <c r="E99" s="215" t="s">
        <v>83</v>
      </c>
      <c r="F99" s="215" t="s">
        <v>198</v>
      </c>
      <c r="G99" s="202"/>
      <c r="H99" s="202"/>
      <c r="I99" s="205"/>
      <c r="J99" s="216">
        <f>BK99</f>
        <v>0</v>
      </c>
      <c r="K99" s="202"/>
      <c r="L99" s="207"/>
      <c r="M99" s="208"/>
      <c r="N99" s="209"/>
      <c r="O99" s="209"/>
      <c r="P99" s="210">
        <f>SUM(P100:P137)</f>
        <v>0</v>
      </c>
      <c r="Q99" s="209"/>
      <c r="R99" s="210">
        <f>SUM(R100:R137)</f>
        <v>0.020916000000000001</v>
      </c>
      <c r="S99" s="209"/>
      <c r="T99" s="211">
        <f>SUM(T100:T137)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83</v>
      </c>
      <c r="AT99" s="213" t="s">
        <v>75</v>
      </c>
      <c r="AU99" s="213" t="s">
        <v>83</v>
      </c>
      <c r="AY99" s="212" t="s">
        <v>197</v>
      </c>
      <c r="BK99" s="214">
        <f>SUM(BK100:BK137)</f>
        <v>0</v>
      </c>
    </row>
    <row r="100" s="2" customFormat="1" ht="44.25" customHeight="1">
      <c r="A100" s="41"/>
      <c r="B100" s="42"/>
      <c r="C100" s="217" t="s">
        <v>83</v>
      </c>
      <c r="D100" s="217" t="s">
        <v>199</v>
      </c>
      <c r="E100" s="218" t="s">
        <v>1286</v>
      </c>
      <c r="F100" s="219" t="s">
        <v>1287</v>
      </c>
      <c r="G100" s="220" t="s">
        <v>266</v>
      </c>
      <c r="H100" s="221">
        <v>9</v>
      </c>
      <c r="I100" s="222"/>
      <c r="J100" s="223">
        <f>ROUND(I100*H100,2)</f>
        <v>0</v>
      </c>
      <c r="K100" s="219" t="s">
        <v>203</v>
      </c>
      <c r="L100" s="47"/>
      <c r="M100" s="224" t="s">
        <v>19</v>
      </c>
      <c r="N100" s="225" t="s">
        <v>47</v>
      </c>
      <c r="O100" s="87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8" t="s">
        <v>204</v>
      </c>
      <c r="AT100" s="228" t="s">
        <v>199</v>
      </c>
      <c r="AU100" s="228" t="s">
        <v>85</v>
      </c>
      <c r="AY100" s="20" t="s">
        <v>197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0" t="s">
        <v>83</v>
      </c>
      <c r="BK100" s="229">
        <f>ROUND(I100*H100,2)</f>
        <v>0</v>
      </c>
      <c r="BL100" s="20" t="s">
        <v>204</v>
      </c>
      <c r="BM100" s="228" t="s">
        <v>2093</v>
      </c>
    </row>
    <row r="101" s="2" customFormat="1">
      <c r="A101" s="41"/>
      <c r="B101" s="42"/>
      <c r="C101" s="43"/>
      <c r="D101" s="230" t="s">
        <v>206</v>
      </c>
      <c r="E101" s="43"/>
      <c r="F101" s="231" t="s">
        <v>1289</v>
      </c>
      <c r="G101" s="43"/>
      <c r="H101" s="43"/>
      <c r="I101" s="232"/>
      <c r="J101" s="43"/>
      <c r="K101" s="43"/>
      <c r="L101" s="47"/>
      <c r="M101" s="233"/>
      <c r="N101" s="23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206</v>
      </c>
      <c r="AU101" s="20" t="s">
        <v>85</v>
      </c>
    </row>
    <row r="102" s="13" customFormat="1">
      <c r="A102" s="13"/>
      <c r="B102" s="235"/>
      <c r="C102" s="236"/>
      <c r="D102" s="237" t="s">
        <v>208</v>
      </c>
      <c r="E102" s="238" t="s">
        <v>19</v>
      </c>
      <c r="F102" s="239" t="s">
        <v>2094</v>
      </c>
      <c r="G102" s="236"/>
      <c r="H102" s="240">
        <v>9</v>
      </c>
      <c r="I102" s="241"/>
      <c r="J102" s="236"/>
      <c r="K102" s="236"/>
      <c r="L102" s="242"/>
      <c r="M102" s="243"/>
      <c r="N102" s="244"/>
      <c r="O102" s="244"/>
      <c r="P102" s="244"/>
      <c r="Q102" s="244"/>
      <c r="R102" s="244"/>
      <c r="S102" s="244"/>
      <c r="T102" s="245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6" t="s">
        <v>208</v>
      </c>
      <c r="AU102" s="246" t="s">
        <v>85</v>
      </c>
      <c r="AV102" s="13" t="s">
        <v>85</v>
      </c>
      <c r="AW102" s="13" t="s">
        <v>37</v>
      </c>
      <c r="AX102" s="13" t="s">
        <v>83</v>
      </c>
      <c r="AY102" s="246" t="s">
        <v>197</v>
      </c>
    </row>
    <row r="103" s="2" customFormat="1" ht="37.8" customHeight="1">
      <c r="A103" s="41"/>
      <c r="B103" s="42"/>
      <c r="C103" s="217" t="s">
        <v>85</v>
      </c>
      <c r="D103" s="217" t="s">
        <v>199</v>
      </c>
      <c r="E103" s="218" t="s">
        <v>303</v>
      </c>
      <c r="F103" s="219" t="s">
        <v>304</v>
      </c>
      <c r="G103" s="220" t="s">
        <v>266</v>
      </c>
      <c r="H103" s="221">
        <v>4.7999999999999998</v>
      </c>
      <c r="I103" s="222"/>
      <c r="J103" s="223">
        <f>ROUND(I103*H103,2)</f>
        <v>0</v>
      </c>
      <c r="K103" s="219" t="s">
        <v>203</v>
      </c>
      <c r="L103" s="47"/>
      <c r="M103" s="224" t="s">
        <v>19</v>
      </c>
      <c r="N103" s="225" t="s">
        <v>47</v>
      </c>
      <c r="O103" s="87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8" t="s">
        <v>204</v>
      </c>
      <c r="AT103" s="228" t="s">
        <v>199</v>
      </c>
      <c r="AU103" s="228" t="s">
        <v>85</v>
      </c>
      <c r="AY103" s="20" t="s">
        <v>197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0" t="s">
        <v>83</v>
      </c>
      <c r="BK103" s="229">
        <f>ROUND(I103*H103,2)</f>
        <v>0</v>
      </c>
      <c r="BL103" s="20" t="s">
        <v>204</v>
      </c>
      <c r="BM103" s="228" t="s">
        <v>2095</v>
      </c>
    </row>
    <row r="104" s="2" customFormat="1">
      <c r="A104" s="41"/>
      <c r="B104" s="42"/>
      <c r="C104" s="43"/>
      <c r="D104" s="230" t="s">
        <v>206</v>
      </c>
      <c r="E104" s="43"/>
      <c r="F104" s="231" t="s">
        <v>306</v>
      </c>
      <c r="G104" s="43"/>
      <c r="H104" s="43"/>
      <c r="I104" s="232"/>
      <c r="J104" s="43"/>
      <c r="K104" s="43"/>
      <c r="L104" s="47"/>
      <c r="M104" s="233"/>
      <c r="N104" s="23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206</v>
      </c>
      <c r="AU104" s="20" t="s">
        <v>85</v>
      </c>
    </row>
    <row r="105" s="13" customFormat="1">
      <c r="A105" s="13"/>
      <c r="B105" s="235"/>
      <c r="C105" s="236"/>
      <c r="D105" s="237" t="s">
        <v>208</v>
      </c>
      <c r="E105" s="238" t="s">
        <v>19</v>
      </c>
      <c r="F105" s="239" t="s">
        <v>2096</v>
      </c>
      <c r="G105" s="236"/>
      <c r="H105" s="240">
        <v>4.7999999999999998</v>
      </c>
      <c r="I105" s="241"/>
      <c r="J105" s="236"/>
      <c r="K105" s="236"/>
      <c r="L105" s="242"/>
      <c r="M105" s="243"/>
      <c r="N105" s="244"/>
      <c r="O105" s="244"/>
      <c r="P105" s="244"/>
      <c r="Q105" s="244"/>
      <c r="R105" s="244"/>
      <c r="S105" s="244"/>
      <c r="T105" s="245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6" t="s">
        <v>208</v>
      </c>
      <c r="AU105" s="246" t="s">
        <v>85</v>
      </c>
      <c r="AV105" s="13" t="s">
        <v>85</v>
      </c>
      <c r="AW105" s="13" t="s">
        <v>37</v>
      </c>
      <c r="AX105" s="13" t="s">
        <v>83</v>
      </c>
      <c r="AY105" s="246" t="s">
        <v>197</v>
      </c>
    </row>
    <row r="106" s="2" customFormat="1" ht="37.8" customHeight="1">
      <c r="A106" s="41"/>
      <c r="B106" s="42"/>
      <c r="C106" s="217" t="s">
        <v>93</v>
      </c>
      <c r="D106" s="217" t="s">
        <v>199</v>
      </c>
      <c r="E106" s="218" t="s">
        <v>1292</v>
      </c>
      <c r="F106" s="219" t="s">
        <v>1293</v>
      </c>
      <c r="G106" s="220" t="s">
        <v>202</v>
      </c>
      <c r="H106" s="221">
        <v>24.899999999999999</v>
      </c>
      <c r="I106" s="222"/>
      <c r="J106" s="223">
        <f>ROUND(I106*H106,2)</f>
        <v>0</v>
      </c>
      <c r="K106" s="219" t="s">
        <v>203</v>
      </c>
      <c r="L106" s="47"/>
      <c r="M106" s="224" t="s">
        <v>19</v>
      </c>
      <c r="N106" s="225" t="s">
        <v>47</v>
      </c>
      <c r="O106" s="87"/>
      <c r="P106" s="226">
        <f>O106*H106</f>
        <v>0</v>
      </c>
      <c r="Q106" s="226">
        <v>0.00084000000000000003</v>
      </c>
      <c r="R106" s="226">
        <f>Q106*H106</f>
        <v>0.020916000000000001</v>
      </c>
      <c r="S106" s="226">
        <v>0</v>
      </c>
      <c r="T106" s="22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8" t="s">
        <v>204</v>
      </c>
      <c r="AT106" s="228" t="s">
        <v>199</v>
      </c>
      <c r="AU106" s="228" t="s">
        <v>85</v>
      </c>
      <c r="AY106" s="20" t="s">
        <v>197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0" t="s">
        <v>83</v>
      </c>
      <c r="BK106" s="229">
        <f>ROUND(I106*H106,2)</f>
        <v>0</v>
      </c>
      <c r="BL106" s="20" t="s">
        <v>204</v>
      </c>
      <c r="BM106" s="228" t="s">
        <v>2097</v>
      </c>
    </row>
    <row r="107" s="2" customFormat="1">
      <c r="A107" s="41"/>
      <c r="B107" s="42"/>
      <c r="C107" s="43"/>
      <c r="D107" s="230" t="s">
        <v>206</v>
      </c>
      <c r="E107" s="43"/>
      <c r="F107" s="231" t="s">
        <v>1295</v>
      </c>
      <c r="G107" s="43"/>
      <c r="H107" s="43"/>
      <c r="I107" s="232"/>
      <c r="J107" s="43"/>
      <c r="K107" s="43"/>
      <c r="L107" s="47"/>
      <c r="M107" s="233"/>
      <c r="N107" s="23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206</v>
      </c>
      <c r="AU107" s="20" t="s">
        <v>85</v>
      </c>
    </row>
    <row r="108" s="13" customFormat="1">
      <c r="A108" s="13"/>
      <c r="B108" s="235"/>
      <c r="C108" s="236"/>
      <c r="D108" s="237" t="s">
        <v>208</v>
      </c>
      <c r="E108" s="238" t="s">
        <v>19</v>
      </c>
      <c r="F108" s="239" t="s">
        <v>2098</v>
      </c>
      <c r="G108" s="236"/>
      <c r="H108" s="240">
        <v>24.899999999999999</v>
      </c>
      <c r="I108" s="241"/>
      <c r="J108" s="236"/>
      <c r="K108" s="236"/>
      <c r="L108" s="242"/>
      <c r="M108" s="243"/>
      <c r="N108" s="244"/>
      <c r="O108" s="244"/>
      <c r="P108" s="244"/>
      <c r="Q108" s="244"/>
      <c r="R108" s="244"/>
      <c r="S108" s="244"/>
      <c r="T108" s="245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6" t="s">
        <v>208</v>
      </c>
      <c r="AU108" s="246" t="s">
        <v>85</v>
      </c>
      <c r="AV108" s="13" t="s">
        <v>85</v>
      </c>
      <c r="AW108" s="13" t="s">
        <v>37</v>
      </c>
      <c r="AX108" s="13" t="s">
        <v>83</v>
      </c>
      <c r="AY108" s="246" t="s">
        <v>197</v>
      </c>
    </row>
    <row r="109" s="2" customFormat="1" ht="44.25" customHeight="1">
      <c r="A109" s="41"/>
      <c r="B109" s="42"/>
      <c r="C109" s="217" t="s">
        <v>204</v>
      </c>
      <c r="D109" s="217" t="s">
        <v>199</v>
      </c>
      <c r="E109" s="218" t="s">
        <v>1297</v>
      </c>
      <c r="F109" s="219" t="s">
        <v>1298</v>
      </c>
      <c r="G109" s="220" t="s">
        <v>202</v>
      </c>
      <c r="H109" s="221">
        <v>24.899999999999999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204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204</v>
      </c>
      <c r="BM109" s="228" t="s">
        <v>2099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1300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85</v>
      </c>
    </row>
    <row r="111" s="2" customFormat="1" ht="55.5" customHeight="1">
      <c r="A111" s="41"/>
      <c r="B111" s="42"/>
      <c r="C111" s="217" t="s">
        <v>224</v>
      </c>
      <c r="D111" s="217" t="s">
        <v>199</v>
      </c>
      <c r="E111" s="218" t="s">
        <v>1301</v>
      </c>
      <c r="F111" s="219" t="s">
        <v>1302</v>
      </c>
      <c r="G111" s="220" t="s">
        <v>266</v>
      </c>
      <c r="H111" s="221">
        <v>9</v>
      </c>
      <c r="I111" s="222"/>
      <c r="J111" s="223">
        <f>ROUND(I111*H111,2)</f>
        <v>0</v>
      </c>
      <c r="K111" s="219" t="s">
        <v>203</v>
      </c>
      <c r="L111" s="47"/>
      <c r="M111" s="224" t="s">
        <v>19</v>
      </c>
      <c r="N111" s="225" t="s">
        <v>47</v>
      </c>
      <c r="O111" s="87"/>
      <c r="P111" s="226">
        <f>O111*H111</f>
        <v>0</v>
      </c>
      <c r="Q111" s="226">
        <v>0</v>
      </c>
      <c r="R111" s="226">
        <f>Q111*H111</f>
        <v>0</v>
      </c>
      <c r="S111" s="226">
        <v>0</v>
      </c>
      <c r="T111" s="22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8" t="s">
        <v>204</v>
      </c>
      <c r="AT111" s="228" t="s">
        <v>199</v>
      </c>
      <c r="AU111" s="228" t="s">
        <v>85</v>
      </c>
      <c r="AY111" s="20" t="s">
        <v>197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0" t="s">
        <v>83</v>
      </c>
      <c r="BK111" s="229">
        <f>ROUND(I111*H111,2)</f>
        <v>0</v>
      </c>
      <c r="BL111" s="20" t="s">
        <v>204</v>
      </c>
      <c r="BM111" s="228" t="s">
        <v>2100</v>
      </c>
    </row>
    <row r="112" s="2" customFormat="1">
      <c r="A112" s="41"/>
      <c r="B112" s="42"/>
      <c r="C112" s="43"/>
      <c r="D112" s="230" t="s">
        <v>206</v>
      </c>
      <c r="E112" s="43"/>
      <c r="F112" s="231" t="s">
        <v>1304</v>
      </c>
      <c r="G112" s="43"/>
      <c r="H112" s="43"/>
      <c r="I112" s="232"/>
      <c r="J112" s="43"/>
      <c r="K112" s="43"/>
      <c r="L112" s="47"/>
      <c r="M112" s="233"/>
      <c r="N112" s="23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206</v>
      </c>
      <c r="AU112" s="20" t="s">
        <v>85</v>
      </c>
    </row>
    <row r="113" s="13" customFormat="1">
      <c r="A113" s="13"/>
      <c r="B113" s="235"/>
      <c r="C113" s="236"/>
      <c r="D113" s="237" t="s">
        <v>208</v>
      </c>
      <c r="E113" s="238" t="s">
        <v>19</v>
      </c>
      <c r="F113" s="239" t="s">
        <v>2101</v>
      </c>
      <c r="G113" s="236"/>
      <c r="H113" s="240">
        <v>9</v>
      </c>
      <c r="I113" s="241"/>
      <c r="J113" s="236"/>
      <c r="K113" s="236"/>
      <c r="L113" s="242"/>
      <c r="M113" s="243"/>
      <c r="N113" s="244"/>
      <c r="O113" s="244"/>
      <c r="P113" s="244"/>
      <c r="Q113" s="244"/>
      <c r="R113" s="244"/>
      <c r="S113" s="244"/>
      <c r="T113" s="245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6" t="s">
        <v>208</v>
      </c>
      <c r="AU113" s="246" t="s">
        <v>85</v>
      </c>
      <c r="AV113" s="13" t="s">
        <v>85</v>
      </c>
      <c r="AW113" s="13" t="s">
        <v>37</v>
      </c>
      <c r="AX113" s="13" t="s">
        <v>83</v>
      </c>
      <c r="AY113" s="246" t="s">
        <v>197</v>
      </c>
    </row>
    <row r="114" s="2" customFormat="1" ht="62.7" customHeight="1">
      <c r="A114" s="41"/>
      <c r="B114" s="42"/>
      <c r="C114" s="217" t="s">
        <v>229</v>
      </c>
      <c r="D114" s="217" t="s">
        <v>199</v>
      </c>
      <c r="E114" s="218" t="s">
        <v>320</v>
      </c>
      <c r="F114" s="219" t="s">
        <v>321</v>
      </c>
      <c r="G114" s="220" t="s">
        <v>266</v>
      </c>
      <c r="H114" s="221">
        <v>9</v>
      </c>
      <c r="I114" s="222"/>
      <c r="J114" s="223">
        <f>ROUND(I114*H114,2)</f>
        <v>0</v>
      </c>
      <c r="K114" s="219" t="s">
        <v>203</v>
      </c>
      <c r="L114" s="47"/>
      <c r="M114" s="224" t="s">
        <v>19</v>
      </c>
      <c r="N114" s="225" t="s">
        <v>47</v>
      </c>
      <c r="O114" s="87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8" t="s">
        <v>204</v>
      </c>
      <c r="AT114" s="228" t="s">
        <v>199</v>
      </c>
      <c r="AU114" s="228" t="s">
        <v>85</v>
      </c>
      <c r="AY114" s="20" t="s">
        <v>197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0" t="s">
        <v>83</v>
      </c>
      <c r="BK114" s="229">
        <f>ROUND(I114*H114,2)</f>
        <v>0</v>
      </c>
      <c r="BL114" s="20" t="s">
        <v>204</v>
      </c>
      <c r="BM114" s="228" t="s">
        <v>2102</v>
      </c>
    </row>
    <row r="115" s="2" customFormat="1">
      <c r="A115" s="41"/>
      <c r="B115" s="42"/>
      <c r="C115" s="43"/>
      <c r="D115" s="230" t="s">
        <v>206</v>
      </c>
      <c r="E115" s="43"/>
      <c r="F115" s="231" t="s">
        <v>323</v>
      </c>
      <c r="G115" s="43"/>
      <c r="H115" s="43"/>
      <c r="I115" s="232"/>
      <c r="J115" s="43"/>
      <c r="K115" s="43"/>
      <c r="L115" s="47"/>
      <c r="M115" s="233"/>
      <c r="N115" s="23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206</v>
      </c>
      <c r="AU115" s="20" t="s">
        <v>85</v>
      </c>
    </row>
    <row r="116" s="13" customFormat="1">
      <c r="A116" s="13"/>
      <c r="B116" s="235"/>
      <c r="C116" s="236"/>
      <c r="D116" s="237" t="s">
        <v>208</v>
      </c>
      <c r="E116" s="238" t="s">
        <v>19</v>
      </c>
      <c r="F116" s="239" t="s">
        <v>2103</v>
      </c>
      <c r="G116" s="236"/>
      <c r="H116" s="240">
        <v>9</v>
      </c>
      <c r="I116" s="241"/>
      <c r="J116" s="236"/>
      <c r="K116" s="236"/>
      <c r="L116" s="242"/>
      <c r="M116" s="243"/>
      <c r="N116" s="244"/>
      <c r="O116" s="244"/>
      <c r="P116" s="244"/>
      <c r="Q116" s="244"/>
      <c r="R116" s="244"/>
      <c r="S116" s="244"/>
      <c r="T116" s="245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6" t="s">
        <v>208</v>
      </c>
      <c r="AU116" s="246" t="s">
        <v>85</v>
      </c>
      <c r="AV116" s="13" t="s">
        <v>85</v>
      </c>
      <c r="AW116" s="13" t="s">
        <v>37</v>
      </c>
      <c r="AX116" s="13" t="s">
        <v>83</v>
      </c>
      <c r="AY116" s="246" t="s">
        <v>197</v>
      </c>
    </row>
    <row r="117" s="2" customFormat="1" ht="66.75" customHeight="1">
      <c r="A117" s="41"/>
      <c r="B117" s="42"/>
      <c r="C117" s="217" t="s">
        <v>234</v>
      </c>
      <c r="D117" s="217" t="s">
        <v>199</v>
      </c>
      <c r="E117" s="218" t="s">
        <v>326</v>
      </c>
      <c r="F117" s="219" t="s">
        <v>327</v>
      </c>
      <c r="G117" s="220" t="s">
        <v>266</v>
      </c>
      <c r="H117" s="221">
        <v>171</v>
      </c>
      <c r="I117" s="222"/>
      <c r="J117" s="223">
        <f>ROUND(I117*H117,2)</f>
        <v>0</v>
      </c>
      <c r="K117" s="219" t="s">
        <v>203</v>
      </c>
      <c r="L117" s="47"/>
      <c r="M117" s="224" t="s">
        <v>19</v>
      </c>
      <c r="N117" s="225" t="s">
        <v>47</v>
      </c>
      <c r="O117" s="87"/>
      <c r="P117" s="226">
        <f>O117*H117</f>
        <v>0</v>
      </c>
      <c r="Q117" s="226">
        <v>0</v>
      </c>
      <c r="R117" s="226">
        <f>Q117*H117</f>
        <v>0</v>
      </c>
      <c r="S117" s="226">
        <v>0</v>
      </c>
      <c r="T117" s="227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8" t="s">
        <v>204</v>
      </c>
      <c r="AT117" s="228" t="s">
        <v>199</v>
      </c>
      <c r="AU117" s="228" t="s">
        <v>85</v>
      </c>
      <c r="AY117" s="20" t="s">
        <v>197</v>
      </c>
      <c r="BE117" s="229">
        <f>IF(N117="základní",J117,0)</f>
        <v>0</v>
      </c>
      <c r="BF117" s="229">
        <f>IF(N117="snížená",J117,0)</f>
        <v>0</v>
      </c>
      <c r="BG117" s="229">
        <f>IF(N117="zákl. přenesená",J117,0)</f>
        <v>0</v>
      </c>
      <c r="BH117" s="229">
        <f>IF(N117="sníž. přenesená",J117,0)</f>
        <v>0</v>
      </c>
      <c r="BI117" s="229">
        <f>IF(N117="nulová",J117,0)</f>
        <v>0</v>
      </c>
      <c r="BJ117" s="20" t="s">
        <v>83</v>
      </c>
      <c r="BK117" s="229">
        <f>ROUND(I117*H117,2)</f>
        <v>0</v>
      </c>
      <c r="BL117" s="20" t="s">
        <v>204</v>
      </c>
      <c r="BM117" s="228" t="s">
        <v>2104</v>
      </c>
    </row>
    <row r="118" s="2" customFormat="1">
      <c r="A118" s="41"/>
      <c r="B118" s="42"/>
      <c r="C118" s="43"/>
      <c r="D118" s="230" t="s">
        <v>206</v>
      </c>
      <c r="E118" s="43"/>
      <c r="F118" s="231" t="s">
        <v>329</v>
      </c>
      <c r="G118" s="43"/>
      <c r="H118" s="43"/>
      <c r="I118" s="232"/>
      <c r="J118" s="43"/>
      <c r="K118" s="43"/>
      <c r="L118" s="47"/>
      <c r="M118" s="233"/>
      <c r="N118" s="234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206</v>
      </c>
      <c r="AU118" s="20" t="s">
        <v>85</v>
      </c>
    </row>
    <row r="119" s="13" customFormat="1">
      <c r="A119" s="13"/>
      <c r="B119" s="235"/>
      <c r="C119" s="236"/>
      <c r="D119" s="237" t="s">
        <v>208</v>
      </c>
      <c r="E119" s="238" t="s">
        <v>19</v>
      </c>
      <c r="F119" s="239" t="s">
        <v>2103</v>
      </c>
      <c r="G119" s="236"/>
      <c r="H119" s="240">
        <v>9</v>
      </c>
      <c r="I119" s="241"/>
      <c r="J119" s="236"/>
      <c r="K119" s="236"/>
      <c r="L119" s="242"/>
      <c r="M119" s="243"/>
      <c r="N119" s="244"/>
      <c r="O119" s="244"/>
      <c r="P119" s="244"/>
      <c r="Q119" s="244"/>
      <c r="R119" s="244"/>
      <c r="S119" s="244"/>
      <c r="T119" s="245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6" t="s">
        <v>208</v>
      </c>
      <c r="AU119" s="246" t="s">
        <v>85</v>
      </c>
      <c r="AV119" s="13" t="s">
        <v>85</v>
      </c>
      <c r="AW119" s="13" t="s">
        <v>37</v>
      </c>
      <c r="AX119" s="13" t="s">
        <v>83</v>
      </c>
      <c r="AY119" s="246" t="s">
        <v>197</v>
      </c>
    </row>
    <row r="120" s="13" customFormat="1">
      <c r="A120" s="13"/>
      <c r="B120" s="235"/>
      <c r="C120" s="236"/>
      <c r="D120" s="237" t="s">
        <v>208</v>
      </c>
      <c r="E120" s="236"/>
      <c r="F120" s="239" t="s">
        <v>2105</v>
      </c>
      <c r="G120" s="236"/>
      <c r="H120" s="240">
        <v>171</v>
      </c>
      <c r="I120" s="241"/>
      <c r="J120" s="236"/>
      <c r="K120" s="236"/>
      <c r="L120" s="242"/>
      <c r="M120" s="243"/>
      <c r="N120" s="244"/>
      <c r="O120" s="244"/>
      <c r="P120" s="244"/>
      <c r="Q120" s="244"/>
      <c r="R120" s="244"/>
      <c r="S120" s="244"/>
      <c r="T120" s="245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6" t="s">
        <v>208</v>
      </c>
      <c r="AU120" s="246" t="s">
        <v>85</v>
      </c>
      <c r="AV120" s="13" t="s">
        <v>85</v>
      </c>
      <c r="AW120" s="13" t="s">
        <v>4</v>
      </c>
      <c r="AX120" s="13" t="s">
        <v>83</v>
      </c>
      <c r="AY120" s="246" t="s">
        <v>197</v>
      </c>
    </row>
    <row r="121" s="2" customFormat="1" ht="44.25" customHeight="1">
      <c r="A121" s="41"/>
      <c r="B121" s="42"/>
      <c r="C121" s="217" t="s">
        <v>239</v>
      </c>
      <c r="D121" s="217" t="s">
        <v>199</v>
      </c>
      <c r="E121" s="218" t="s">
        <v>1035</v>
      </c>
      <c r="F121" s="219" t="s">
        <v>1036</v>
      </c>
      <c r="G121" s="220" t="s">
        <v>266</v>
      </c>
      <c r="H121" s="221">
        <v>9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204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204</v>
      </c>
      <c r="BM121" s="228" t="s">
        <v>2106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1038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3" customFormat="1">
      <c r="A123" s="13"/>
      <c r="B123" s="235"/>
      <c r="C123" s="236"/>
      <c r="D123" s="237" t="s">
        <v>208</v>
      </c>
      <c r="E123" s="238" t="s">
        <v>19</v>
      </c>
      <c r="F123" s="239" t="s">
        <v>2101</v>
      </c>
      <c r="G123" s="236"/>
      <c r="H123" s="240">
        <v>9</v>
      </c>
      <c r="I123" s="241"/>
      <c r="J123" s="236"/>
      <c r="K123" s="236"/>
      <c r="L123" s="242"/>
      <c r="M123" s="243"/>
      <c r="N123" s="244"/>
      <c r="O123" s="244"/>
      <c r="P123" s="244"/>
      <c r="Q123" s="244"/>
      <c r="R123" s="244"/>
      <c r="S123" s="244"/>
      <c r="T123" s="245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6" t="s">
        <v>208</v>
      </c>
      <c r="AU123" s="246" t="s">
        <v>85</v>
      </c>
      <c r="AV123" s="13" t="s">
        <v>85</v>
      </c>
      <c r="AW123" s="13" t="s">
        <v>37</v>
      </c>
      <c r="AX123" s="13" t="s">
        <v>83</v>
      </c>
      <c r="AY123" s="246" t="s">
        <v>197</v>
      </c>
    </row>
    <row r="124" s="2" customFormat="1" ht="44.25" customHeight="1">
      <c r="A124" s="41"/>
      <c r="B124" s="42"/>
      <c r="C124" s="217" t="s">
        <v>245</v>
      </c>
      <c r="D124" s="217" t="s">
        <v>199</v>
      </c>
      <c r="E124" s="218" t="s">
        <v>350</v>
      </c>
      <c r="F124" s="219" t="s">
        <v>351</v>
      </c>
      <c r="G124" s="220" t="s">
        <v>345</v>
      </c>
      <c r="H124" s="221">
        <v>18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204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2107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353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3" customFormat="1">
      <c r="A126" s="13"/>
      <c r="B126" s="235"/>
      <c r="C126" s="236"/>
      <c r="D126" s="237" t="s">
        <v>208</v>
      </c>
      <c r="E126" s="238" t="s">
        <v>19</v>
      </c>
      <c r="F126" s="239" t="s">
        <v>2103</v>
      </c>
      <c r="G126" s="236"/>
      <c r="H126" s="240">
        <v>9</v>
      </c>
      <c r="I126" s="241"/>
      <c r="J126" s="236"/>
      <c r="K126" s="236"/>
      <c r="L126" s="242"/>
      <c r="M126" s="243"/>
      <c r="N126" s="244"/>
      <c r="O126" s="244"/>
      <c r="P126" s="244"/>
      <c r="Q126" s="244"/>
      <c r="R126" s="244"/>
      <c r="S126" s="244"/>
      <c r="T126" s="245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6" t="s">
        <v>208</v>
      </c>
      <c r="AU126" s="246" t="s">
        <v>85</v>
      </c>
      <c r="AV126" s="13" t="s">
        <v>85</v>
      </c>
      <c r="AW126" s="13" t="s">
        <v>37</v>
      </c>
      <c r="AX126" s="13" t="s">
        <v>83</v>
      </c>
      <c r="AY126" s="246" t="s">
        <v>197</v>
      </c>
    </row>
    <row r="127" s="13" customFormat="1">
      <c r="A127" s="13"/>
      <c r="B127" s="235"/>
      <c r="C127" s="236"/>
      <c r="D127" s="237" t="s">
        <v>208</v>
      </c>
      <c r="E127" s="236"/>
      <c r="F127" s="239" t="s">
        <v>2108</v>
      </c>
      <c r="G127" s="236"/>
      <c r="H127" s="240">
        <v>18</v>
      </c>
      <c r="I127" s="241"/>
      <c r="J127" s="236"/>
      <c r="K127" s="236"/>
      <c r="L127" s="242"/>
      <c r="M127" s="243"/>
      <c r="N127" s="244"/>
      <c r="O127" s="244"/>
      <c r="P127" s="244"/>
      <c r="Q127" s="244"/>
      <c r="R127" s="244"/>
      <c r="S127" s="244"/>
      <c r="T127" s="245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6" t="s">
        <v>208</v>
      </c>
      <c r="AU127" s="246" t="s">
        <v>85</v>
      </c>
      <c r="AV127" s="13" t="s">
        <v>85</v>
      </c>
      <c r="AW127" s="13" t="s">
        <v>4</v>
      </c>
      <c r="AX127" s="13" t="s">
        <v>83</v>
      </c>
      <c r="AY127" s="246" t="s">
        <v>197</v>
      </c>
    </row>
    <row r="128" s="2" customFormat="1" ht="44.25" customHeight="1">
      <c r="A128" s="41"/>
      <c r="B128" s="42"/>
      <c r="C128" s="217" t="s">
        <v>252</v>
      </c>
      <c r="D128" s="217" t="s">
        <v>199</v>
      </c>
      <c r="E128" s="218" t="s">
        <v>361</v>
      </c>
      <c r="F128" s="219" t="s">
        <v>362</v>
      </c>
      <c r="G128" s="220" t="s">
        <v>266</v>
      </c>
      <c r="H128" s="221">
        <v>5.4000000000000004</v>
      </c>
      <c r="I128" s="222"/>
      <c r="J128" s="223">
        <f>ROUND(I128*H128,2)</f>
        <v>0</v>
      </c>
      <c r="K128" s="219" t="s">
        <v>203</v>
      </c>
      <c r="L128" s="47"/>
      <c r="M128" s="224" t="s">
        <v>19</v>
      </c>
      <c r="N128" s="225" t="s">
        <v>47</v>
      </c>
      <c r="O128" s="87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204</v>
      </c>
      <c r="AT128" s="228" t="s">
        <v>199</v>
      </c>
      <c r="AU128" s="228" t="s">
        <v>85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204</v>
      </c>
      <c r="BM128" s="228" t="s">
        <v>2109</v>
      </c>
    </row>
    <row r="129" s="2" customFormat="1">
      <c r="A129" s="41"/>
      <c r="B129" s="42"/>
      <c r="C129" s="43"/>
      <c r="D129" s="230" t="s">
        <v>206</v>
      </c>
      <c r="E129" s="43"/>
      <c r="F129" s="231" t="s">
        <v>364</v>
      </c>
      <c r="G129" s="43"/>
      <c r="H129" s="43"/>
      <c r="I129" s="232"/>
      <c r="J129" s="43"/>
      <c r="K129" s="43"/>
      <c r="L129" s="47"/>
      <c r="M129" s="233"/>
      <c r="N129" s="23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206</v>
      </c>
      <c r="AU129" s="20" t="s">
        <v>85</v>
      </c>
    </row>
    <row r="130" s="13" customFormat="1">
      <c r="A130" s="13"/>
      <c r="B130" s="235"/>
      <c r="C130" s="236"/>
      <c r="D130" s="237" t="s">
        <v>208</v>
      </c>
      <c r="E130" s="238" t="s">
        <v>19</v>
      </c>
      <c r="F130" s="239" t="s">
        <v>2110</v>
      </c>
      <c r="G130" s="236"/>
      <c r="H130" s="240">
        <v>5.4000000000000004</v>
      </c>
      <c r="I130" s="241"/>
      <c r="J130" s="236"/>
      <c r="K130" s="236"/>
      <c r="L130" s="242"/>
      <c r="M130" s="243"/>
      <c r="N130" s="244"/>
      <c r="O130" s="244"/>
      <c r="P130" s="244"/>
      <c r="Q130" s="244"/>
      <c r="R130" s="244"/>
      <c r="S130" s="244"/>
      <c r="T130" s="245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6" t="s">
        <v>208</v>
      </c>
      <c r="AU130" s="246" t="s">
        <v>85</v>
      </c>
      <c r="AV130" s="13" t="s">
        <v>85</v>
      </c>
      <c r="AW130" s="13" t="s">
        <v>37</v>
      </c>
      <c r="AX130" s="13" t="s">
        <v>83</v>
      </c>
      <c r="AY130" s="246" t="s">
        <v>197</v>
      </c>
    </row>
    <row r="131" s="2" customFormat="1" ht="16.5" customHeight="1">
      <c r="A131" s="41"/>
      <c r="B131" s="42"/>
      <c r="C131" s="269" t="s">
        <v>258</v>
      </c>
      <c r="D131" s="269" t="s">
        <v>342</v>
      </c>
      <c r="E131" s="270" t="s">
        <v>343</v>
      </c>
      <c r="F131" s="271" t="s">
        <v>344</v>
      </c>
      <c r="G131" s="272" t="s">
        <v>345</v>
      </c>
      <c r="H131" s="273">
        <v>12.42</v>
      </c>
      <c r="I131" s="274"/>
      <c r="J131" s="275">
        <f>ROUND(I131*H131,2)</f>
        <v>0</v>
      </c>
      <c r="K131" s="271" t="s">
        <v>203</v>
      </c>
      <c r="L131" s="276"/>
      <c r="M131" s="277" t="s">
        <v>19</v>
      </c>
      <c r="N131" s="278" t="s">
        <v>47</v>
      </c>
      <c r="O131" s="87"/>
      <c r="P131" s="226">
        <f>O131*H131</f>
        <v>0</v>
      </c>
      <c r="Q131" s="226">
        <v>0</v>
      </c>
      <c r="R131" s="226">
        <f>Q131*H131</f>
        <v>0</v>
      </c>
      <c r="S131" s="226">
        <v>0</v>
      </c>
      <c r="T131" s="227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8" t="s">
        <v>239</v>
      </c>
      <c r="AT131" s="228" t="s">
        <v>342</v>
      </c>
      <c r="AU131" s="228" t="s">
        <v>85</v>
      </c>
      <c r="AY131" s="20" t="s">
        <v>197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0" t="s">
        <v>83</v>
      </c>
      <c r="BK131" s="229">
        <f>ROUND(I131*H131,2)</f>
        <v>0</v>
      </c>
      <c r="BL131" s="20" t="s">
        <v>204</v>
      </c>
      <c r="BM131" s="228" t="s">
        <v>2111</v>
      </c>
    </row>
    <row r="132" s="13" customFormat="1">
      <c r="A132" s="13"/>
      <c r="B132" s="235"/>
      <c r="C132" s="236"/>
      <c r="D132" s="237" t="s">
        <v>208</v>
      </c>
      <c r="E132" s="236"/>
      <c r="F132" s="239" t="s">
        <v>2112</v>
      </c>
      <c r="G132" s="236"/>
      <c r="H132" s="240">
        <v>12.42</v>
      </c>
      <c r="I132" s="241"/>
      <c r="J132" s="236"/>
      <c r="K132" s="236"/>
      <c r="L132" s="242"/>
      <c r="M132" s="243"/>
      <c r="N132" s="244"/>
      <c r="O132" s="244"/>
      <c r="P132" s="244"/>
      <c r="Q132" s="244"/>
      <c r="R132" s="244"/>
      <c r="S132" s="244"/>
      <c r="T132" s="245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6" t="s">
        <v>208</v>
      </c>
      <c r="AU132" s="246" t="s">
        <v>85</v>
      </c>
      <c r="AV132" s="13" t="s">
        <v>85</v>
      </c>
      <c r="AW132" s="13" t="s">
        <v>4</v>
      </c>
      <c r="AX132" s="13" t="s">
        <v>83</v>
      </c>
      <c r="AY132" s="246" t="s">
        <v>197</v>
      </c>
    </row>
    <row r="133" s="2" customFormat="1" ht="66.75" customHeight="1">
      <c r="A133" s="41"/>
      <c r="B133" s="42"/>
      <c r="C133" s="217" t="s">
        <v>8</v>
      </c>
      <c r="D133" s="217" t="s">
        <v>199</v>
      </c>
      <c r="E133" s="218" t="s">
        <v>1317</v>
      </c>
      <c r="F133" s="219" t="s">
        <v>1318</v>
      </c>
      <c r="G133" s="220" t="s">
        <v>266</v>
      </c>
      <c r="H133" s="221">
        <v>2.7000000000000002</v>
      </c>
      <c r="I133" s="222"/>
      <c r="J133" s="223">
        <f>ROUND(I133*H133,2)</f>
        <v>0</v>
      </c>
      <c r="K133" s="219" t="s">
        <v>203</v>
      </c>
      <c r="L133" s="47"/>
      <c r="M133" s="224" t="s">
        <v>19</v>
      </c>
      <c r="N133" s="225" t="s">
        <v>47</v>
      </c>
      <c r="O133" s="87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8" t="s">
        <v>204</v>
      </c>
      <c r="AT133" s="228" t="s">
        <v>199</v>
      </c>
      <c r="AU133" s="228" t="s">
        <v>85</v>
      </c>
      <c r="AY133" s="20" t="s">
        <v>197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0" t="s">
        <v>83</v>
      </c>
      <c r="BK133" s="229">
        <f>ROUND(I133*H133,2)</f>
        <v>0</v>
      </c>
      <c r="BL133" s="20" t="s">
        <v>204</v>
      </c>
      <c r="BM133" s="228" t="s">
        <v>2113</v>
      </c>
    </row>
    <row r="134" s="2" customFormat="1">
      <c r="A134" s="41"/>
      <c r="B134" s="42"/>
      <c r="C134" s="43"/>
      <c r="D134" s="230" t="s">
        <v>206</v>
      </c>
      <c r="E134" s="43"/>
      <c r="F134" s="231" t="s">
        <v>1320</v>
      </c>
      <c r="G134" s="43"/>
      <c r="H134" s="43"/>
      <c r="I134" s="232"/>
      <c r="J134" s="43"/>
      <c r="K134" s="43"/>
      <c r="L134" s="47"/>
      <c r="M134" s="233"/>
      <c r="N134" s="234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206</v>
      </c>
      <c r="AU134" s="20" t="s">
        <v>85</v>
      </c>
    </row>
    <row r="135" s="13" customFormat="1">
      <c r="A135" s="13"/>
      <c r="B135" s="235"/>
      <c r="C135" s="236"/>
      <c r="D135" s="237" t="s">
        <v>208</v>
      </c>
      <c r="E135" s="238" t="s">
        <v>19</v>
      </c>
      <c r="F135" s="239" t="s">
        <v>2114</v>
      </c>
      <c r="G135" s="236"/>
      <c r="H135" s="240">
        <v>2.7000000000000002</v>
      </c>
      <c r="I135" s="241"/>
      <c r="J135" s="236"/>
      <c r="K135" s="236"/>
      <c r="L135" s="242"/>
      <c r="M135" s="243"/>
      <c r="N135" s="244"/>
      <c r="O135" s="244"/>
      <c r="P135" s="244"/>
      <c r="Q135" s="244"/>
      <c r="R135" s="244"/>
      <c r="S135" s="244"/>
      <c r="T135" s="245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6" t="s">
        <v>208</v>
      </c>
      <c r="AU135" s="246" t="s">
        <v>85</v>
      </c>
      <c r="AV135" s="13" t="s">
        <v>85</v>
      </c>
      <c r="AW135" s="13" t="s">
        <v>37</v>
      </c>
      <c r="AX135" s="13" t="s">
        <v>83</v>
      </c>
      <c r="AY135" s="246" t="s">
        <v>197</v>
      </c>
    </row>
    <row r="136" s="2" customFormat="1" ht="16.5" customHeight="1">
      <c r="A136" s="41"/>
      <c r="B136" s="42"/>
      <c r="C136" s="269" t="s">
        <v>273</v>
      </c>
      <c r="D136" s="269" t="s">
        <v>342</v>
      </c>
      <c r="E136" s="270" t="s">
        <v>1322</v>
      </c>
      <c r="F136" s="271" t="s">
        <v>1323</v>
      </c>
      <c r="G136" s="272" t="s">
        <v>345</v>
      </c>
      <c r="H136" s="273">
        <v>5.4000000000000004</v>
      </c>
      <c r="I136" s="274"/>
      <c r="J136" s="275">
        <f>ROUND(I136*H136,2)</f>
        <v>0</v>
      </c>
      <c r="K136" s="271" t="s">
        <v>203</v>
      </c>
      <c r="L136" s="276"/>
      <c r="M136" s="277" t="s">
        <v>19</v>
      </c>
      <c r="N136" s="278" t="s">
        <v>47</v>
      </c>
      <c r="O136" s="87"/>
      <c r="P136" s="226">
        <f>O136*H136</f>
        <v>0</v>
      </c>
      <c r="Q136" s="226">
        <v>0</v>
      </c>
      <c r="R136" s="226">
        <f>Q136*H136</f>
        <v>0</v>
      </c>
      <c r="S136" s="226">
        <v>0</v>
      </c>
      <c r="T136" s="22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8" t="s">
        <v>239</v>
      </c>
      <c r="AT136" s="228" t="s">
        <v>342</v>
      </c>
      <c r="AU136" s="228" t="s">
        <v>85</v>
      </c>
      <c r="AY136" s="20" t="s">
        <v>197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0" t="s">
        <v>83</v>
      </c>
      <c r="BK136" s="229">
        <f>ROUND(I136*H136,2)</f>
        <v>0</v>
      </c>
      <c r="BL136" s="20" t="s">
        <v>204</v>
      </c>
      <c r="BM136" s="228" t="s">
        <v>2115</v>
      </c>
    </row>
    <row r="137" s="13" customFormat="1">
      <c r="A137" s="13"/>
      <c r="B137" s="235"/>
      <c r="C137" s="236"/>
      <c r="D137" s="237" t="s">
        <v>208</v>
      </c>
      <c r="E137" s="236"/>
      <c r="F137" s="239" t="s">
        <v>2116</v>
      </c>
      <c r="G137" s="236"/>
      <c r="H137" s="240">
        <v>5.4000000000000004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4</v>
      </c>
      <c r="AX137" s="13" t="s">
        <v>83</v>
      </c>
      <c r="AY137" s="246" t="s">
        <v>197</v>
      </c>
    </row>
    <row r="138" s="12" customFormat="1" ht="22.8" customHeight="1">
      <c r="A138" s="12"/>
      <c r="B138" s="201"/>
      <c r="C138" s="202"/>
      <c r="D138" s="203" t="s">
        <v>75</v>
      </c>
      <c r="E138" s="215" t="s">
        <v>204</v>
      </c>
      <c r="F138" s="215" t="s">
        <v>1326</v>
      </c>
      <c r="G138" s="202"/>
      <c r="H138" s="202"/>
      <c r="I138" s="205"/>
      <c r="J138" s="216">
        <f>BK138</f>
        <v>0</v>
      </c>
      <c r="K138" s="202"/>
      <c r="L138" s="207"/>
      <c r="M138" s="208"/>
      <c r="N138" s="209"/>
      <c r="O138" s="209"/>
      <c r="P138" s="210">
        <f>SUM(P139:P144)</f>
        <v>0</v>
      </c>
      <c r="Q138" s="209"/>
      <c r="R138" s="210">
        <f>SUM(R139:R144)</f>
        <v>0.022609999999999998</v>
      </c>
      <c r="S138" s="209"/>
      <c r="T138" s="211">
        <f>SUM(T139:T144)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2" t="s">
        <v>83</v>
      </c>
      <c r="AT138" s="213" t="s">
        <v>75</v>
      </c>
      <c r="AU138" s="213" t="s">
        <v>83</v>
      </c>
      <c r="AY138" s="212" t="s">
        <v>197</v>
      </c>
      <c r="BK138" s="214">
        <f>SUM(BK139:BK144)</f>
        <v>0</v>
      </c>
    </row>
    <row r="139" s="2" customFormat="1" ht="33" customHeight="1">
      <c r="A139" s="41"/>
      <c r="B139" s="42"/>
      <c r="C139" s="217" t="s">
        <v>279</v>
      </c>
      <c r="D139" s="217" t="s">
        <v>199</v>
      </c>
      <c r="E139" s="218" t="s">
        <v>1327</v>
      </c>
      <c r="F139" s="219" t="s">
        <v>1328</v>
      </c>
      <c r="G139" s="220" t="s">
        <v>266</v>
      </c>
      <c r="H139" s="221">
        <v>0.90000000000000002</v>
      </c>
      <c r="I139" s="222"/>
      <c r="J139" s="223">
        <f>ROUND(I139*H139,2)</f>
        <v>0</v>
      </c>
      <c r="K139" s="219" t="s">
        <v>203</v>
      </c>
      <c r="L139" s="47"/>
      <c r="M139" s="224" t="s">
        <v>19</v>
      </c>
      <c r="N139" s="225" t="s">
        <v>47</v>
      </c>
      <c r="O139" s="87"/>
      <c r="P139" s="226">
        <f>O139*H139</f>
        <v>0</v>
      </c>
      <c r="Q139" s="226">
        <v>0</v>
      </c>
      <c r="R139" s="226">
        <f>Q139*H139</f>
        <v>0</v>
      </c>
      <c r="S139" s="226">
        <v>0</v>
      </c>
      <c r="T139" s="227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8" t="s">
        <v>204</v>
      </c>
      <c r="AT139" s="228" t="s">
        <v>199</v>
      </c>
      <c r="AU139" s="228" t="s">
        <v>85</v>
      </c>
      <c r="AY139" s="20" t="s">
        <v>197</v>
      </c>
      <c r="BE139" s="229">
        <f>IF(N139="základní",J139,0)</f>
        <v>0</v>
      </c>
      <c r="BF139" s="229">
        <f>IF(N139="snížená",J139,0)</f>
        <v>0</v>
      </c>
      <c r="BG139" s="229">
        <f>IF(N139="zákl. přenesená",J139,0)</f>
        <v>0</v>
      </c>
      <c r="BH139" s="229">
        <f>IF(N139="sníž. přenesená",J139,0)</f>
        <v>0</v>
      </c>
      <c r="BI139" s="229">
        <f>IF(N139="nulová",J139,0)</f>
        <v>0</v>
      </c>
      <c r="BJ139" s="20" t="s">
        <v>83</v>
      </c>
      <c r="BK139" s="229">
        <f>ROUND(I139*H139,2)</f>
        <v>0</v>
      </c>
      <c r="BL139" s="20" t="s">
        <v>204</v>
      </c>
      <c r="BM139" s="228" t="s">
        <v>2117</v>
      </c>
    </row>
    <row r="140" s="2" customFormat="1">
      <c r="A140" s="41"/>
      <c r="B140" s="42"/>
      <c r="C140" s="43"/>
      <c r="D140" s="230" t="s">
        <v>206</v>
      </c>
      <c r="E140" s="43"/>
      <c r="F140" s="231" t="s">
        <v>1330</v>
      </c>
      <c r="G140" s="43"/>
      <c r="H140" s="43"/>
      <c r="I140" s="232"/>
      <c r="J140" s="43"/>
      <c r="K140" s="43"/>
      <c r="L140" s="47"/>
      <c r="M140" s="233"/>
      <c r="N140" s="234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206</v>
      </c>
      <c r="AU140" s="20" t="s">
        <v>85</v>
      </c>
    </row>
    <row r="141" s="13" customFormat="1">
      <c r="A141" s="13"/>
      <c r="B141" s="235"/>
      <c r="C141" s="236"/>
      <c r="D141" s="237" t="s">
        <v>208</v>
      </c>
      <c r="E141" s="238" t="s">
        <v>19</v>
      </c>
      <c r="F141" s="239" t="s">
        <v>2118</v>
      </c>
      <c r="G141" s="236"/>
      <c r="H141" s="240">
        <v>0.90000000000000002</v>
      </c>
      <c r="I141" s="241"/>
      <c r="J141" s="236"/>
      <c r="K141" s="236"/>
      <c r="L141" s="242"/>
      <c r="M141" s="243"/>
      <c r="N141" s="244"/>
      <c r="O141" s="244"/>
      <c r="P141" s="244"/>
      <c r="Q141" s="244"/>
      <c r="R141" s="244"/>
      <c r="S141" s="244"/>
      <c r="T141" s="245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6" t="s">
        <v>208</v>
      </c>
      <c r="AU141" s="246" t="s">
        <v>85</v>
      </c>
      <c r="AV141" s="13" t="s">
        <v>85</v>
      </c>
      <c r="AW141" s="13" t="s">
        <v>37</v>
      </c>
      <c r="AX141" s="13" t="s">
        <v>83</v>
      </c>
      <c r="AY141" s="246" t="s">
        <v>197</v>
      </c>
    </row>
    <row r="142" s="2" customFormat="1" ht="55.5" customHeight="1">
      <c r="A142" s="41"/>
      <c r="B142" s="42"/>
      <c r="C142" s="217" t="s">
        <v>285</v>
      </c>
      <c r="D142" s="217" t="s">
        <v>199</v>
      </c>
      <c r="E142" s="218" t="s">
        <v>2119</v>
      </c>
      <c r="F142" s="219" t="s">
        <v>2120</v>
      </c>
      <c r="G142" s="220" t="s">
        <v>421</v>
      </c>
      <c r="H142" s="221">
        <v>1</v>
      </c>
      <c r="I142" s="222"/>
      <c r="J142" s="223">
        <f>ROUND(I142*H142,2)</f>
        <v>0</v>
      </c>
      <c r="K142" s="219" t="s">
        <v>203</v>
      </c>
      <c r="L142" s="47"/>
      <c r="M142" s="224" t="s">
        <v>19</v>
      </c>
      <c r="N142" s="225" t="s">
        <v>47</v>
      </c>
      <c r="O142" s="87"/>
      <c r="P142" s="226">
        <f>O142*H142</f>
        <v>0</v>
      </c>
      <c r="Q142" s="226">
        <v>0.016109999999999999</v>
      </c>
      <c r="R142" s="226">
        <f>Q142*H142</f>
        <v>0.016109999999999999</v>
      </c>
      <c r="S142" s="226">
        <v>0</v>
      </c>
      <c r="T142" s="22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8" t="s">
        <v>204</v>
      </c>
      <c r="AT142" s="228" t="s">
        <v>199</v>
      </c>
      <c r="AU142" s="228" t="s">
        <v>85</v>
      </c>
      <c r="AY142" s="20" t="s">
        <v>197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0" t="s">
        <v>83</v>
      </c>
      <c r="BK142" s="229">
        <f>ROUND(I142*H142,2)</f>
        <v>0</v>
      </c>
      <c r="BL142" s="20" t="s">
        <v>204</v>
      </c>
      <c r="BM142" s="228" t="s">
        <v>2121</v>
      </c>
    </row>
    <row r="143" s="2" customFormat="1">
      <c r="A143" s="41"/>
      <c r="B143" s="42"/>
      <c r="C143" s="43"/>
      <c r="D143" s="230" t="s">
        <v>206</v>
      </c>
      <c r="E143" s="43"/>
      <c r="F143" s="231" t="s">
        <v>2122</v>
      </c>
      <c r="G143" s="43"/>
      <c r="H143" s="43"/>
      <c r="I143" s="232"/>
      <c r="J143" s="43"/>
      <c r="K143" s="43"/>
      <c r="L143" s="47"/>
      <c r="M143" s="233"/>
      <c r="N143" s="23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206</v>
      </c>
      <c r="AU143" s="20" t="s">
        <v>85</v>
      </c>
    </row>
    <row r="144" s="2" customFormat="1" ht="24.15" customHeight="1">
      <c r="A144" s="41"/>
      <c r="B144" s="42"/>
      <c r="C144" s="269" t="s">
        <v>290</v>
      </c>
      <c r="D144" s="269" t="s">
        <v>342</v>
      </c>
      <c r="E144" s="270" t="s">
        <v>2123</v>
      </c>
      <c r="F144" s="271" t="s">
        <v>2124</v>
      </c>
      <c r="G144" s="272" t="s">
        <v>421</v>
      </c>
      <c r="H144" s="273">
        <v>1</v>
      </c>
      <c r="I144" s="274"/>
      <c r="J144" s="275">
        <f>ROUND(I144*H144,2)</f>
        <v>0</v>
      </c>
      <c r="K144" s="271" t="s">
        <v>203</v>
      </c>
      <c r="L144" s="276"/>
      <c r="M144" s="277" t="s">
        <v>19</v>
      </c>
      <c r="N144" s="278" t="s">
        <v>47</v>
      </c>
      <c r="O144" s="87"/>
      <c r="P144" s="226">
        <f>O144*H144</f>
        <v>0</v>
      </c>
      <c r="Q144" s="226">
        <v>0.0064999999999999997</v>
      </c>
      <c r="R144" s="226">
        <f>Q144*H144</f>
        <v>0.0064999999999999997</v>
      </c>
      <c r="S144" s="226">
        <v>0</v>
      </c>
      <c r="T144" s="22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8" t="s">
        <v>239</v>
      </c>
      <c r="AT144" s="228" t="s">
        <v>342</v>
      </c>
      <c r="AU144" s="228" t="s">
        <v>85</v>
      </c>
      <c r="AY144" s="20" t="s">
        <v>197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0" t="s">
        <v>83</v>
      </c>
      <c r="BK144" s="229">
        <f>ROUND(I144*H144,2)</f>
        <v>0</v>
      </c>
      <c r="BL144" s="20" t="s">
        <v>204</v>
      </c>
      <c r="BM144" s="228" t="s">
        <v>2125</v>
      </c>
    </row>
    <row r="145" s="12" customFormat="1" ht="22.8" customHeight="1">
      <c r="A145" s="12"/>
      <c r="B145" s="201"/>
      <c r="C145" s="202"/>
      <c r="D145" s="203" t="s">
        <v>75</v>
      </c>
      <c r="E145" s="215" t="s">
        <v>239</v>
      </c>
      <c r="F145" s="215" t="s">
        <v>528</v>
      </c>
      <c r="G145" s="202"/>
      <c r="H145" s="202"/>
      <c r="I145" s="205"/>
      <c r="J145" s="216">
        <f>BK145</f>
        <v>0</v>
      </c>
      <c r="K145" s="202"/>
      <c r="L145" s="207"/>
      <c r="M145" s="208"/>
      <c r="N145" s="209"/>
      <c r="O145" s="209"/>
      <c r="P145" s="210">
        <f>SUM(P146:P181)</f>
        <v>0</v>
      </c>
      <c r="Q145" s="209"/>
      <c r="R145" s="210">
        <f>SUM(R146:R181)</f>
        <v>1.2038059999999999</v>
      </c>
      <c r="S145" s="209"/>
      <c r="T145" s="211">
        <f>SUM(T146:T181)</f>
        <v>1.8932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12" t="s">
        <v>83</v>
      </c>
      <c r="AT145" s="213" t="s">
        <v>75</v>
      </c>
      <c r="AU145" s="213" t="s">
        <v>83</v>
      </c>
      <c r="AY145" s="212" t="s">
        <v>197</v>
      </c>
      <c r="BK145" s="214">
        <f>SUM(BK146:BK181)</f>
        <v>0</v>
      </c>
    </row>
    <row r="146" s="2" customFormat="1" ht="24.15" customHeight="1">
      <c r="A146" s="41"/>
      <c r="B146" s="42"/>
      <c r="C146" s="217" t="s">
        <v>302</v>
      </c>
      <c r="D146" s="217" t="s">
        <v>199</v>
      </c>
      <c r="E146" s="218" t="s">
        <v>2126</v>
      </c>
      <c r="F146" s="219" t="s">
        <v>2127</v>
      </c>
      <c r="G146" s="220" t="s">
        <v>248</v>
      </c>
      <c r="H146" s="221">
        <v>6</v>
      </c>
      <c r="I146" s="222"/>
      <c r="J146" s="223">
        <f>ROUND(I146*H146,2)</f>
        <v>0</v>
      </c>
      <c r="K146" s="219" t="s">
        <v>203</v>
      </c>
      <c r="L146" s="47"/>
      <c r="M146" s="224" t="s">
        <v>19</v>
      </c>
      <c r="N146" s="225" t="s">
        <v>47</v>
      </c>
      <c r="O146" s="87"/>
      <c r="P146" s="226">
        <f>O146*H146</f>
        <v>0</v>
      </c>
      <c r="Q146" s="226">
        <v>1.0000000000000001E-05</v>
      </c>
      <c r="R146" s="226">
        <f>Q146*H146</f>
        <v>6.0000000000000008E-05</v>
      </c>
      <c r="S146" s="226">
        <v>0</v>
      </c>
      <c r="T146" s="22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8" t="s">
        <v>204</v>
      </c>
      <c r="AT146" s="228" t="s">
        <v>199</v>
      </c>
      <c r="AU146" s="228" t="s">
        <v>85</v>
      </c>
      <c r="AY146" s="20" t="s">
        <v>197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0" t="s">
        <v>83</v>
      </c>
      <c r="BK146" s="229">
        <f>ROUND(I146*H146,2)</f>
        <v>0</v>
      </c>
      <c r="BL146" s="20" t="s">
        <v>204</v>
      </c>
      <c r="BM146" s="228" t="s">
        <v>2128</v>
      </c>
    </row>
    <row r="147" s="2" customFormat="1">
      <c r="A147" s="41"/>
      <c r="B147" s="42"/>
      <c r="C147" s="43"/>
      <c r="D147" s="230" t="s">
        <v>206</v>
      </c>
      <c r="E147" s="43"/>
      <c r="F147" s="231" t="s">
        <v>2129</v>
      </c>
      <c r="G147" s="43"/>
      <c r="H147" s="43"/>
      <c r="I147" s="232"/>
      <c r="J147" s="43"/>
      <c r="K147" s="43"/>
      <c r="L147" s="47"/>
      <c r="M147" s="233"/>
      <c r="N147" s="23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206</v>
      </c>
      <c r="AU147" s="20" t="s">
        <v>85</v>
      </c>
    </row>
    <row r="148" s="2" customFormat="1" ht="16.5" customHeight="1">
      <c r="A148" s="41"/>
      <c r="B148" s="42"/>
      <c r="C148" s="269" t="s">
        <v>308</v>
      </c>
      <c r="D148" s="269" t="s">
        <v>342</v>
      </c>
      <c r="E148" s="270" t="s">
        <v>2130</v>
      </c>
      <c r="F148" s="271" t="s">
        <v>2131</v>
      </c>
      <c r="G148" s="272" t="s">
        <v>248</v>
      </c>
      <c r="H148" s="273">
        <v>6.1799999999999997</v>
      </c>
      <c r="I148" s="274"/>
      <c r="J148" s="275">
        <f>ROUND(I148*H148,2)</f>
        <v>0</v>
      </c>
      <c r="K148" s="271" t="s">
        <v>203</v>
      </c>
      <c r="L148" s="276"/>
      <c r="M148" s="277" t="s">
        <v>19</v>
      </c>
      <c r="N148" s="278" t="s">
        <v>47</v>
      </c>
      <c r="O148" s="87"/>
      <c r="P148" s="226">
        <f>O148*H148</f>
        <v>0</v>
      </c>
      <c r="Q148" s="226">
        <v>0.0032000000000000002</v>
      </c>
      <c r="R148" s="226">
        <f>Q148*H148</f>
        <v>0.019775999999999998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239</v>
      </c>
      <c r="AT148" s="228" t="s">
        <v>342</v>
      </c>
      <c r="AU148" s="228" t="s">
        <v>85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204</v>
      </c>
      <c r="BM148" s="228" t="s">
        <v>2132</v>
      </c>
    </row>
    <row r="149" s="13" customFormat="1">
      <c r="A149" s="13"/>
      <c r="B149" s="235"/>
      <c r="C149" s="236"/>
      <c r="D149" s="237" t="s">
        <v>208</v>
      </c>
      <c r="E149" s="236"/>
      <c r="F149" s="239" t="s">
        <v>2133</v>
      </c>
      <c r="G149" s="236"/>
      <c r="H149" s="240">
        <v>6.1799999999999997</v>
      </c>
      <c r="I149" s="241"/>
      <c r="J149" s="236"/>
      <c r="K149" s="236"/>
      <c r="L149" s="242"/>
      <c r="M149" s="243"/>
      <c r="N149" s="244"/>
      <c r="O149" s="244"/>
      <c r="P149" s="244"/>
      <c r="Q149" s="244"/>
      <c r="R149" s="244"/>
      <c r="S149" s="244"/>
      <c r="T149" s="245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6" t="s">
        <v>208</v>
      </c>
      <c r="AU149" s="246" t="s">
        <v>85</v>
      </c>
      <c r="AV149" s="13" t="s">
        <v>85</v>
      </c>
      <c r="AW149" s="13" t="s">
        <v>4</v>
      </c>
      <c r="AX149" s="13" t="s">
        <v>83</v>
      </c>
      <c r="AY149" s="246" t="s">
        <v>197</v>
      </c>
    </row>
    <row r="150" s="2" customFormat="1" ht="44.25" customHeight="1">
      <c r="A150" s="41"/>
      <c r="B150" s="42"/>
      <c r="C150" s="217" t="s">
        <v>319</v>
      </c>
      <c r="D150" s="217" t="s">
        <v>199</v>
      </c>
      <c r="E150" s="218" t="s">
        <v>2134</v>
      </c>
      <c r="F150" s="219" t="s">
        <v>2135</v>
      </c>
      <c r="G150" s="220" t="s">
        <v>421</v>
      </c>
      <c r="H150" s="221">
        <v>2</v>
      </c>
      <c r="I150" s="222"/>
      <c r="J150" s="223">
        <f>ROUND(I150*H150,2)</f>
        <v>0</v>
      </c>
      <c r="K150" s="219" t="s">
        <v>203</v>
      </c>
      <c r="L150" s="47"/>
      <c r="M150" s="224" t="s">
        <v>19</v>
      </c>
      <c r="N150" s="225" t="s">
        <v>47</v>
      </c>
      <c r="O150" s="87"/>
      <c r="P150" s="226">
        <f>O150*H150</f>
        <v>0</v>
      </c>
      <c r="Q150" s="226">
        <v>0</v>
      </c>
      <c r="R150" s="226">
        <f>Q150*H150</f>
        <v>0</v>
      </c>
      <c r="S150" s="226">
        <v>0</v>
      </c>
      <c r="T150" s="22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8" t="s">
        <v>204</v>
      </c>
      <c r="AT150" s="228" t="s">
        <v>199</v>
      </c>
      <c r="AU150" s="228" t="s">
        <v>85</v>
      </c>
      <c r="AY150" s="20" t="s">
        <v>197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0" t="s">
        <v>83</v>
      </c>
      <c r="BK150" s="229">
        <f>ROUND(I150*H150,2)</f>
        <v>0</v>
      </c>
      <c r="BL150" s="20" t="s">
        <v>204</v>
      </c>
      <c r="BM150" s="228" t="s">
        <v>2136</v>
      </c>
    </row>
    <row r="151" s="2" customFormat="1">
      <c r="A151" s="41"/>
      <c r="B151" s="42"/>
      <c r="C151" s="43"/>
      <c r="D151" s="230" t="s">
        <v>206</v>
      </c>
      <c r="E151" s="43"/>
      <c r="F151" s="231" t="s">
        <v>2137</v>
      </c>
      <c r="G151" s="43"/>
      <c r="H151" s="43"/>
      <c r="I151" s="232"/>
      <c r="J151" s="43"/>
      <c r="K151" s="43"/>
      <c r="L151" s="47"/>
      <c r="M151" s="233"/>
      <c r="N151" s="23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206</v>
      </c>
      <c r="AU151" s="20" t="s">
        <v>85</v>
      </c>
    </row>
    <row r="152" s="2" customFormat="1" ht="16.5" customHeight="1">
      <c r="A152" s="41"/>
      <c r="B152" s="42"/>
      <c r="C152" s="269" t="s">
        <v>325</v>
      </c>
      <c r="D152" s="269" t="s">
        <v>342</v>
      </c>
      <c r="E152" s="270" t="s">
        <v>2138</v>
      </c>
      <c r="F152" s="271" t="s">
        <v>2139</v>
      </c>
      <c r="G152" s="272" t="s">
        <v>421</v>
      </c>
      <c r="H152" s="273">
        <v>1</v>
      </c>
      <c r="I152" s="274"/>
      <c r="J152" s="275">
        <f>ROUND(I152*H152,2)</f>
        <v>0</v>
      </c>
      <c r="K152" s="271" t="s">
        <v>203</v>
      </c>
      <c r="L152" s="276"/>
      <c r="M152" s="277" t="s">
        <v>19</v>
      </c>
      <c r="N152" s="278" t="s">
        <v>47</v>
      </c>
      <c r="O152" s="87"/>
      <c r="P152" s="226">
        <f>O152*H152</f>
        <v>0</v>
      </c>
      <c r="Q152" s="226">
        <v>0.00054000000000000001</v>
      </c>
      <c r="R152" s="226">
        <f>Q152*H152</f>
        <v>0.00054000000000000001</v>
      </c>
      <c r="S152" s="226">
        <v>0</v>
      </c>
      <c r="T152" s="22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8" t="s">
        <v>239</v>
      </c>
      <c r="AT152" s="228" t="s">
        <v>342</v>
      </c>
      <c r="AU152" s="228" t="s">
        <v>85</v>
      </c>
      <c r="AY152" s="20" t="s">
        <v>197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0" t="s">
        <v>83</v>
      </c>
      <c r="BK152" s="229">
        <f>ROUND(I152*H152,2)</f>
        <v>0</v>
      </c>
      <c r="BL152" s="20" t="s">
        <v>204</v>
      </c>
      <c r="BM152" s="228" t="s">
        <v>2140</v>
      </c>
    </row>
    <row r="153" s="2" customFormat="1" ht="16.5" customHeight="1">
      <c r="A153" s="41"/>
      <c r="B153" s="42"/>
      <c r="C153" s="269" t="s">
        <v>7</v>
      </c>
      <c r="D153" s="269" t="s">
        <v>342</v>
      </c>
      <c r="E153" s="270" t="s">
        <v>2141</v>
      </c>
      <c r="F153" s="271" t="s">
        <v>2142</v>
      </c>
      <c r="G153" s="272" t="s">
        <v>421</v>
      </c>
      <c r="H153" s="273">
        <v>1</v>
      </c>
      <c r="I153" s="274"/>
      <c r="J153" s="275">
        <f>ROUND(I153*H153,2)</f>
        <v>0</v>
      </c>
      <c r="K153" s="271" t="s">
        <v>203</v>
      </c>
      <c r="L153" s="276"/>
      <c r="M153" s="277" t="s">
        <v>19</v>
      </c>
      <c r="N153" s="278" t="s">
        <v>47</v>
      </c>
      <c r="O153" s="87"/>
      <c r="P153" s="226">
        <f>O153*H153</f>
        <v>0</v>
      </c>
      <c r="Q153" s="226">
        <v>0.00064000000000000005</v>
      </c>
      <c r="R153" s="226">
        <f>Q153*H153</f>
        <v>0.00064000000000000005</v>
      </c>
      <c r="S153" s="226">
        <v>0</v>
      </c>
      <c r="T153" s="227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8" t="s">
        <v>239</v>
      </c>
      <c r="AT153" s="228" t="s">
        <v>342</v>
      </c>
      <c r="AU153" s="228" t="s">
        <v>85</v>
      </c>
      <c r="AY153" s="20" t="s">
        <v>197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0" t="s">
        <v>83</v>
      </c>
      <c r="BK153" s="229">
        <f>ROUND(I153*H153,2)</f>
        <v>0</v>
      </c>
      <c r="BL153" s="20" t="s">
        <v>204</v>
      </c>
      <c r="BM153" s="228" t="s">
        <v>2143</v>
      </c>
    </row>
    <row r="154" s="2" customFormat="1" ht="24.15" customHeight="1">
      <c r="A154" s="41"/>
      <c r="B154" s="42"/>
      <c r="C154" s="217" t="s">
        <v>335</v>
      </c>
      <c r="D154" s="217" t="s">
        <v>199</v>
      </c>
      <c r="E154" s="218" t="s">
        <v>1357</v>
      </c>
      <c r="F154" s="219" t="s">
        <v>1358</v>
      </c>
      <c r="G154" s="220" t="s">
        <v>421</v>
      </c>
      <c r="H154" s="221">
        <v>1</v>
      </c>
      <c r="I154" s="222"/>
      <c r="J154" s="223">
        <f>ROUND(I154*H154,2)</f>
        <v>0</v>
      </c>
      <c r="K154" s="219" t="s">
        <v>19</v>
      </c>
      <c r="L154" s="47"/>
      <c r="M154" s="224" t="s">
        <v>19</v>
      </c>
      <c r="N154" s="225" t="s">
        <v>47</v>
      </c>
      <c r="O154" s="87"/>
      <c r="P154" s="226">
        <f>O154*H154</f>
        <v>0</v>
      </c>
      <c r="Q154" s="226">
        <v>0</v>
      </c>
      <c r="R154" s="226">
        <f>Q154*H154</f>
        <v>0</v>
      </c>
      <c r="S154" s="226">
        <v>0</v>
      </c>
      <c r="T154" s="22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8" t="s">
        <v>204</v>
      </c>
      <c r="AT154" s="228" t="s">
        <v>199</v>
      </c>
      <c r="AU154" s="228" t="s">
        <v>85</v>
      </c>
      <c r="AY154" s="20" t="s">
        <v>197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0" t="s">
        <v>83</v>
      </c>
      <c r="BK154" s="229">
        <f>ROUND(I154*H154,2)</f>
        <v>0</v>
      </c>
      <c r="BL154" s="20" t="s">
        <v>204</v>
      </c>
      <c r="BM154" s="228" t="s">
        <v>2144</v>
      </c>
    </row>
    <row r="155" s="2" customFormat="1" ht="33" customHeight="1">
      <c r="A155" s="41"/>
      <c r="B155" s="42"/>
      <c r="C155" s="217" t="s">
        <v>341</v>
      </c>
      <c r="D155" s="217" t="s">
        <v>199</v>
      </c>
      <c r="E155" s="218" t="s">
        <v>2145</v>
      </c>
      <c r="F155" s="219" t="s">
        <v>2146</v>
      </c>
      <c r="G155" s="220" t="s">
        <v>266</v>
      </c>
      <c r="H155" s="221">
        <v>0.95999999999999996</v>
      </c>
      <c r="I155" s="222"/>
      <c r="J155" s="223">
        <f>ROUND(I155*H155,2)</f>
        <v>0</v>
      </c>
      <c r="K155" s="219" t="s">
        <v>203</v>
      </c>
      <c r="L155" s="47"/>
      <c r="M155" s="224" t="s">
        <v>19</v>
      </c>
      <c r="N155" s="225" t="s">
        <v>47</v>
      </c>
      <c r="O155" s="87"/>
      <c r="P155" s="226">
        <f>O155*H155</f>
        <v>0</v>
      </c>
      <c r="Q155" s="226">
        <v>0</v>
      </c>
      <c r="R155" s="226">
        <f>Q155*H155</f>
        <v>0</v>
      </c>
      <c r="S155" s="226">
        <v>1.9199999999999999</v>
      </c>
      <c r="T155" s="227">
        <f>S155*H155</f>
        <v>1.8432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8" t="s">
        <v>204</v>
      </c>
      <c r="AT155" s="228" t="s">
        <v>199</v>
      </c>
      <c r="AU155" s="228" t="s">
        <v>85</v>
      </c>
      <c r="AY155" s="20" t="s">
        <v>197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0" t="s">
        <v>83</v>
      </c>
      <c r="BK155" s="229">
        <f>ROUND(I155*H155,2)</f>
        <v>0</v>
      </c>
      <c r="BL155" s="20" t="s">
        <v>204</v>
      </c>
      <c r="BM155" s="228" t="s">
        <v>2147</v>
      </c>
    </row>
    <row r="156" s="2" customFormat="1">
      <c r="A156" s="41"/>
      <c r="B156" s="42"/>
      <c r="C156" s="43"/>
      <c r="D156" s="230" t="s">
        <v>206</v>
      </c>
      <c r="E156" s="43"/>
      <c r="F156" s="231" t="s">
        <v>2148</v>
      </c>
      <c r="G156" s="43"/>
      <c r="H156" s="43"/>
      <c r="I156" s="232"/>
      <c r="J156" s="43"/>
      <c r="K156" s="43"/>
      <c r="L156" s="47"/>
      <c r="M156" s="233"/>
      <c r="N156" s="234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206</v>
      </c>
      <c r="AU156" s="20" t="s">
        <v>85</v>
      </c>
    </row>
    <row r="157" s="13" customFormat="1">
      <c r="A157" s="13"/>
      <c r="B157" s="235"/>
      <c r="C157" s="236"/>
      <c r="D157" s="237" t="s">
        <v>208</v>
      </c>
      <c r="E157" s="238" t="s">
        <v>19</v>
      </c>
      <c r="F157" s="239" t="s">
        <v>2149</v>
      </c>
      <c r="G157" s="236"/>
      <c r="H157" s="240">
        <v>0.95999999999999996</v>
      </c>
      <c r="I157" s="241"/>
      <c r="J157" s="236"/>
      <c r="K157" s="236"/>
      <c r="L157" s="242"/>
      <c r="M157" s="243"/>
      <c r="N157" s="244"/>
      <c r="O157" s="244"/>
      <c r="P157" s="244"/>
      <c r="Q157" s="244"/>
      <c r="R157" s="244"/>
      <c r="S157" s="244"/>
      <c r="T157" s="245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6" t="s">
        <v>208</v>
      </c>
      <c r="AU157" s="246" t="s">
        <v>85</v>
      </c>
      <c r="AV157" s="13" t="s">
        <v>85</v>
      </c>
      <c r="AW157" s="13" t="s">
        <v>37</v>
      </c>
      <c r="AX157" s="13" t="s">
        <v>83</v>
      </c>
      <c r="AY157" s="246" t="s">
        <v>197</v>
      </c>
    </row>
    <row r="158" s="2" customFormat="1" ht="21.75" customHeight="1">
      <c r="A158" s="41"/>
      <c r="B158" s="42"/>
      <c r="C158" s="217" t="s">
        <v>349</v>
      </c>
      <c r="D158" s="217" t="s">
        <v>199</v>
      </c>
      <c r="E158" s="218" t="s">
        <v>1360</v>
      </c>
      <c r="F158" s="219" t="s">
        <v>1361</v>
      </c>
      <c r="G158" s="220" t="s">
        <v>248</v>
      </c>
      <c r="H158" s="221">
        <v>6</v>
      </c>
      <c r="I158" s="222"/>
      <c r="J158" s="223">
        <f>ROUND(I158*H158,2)</f>
        <v>0</v>
      </c>
      <c r="K158" s="219" t="s">
        <v>203</v>
      </c>
      <c r="L158" s="47"/>
      <c r="M158" s="224" t="s">
        <v>19</v>
      </c>
      <c r="N158" s="225" t="s">
        <v>47</v>
      </c>
      <c r="O158" s="87"/>
      <c r="P158" s="226">
        <f>O158*H158</f>
        <v>0</v>
      </c>
      <c r="Q158" s="226">
        <v>0</v>
      </c>
      <c r="R158" s="226">
        <f>Q158*H158</f>
        <v>0</v>
      </c>
      <c r="S158" s="226">
        <v>0</v>
      </c>
      <c r="T158" s="22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8" t="s">
        <v>204</v>
      </c>
      <c r="AT158" s="228" t="s">
        <v>199</v>
      </c>
      <c r="AU158" s="228" t="s">
        <v>85</v>
      </c>
      <c r="AY158" s="20" t="s">
        <v>197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0" t="s">
        <v>83</v>
      </c>
      <c r="BK158" s="229">
        <f>ROUND(I158*H158,2)</f>
        <v>0</v>
      </c>
      <c r="BL158" s="20" t="s">
        <v>204</v>
      </c>
      <c r="BM158" s="228" t="s">
        <v>2150</v>
      </c>
    </row>
    <row r="159" s="2" customFormat="1">
      <c r="A159" s="41"/>
      <c r="B159" s="42"/>
      <c r="C159" s="43"/>
      <c r="D159" s="230" t="s">
        <v>206</v>
      </c>
      <c r="E159" s="43"/>
      <c r="F159" s="231" t="s">
        <v>1363</v>
      </c>
      <c r="G159" s="43"/>
      <c r="H159" s="43"/>
      <c r="I159" s="232"/>
      <c r="J159" s="43"/>
      <c r="K159" s="43"/>
      <c r="L159" s="47"/>
      <c r="M159" s="233"/>
      <c r="N159" s="23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206</v>
      </c>
      <c r="AU159" s="20" t="s">
        <v>85</v>
      </c>
    </row>
    <row r="160" s="2" customFormat="1" ht="24.15" customHeight="1">
      <c r="A160" s="41"/>
      <c r="B160" s="42"/>
      <c r="C160" s="217" t="s">
        <v>355</v>
      </c>
      <c r="D160" s="217" t="s">
        <v>199</v>
      </c>
      <c r="E160" s="218" t="s">
        <v>1364</v>
      </c>
      <c r="F160" s="219" t="s">
        <v>1365</v>
      </c>
      <c r="G160" s="220" t="s">
        <v>421</v>
      </c>
      <c r="H160" s="221">
        <v>1</v>
      </c>
      <c r="I160" s="222"/>
      <c r="J160" s="223">
        <f>ROUND(I160*H160,2)</f>
        <v>0</v>
      </c>
      <c r="K160" s="219" t="s">
        <v>203</v>
      </c>
      <c r="L160" s="47"/>
      <c r="M160" s="224" t="s">
        <v>19</v>
      </c>
      <c r="N160" s="225" t="s">
        <v>47</v>
      </c>
      <c r="O160" s="87"/>
      <c r="P160" s="226">
        <f>O160*H160</f>
        <v>0</v>
      </c>
      <c r="Q160" s="226">
        <v>0.45937</v>
      </c>
      <c r="R160" s="226">
        <f>Q160*H160</f>
        <v>0.45937</v>
      </c>
      <c r="S160" s="226">
        <v>0</v>
      </c>
      <c r="T160" s="22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8" t="s">
        <v>204</v>
      </c>
      <c r="AT160" s="228" t="s">
        <v>199</v>
      </c>
      <c r="AU160" s="228" t="s">
        <v>85</v>
      </c>
      <c r="AY160" s="20" t="s">
        <v>197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0" t="s">
        <v>83</v>
      </c>
      <c r="BK160" s="229">
        <f>ROUND(I160*H160,2)</f>
        <v>0</v>
      </c>
      <c r="BL160" s="20" t="s">
        <v>204</v>
      </c>
      <c r="BM160" s="228" t="s">
        <v>2151</v>
      </c>
    </row>
    <row r="161" s="2" customFormat="1">
      <c r="A161" s="41"/>
      <c r="B161" s="42"/>
      <c r="C161" s="43"/>
      <c r="D161" s="230" t="s">
        <v>206</v>
      </c>
      <c r="E161" s="43"/>
      <c r="F161" s="231" t="s">
        <v>1367</v>
      </c>
      <c r="G161" s="43"/>
      <c r="H161" s="43"/>
      <c r="I161" s="232"/>
      <c r="J161" s="43"/>
      <c r="K161" s="43"/>
      <c r="L161" s="47"/>
      <c r="M161" s="233"/>
      <c r="N161" s="23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206</v>
      </c>
      <c r="AU161" s="20" t="s">
        <v>85</v>
      </c>
    </row>
    <row r="162" s="2" customFormat="1" ht="24.15" customHeight="1">
      <c r="A162" s="41"/>
      <c r="B162" s="42"/>
      <c r="C162" s="217" t="s">
        <v>360</v>
      </c>
      <c r="D162" s="217" t="s">
        <v>199</v>
      </c>
      <c r="E162" s="218" t="s">
        <v>2152</v>
      </c>
      <c r="F162" s="219" t="s">
        <v>2153</v>
      </c>
      <c r="G162" s="220" t="s">
        <v>421</v>
      </c>
      <c r="H162" s="221">
        <v>1</v>
      </c>
      <c r="I162" s="222"/>
      <c r="J162" s="223">
        <f>ROUND(I162*H162,2)</f>
        <v>0</v>
      </c>
      <c r="K162" s="219" t="s">
        <v>203</v>
      </c>
      <c r="L162" s="47"/>
      <c r="M162" s="224" t="s">
        <v>19</v>
      </c>
      <c r="N162" s="225" t="s">
        <v>47</v>
      </c>
      <c r="O162" s="87"/>
      <c r="P162" s="226">
        <f>O162*H162</f>
        <v>0</v>
      </c>
      <c r="Q162" s="226">
        <v>0.12422</v>
      </c>
      <c r="R162" s="226">
        <f>Q162*H162</f>
        <v>0.12422</v>
      </c>
      <c r="S162" s="226">
        <v>0</v>
      </c>
      <c r="T162" s="22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8" t="s">
        <v>204</v>
      </c>
      <c r="AT162" s="228" t="s">
        <v>199</v>
      </c>
      <c r="AU162" s="228" t="s">
        <v>85</v>
      </c>
      <c r="AY162" s="20" t="s">
        <v>197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0" t="s">
        <v>83</v>
      </c>
      <c r="BK162" s="229">
        <f>ROUND(I162*H162,2)</f>
        <v>0</v>
      </c>
      <c r="BL162" s="20" t="s">
        <v>204</v>
      </c>
      <c r="BM162" s="228" t="s">
        <v>2154</v>
      </c>
    </row>
    <row r="163" s="2" customFormat="1">
      <c r="A163" s="41"/>
      <c r="B163" s="42"/>
      <c r="C163" s="43"/>
      <c r="D163" s="230" t="s">
        <v>206</v>
      </c>
      <c r="E163" s="43"/>
      <c r="F163" s="231" t="s">
        <v>2155</v>
      </c>
      <c r="G163" s="43"/>
      <c r="H163" s="43"/>
      <c r="I163" s="232"/>
      <c r="J163" s="43"/>
      <c r="K163" s="43"/>
      <c r="L163" s="47"/>
      <c r="M163" s="233"/>
      <c r="N163" s="23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206</v>
      </c>
      <c r="AU163" s="20" t="s">
        <v>85</v>
      </c>
    </row>
    <row r="164" s="2" customFormat="1" ht="24.15" customHeight="1">
      <c r="A164" s="41"/>
      <c r="B164" s="42"/>
      <c r="C164" s="269" t="s">
        <v>366</v>
      </c>
      <c r="D164" s="269" t="s">
        <v>342</v>
      </c>
      <c r="E164" s="270" t="s">
        <v>2156</v>
      </c>
      <c r="F164" s="271" t="s">
        <v>2157</v>
      </c>
      <c r="G164" s="272" t="s">
        <v>421</v>
      </c>
      <c r="H164" s="273">
        <v>1</v>
      </c>
      <c r="I164" s="274"/>
      <c r="J164" s="275">
        <f>ROUND(I164*H164,2)</f>
        <v>0</v>
      </c>
      <c r="K164" s="271" t="s">
        <v>203</v>
      </c>
      <c r="L164" s="276"/>
      <c r="M164" s="277" t="s">
        <v>19</v>
      </c>
      <c r="N164" s="278" t="s">
        <v>47</v>
      </c>
      <c r="O164" s="87"/>
      <c r="P164" s="226">
        <f>O164*H164</f>
        <v>0</v>
      </c>
      <c r="Q164" s="226">
        <v>0.108</v>
      </c>
      <c r="R164" s="226">
        <f>Q164*H164</f>
        <v>0.108</v>
      </c>
      <c r="S164" s="226">
        <v>0</v>
      </c>
      <c r="T164" s="22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8" t="s">
        <v>239</v>
      </c>
      <c r="AT164" s="228" t="s">
        <v>342</v>
      </c>
      <c r="AU164" s="228" t="s">
        <v>85</v>
      </c>
      <c r="AY164" s="20" t="s">
        <v>197</v>
      </c>
      <c r="BE164" s="229">
        <f>IF(N164="základní",J164,0)</f>
        <v>0</v>
      </c>
      <c r="BF164" s="229">
        <f>IF(N164="snížená",J164,0)</f>
        <v>0</v>
      </c>
      <c r="BG164" s="229">
        <f>IF(N164="zákl. přenesená",J164,0)</f>
        <v>0</v>
      </c>
      <c r="BH164" s="229">
        <f>IF(N164="sníž. přenesená",J164,0)</f>
        <v>0</v>
      </c>
      <c r="BI164" s="229">
        <f>IF(N164="nulová",J164,0)</f>
        <v>0</v>
      </c>
      <c r="BJ164" s="20" t="s">
        <v>83</v>
      </c>
      <c r="BK164" s="229">
        <f>ROUND(I164*H164,2)</f>
        <v>0</v>
      </c>
      <c r="BL164" s="20" t="s">
        <v>204</v>
      </c>
      <c r="BM164" s="228" t="s">
        <v>2158</v>
      </c>
    </row>
    <row r="165" s="2" customFormat="1" ht="24.15" customHeight="1">
      <c r="A165" s="41"/>
      <c r="B165" s="42"/>
      <c r="C165" s="217" t="s">
        <v>372</v>
      </c>
      <c r="D165" s="217" t="s">
        <v>199</v>
      </c>
      <c r="E165" s="218" t="s">
        <v>2159</v>
      </c>
      <c r="F165" s="219" t="s">
        <v>2160</v>
      </c>
      <c r="G165" s="220" t="s">
        <v>421</v>
      </c>
      <c r="H165" s="221">
        <v>1</v>
      </c>
      <c r="I165" s="222"/>
      <c r="J165" s="223">
        <f>ROUND(I165*H165,2)</f>
        <v>0</v>
      </c>
      <c r="K165" s="219" t="s">
        <v>203</v>
      </c>
      <c r="L165" s="47"/>
      <c r="M165" s="224" t="s">
        <v>19</v>
      </c>
      <c r="N165" s="225" t="s">
        <v>47</v>
      </c>
      <c r="O165" s="87"/>
      <c r="P165" s="226">
        <f>O165*H165</f>
        <v>0</v>
      </c>
      <c r="Q165" s="226">
        <v>0.02972</v>
      </c>
      <c r="R165" s="226">
        <f>Q165*H165</f>
        <v>0.02972</v>
      </c>
      <c r="S165" s="226">
        <v>0</v>
      </c>
      <c r="T165" s="227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8" t="s">
        <v>204</v>
      </c>
      <c r="AT165" s="228" t="s">
        <v>199</v>
      </c>
      <c r="AU165" s="228" t="s">
        <v>85</v>
      </c>
      <c r="AY165" s="20" t="s">
        <v>197</v>
      </c>
      <c r="BE165" s="229">
        <f>IF(N165="základní",J165,0)</f>
        <v>0</v>
      </c>
      <c r="BF165" s="229">
        <f>IF(N165="snížená",J165,0)</f>
        <v>0</v>
      </c>
      <c r="BG165" s="229">
        <f>IF(N165="zákl. přenesená",J165,0)</f>
        <v>0</v>
      </c>
      <c r="BH165" s="229">
        <f>IF(N165="sníž. přenesená",J165,0)</f>
        <v>0</v>
      </c>
      <c r="BI165" s="229">
        <f>IF(N165="nulová",J165,0)</f>
        <v>0</v>
      </c>
      <c r="BJ165" s="20" t="s">
        <v>83</v>
      </c>
      <c r="BK165" s="229">
        <f>ROUND(I165*H165,2)</f>
        <v>0</v>
      </c>
      <c r="BL165" s="20" t="s">
        <v>204</v>
      </c>
      <c r="BM165" s="228" t="s">
        <v>2161</v>
      </c>
    </row>
    <row r="166" s="2" customFormat="1">
      <c r="A166" s="41"/>
      <c r="B166" s="42"/>
      <c r="C166" s="43"/>
      <c r="D166" s="230" t="s">
        <v>206</v>
      </c>
      <c r="E166" s="43"/>
      <c r="F166" s="231" t="s">
        <v>2162</v>
      </c>
      <c r="G166" s="43"/>
      <c r="H166" s="43"/>
      <c r="I166" s="232"/>
      <c r="J166" s="43"/>
      <c r="K166" s="43"/>
      <c r="L166" s="47"/>
      <c r="M166" s="233"/>
      <c r="N166" s="234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206</v>
      </c>
      <c r="AU166" s="20" t="s">
        <v>85</v>
      </c>
    </row>
    <row r="167" s="2" customFormat="1" ht="21.75" customHeight="1">
      <c r="A167" s="41"/>
      <c r="B167" s="42"/>
      <c r="C167" s="269" t="s">
        <v>391</v>
      </c>
      <c r="D167" s="269" t="s">
        <v>342</v>
      </c>
      <c r="E167" s="270" t="s">
        <v>2163</v>
      </c>
      <c r="F167" s="271" t="s">
        <v>2164</v>
      </c>
      <c r="G167" s="272" t="s">
        <v>421</v>
      </c>
      <c r="H167" s="273">
        <v>1</v>
      </c>
      <c r="I167" s="274"/>
      <c r="J167" s="275">
        <f>ROUND(I167*H167,2)</f>
        <v>0</v>
      </c>
      <c r="K167" s="271" t="s">
        <v>203</v>
      </c>
      <c r="L167" s="276"/>
      <c r="M167" s="277" t="s">
        <v>19</v>
      </c>
      <c r="N167" s="278" t="s">
        <v>47</v>
      </c>
      <c r="O167" s="87"/>
      <c r="P167" s="226">
        <f>O167*H167</f>
        <v>0</v>
      </c>
      <c r="Q167" s="226">
        <v>0.040000000000000001</v>
      </c>
      <c r="R167" s="226">
        <f>Q167*H167</f>
        <v>0.040000000000000001</v>
      </c>
      <c r="S167" s="226">
        <v>0</v>
      </c>
      <c r="T167" s="227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8" t="s">
        <v>239</v>
      </c>
      <c r="AT167" s="228" t="s">
        <v>342</v>
      </c>
      <c r="AU167" s="228" t="s">
        <v>85</v>
      </c>
      <c r="AY167" s="20" t="s">
        <v>197</v>
      </c>
      <c r="BE167" s="229">
        <f>IF(N167="základní",J167,0)</f>
        <v>0</v>
      </c>
      <c r="BF167" s="229">
        <f>IF(N167="snížená",J167,0)</f>
        <v>0</v>
      </c>
      <c r="BG167" s="229">
        <f>IF(N167="zákl. přenesená",J167,0)</f>
        <v>0</v>
      </c>
      <c r="BH167" s="229">
        <f>IF(N167="sníž. přenesená",J167,0)</f>
        <v>0</v>
      </c>
      <c r="BI167" s="229">
        <f>IF(N167="nulová",J167,0)</f>
        <v>0</v>
      </c>
      <c r="BJ167" s="20" t="s">
        <v>83</v>
      </c>
      <c r="BK167" s="229">
        <f>ROUND(I167*H167,2)</f>
        <v>0</v>
      </c>
      <c r="BL167" s="20" t="s">
        <v>204</v>
      </c>
      <c r="BM167" s="228" t="s">
        <v>2165</v>
      </c>
    </row>
    <row r="168" s="2" customFormat="1" ht="24.15" customHeight="1">
      <c r="A168" s="41"/>
      <c r="B168" s="42"/>
      <c r="C168" s="217" t="s">
        <v>396</v>
      </c>
      <c r="D168" s="217" t="s">
        <v>199</v>
      </c>
      <c r="E168" s="218" t="s">
        <v>2166</v>
      </c>
      <c r="F168" s="219" t="s">
        <v>2167</v>
      </c>
      <c r="G168" s="220" t="s">
        <v>421</v>
      </c>
      <c r="H168" s="221">
        <v>1</v>
      </c>
      <c r="I168" s="222"/>
      <c r="J168" s="223">
        <f>ROUND(I168*H168,2)</f>
        <v>0</v>
      </c>
      <c r="K168" s="219" t="s">
        <v>203</v>
      </c>
      <c r="L168" s="47"/>
      <c r="M168" s="224" t="s">
        <v>19</v>
      </c>
      <c r="N168" s="225" t="s">
        <v>47</v>
      </c>
      <c r="O168" s="87"/>
      <c r="P168" s="226">
        <f>O168*H168</f>
        <v>0</v>
      </c>
      <c r="Q168" s="226">
        <v>0.02972</v>
      </c>
      <c r="R168" s="226">
        <f>Q168*H168</f>
        <v>0.02972</v>
      </c>
      <c r="S168" s="226">
        <v>0</v>
      </c>
      <c r="T168" s="22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8" t="s">
        <v>204</v>
      </c>
      <c r="AT168" s="228" t="s">
        <v>199</v>
      </c>
      <c r="AU168" s="228" t="s">
        <v>85</v>
      </c>
      <c r="AY168" s="20" t="s">
        <v>197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0" t="s">
        <v>83</v>
      </c>
      <c r="BK168" s="229">
        <f>ROUND(I168*H168,2)</f>
        <v>0</v>
      </c>
      <c r="BL168" s="20" t="s">
        <v>204</v>
      </c>
      <c r="BM168" s="228" t="s">
        <v>2168</v>
      </c>
    </row>
    <row r="169" s="2" customFormat="1">
      <c r="A169" s="41"/>
      <c r="B169" s="42"/>
      <c r="C169" s="43"/>
      <c r="D169" s="230" t="s">
        <v>206</v>
      </c>
      <c r="E169" s="43"/>
      <c r="F169" s="231" t="s">
        <v>2169</v>
      </c>
      <c r="G169" s="43"/>
      <c r="H169" s="43"/>
      <c r="I169" s="232"/>
      <c r="J169" s="43"/>
      <c r="K169" s="43"/>
      <c r="L169" s="47"/>
      <c r="M169" s="233"/>
      <c r="N169" s="23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206</v>
      </c>
      <c r="AU169" s="20" t="s">
        <v>85</v>
      </c>
    </row>
    <row r="170" s="2" customFormat="1" ht="24.15" customHeight="1">
      <c r="A170" s="41"/>
      <c r="B170" s="42"/>
      <c r="C170" s="269" t="s">
        <v>404</v>
      </c>
      <c r="D170" s="269" t="s">
        <v>342</v>
      </c>
      <c r="E170" s="270" t="s">
        <v>2170</v>
      </c>
      <c r="F170" s="271" t="s">
        <v>2171</v>
      </c>
      <c r="G170" s="272" t="s">
        <v>421</v>
      </c>
      <c r="H170" s="273">
        <v>1</v>
      </c>
      <c r="I170" s="274"/>
      <c r="J170" s="275">
        <f>ROUND(I170*H170,2)</f>
        <v>0</v>
      </c>
      <c r="K170" s="271" t="s">
        <v>203</v>
      </c>
      <c r="L170" s="276"/>
      <c r="M170" s="277" t="s">
        <v>19</v>
      </c>
      <c r="N170" s="278" t="s">
        <v>47</v>
      </c>
      <c r="O170" s="87"/>
      <c r="P170" s="226">
        <f>O170*H170</f>
        <v>0</v>
      </c>
      <c r="Q170" s="226">
        <v>0.11</v>
      </c>
      <c r="R170" s="226">
        <f>Q170*H170</f>
        <v>0.11</v>
      </c>
      <c r="S170" s="226">
        <v>0</v>
      </c>
      <c r="T170" s="22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8" t="s">
        <v>239</v>
      </c>
      <c r="AT170" s="228" t="s">
        <v>342</v>
      </c>
      <c r="AU170" s="228" t="s">
        <v>85</v>
      </c>
      <c r="AY170" s="20" t="s">
        <v>197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0" t="s">
        <v>83</v>
      </c>
      <c r="BK170" s="229">
        <f>ROUND(I170*H170,2)</f>
        <v>0</v>
      </c>
      <c r="BL170" s="20" t="s">
        <v>204</v>
      </c>
      <c r="BM170" s="228" t="s">
        <v>2172</v>
      </c>
    </row>
    <row r="171" s="2" customFormat="1" ht="24.15" customHeight="1">
      <c r="A171" s="41"/>
      <c r="B171" s="42"/>
      <c r="C171" s="217" t="s">
        <v>411</v>
      </c>
      <c r="D171" s="217" t="s">
        <v>199</v>
      </c>
      <c r="E171" s="218" t="s">
        <v>2173</v>
      </c>
      <c r="F171" s="219" t="s">
        <v>2174</v>
      </c>
      <c r="G171" s="220" t="s">
        <v>421</v>
      </c>
      <c r="H171" s="221">
        <v>1</v>
      </c>
      <c r="I171" s="222"/>
      <c r="J171" s="223">
        <f>ROUND(I171*H171,2)</f>
        <v>0</v>
      </c>
      <c r="K171" s="219" t="s">
        <v>203</v>
      </c>
      <c r="L171" s="47"/>
      <c r="M171" s="224" t="s">
        <v>19</v>
      </c>
      <c r="N171" s="225" t="s">
        <v>47</v>
      </c>
      <c r="O171" s="87"/>
      <c r="P171" s="226">
        <f>O171*H171</f>
        <v>0</v>
      </c>
      <c r="Q171" s="226">
        <v>0</v>
      </c>
      <c r="R171" s="226">
        <f>Q171*H171</f>
        <v>0</v>
      </c>
      <c r="S171" s="226">
        <v>0.050000000000000003</v>
      </c>
      <c r="T171" s="227">
        <f>S171*H171</f>
        <v>0.050000000000000003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8" t="s">
        <v>204</v>
      </c>
      <c r="AT171" s="228" t="s">
        <v>199</v>
      </c>
      <c r="AU171" s="228" t="s">
        <v>85</v>
      </c>
      <c r="AY171" s="20" t="s">
        <v>197</v>
      </c>
      <c r="BE171" s="229">
        <f>IF(N171="základní",J171,0)</f>
        <v>0</v>
      </c>
      <c r="BF171" s="229">
        <f>IF(N171="snížená",J171,0)</f>
        <v>0</v>
      </c>
      <c r="BG171" s="229">
        <f>IF(N171="zákl. přenesená",J171,0)</f>
        <v>0</v>
      </c>
      <c r="BH171" s="229">
        <f>IF(N171="sníž. přenesená",J171,0)</f>
        <v>0</v>
      </c>
      <c r="BI171" s="229">
        <f>IF(N171="nulová",J171,0)</f>
        <v>0</v>
      </c>
      <c r="BJ171" s="20" t="s">
        <v>83</v>
      </c>
      <c r="BK171" s="229">
        <f>ROUND(I171*H171,2)</f>
        <v>0</v>
      </c>
      <c r="BL171" s="20" t="s">
        <v>204</v>
      </c>
      <c r="BM171" s="228" t="s">
        <v>2175</v>
      </c>
    </row>
    <row r="172" s="2" customFormat="1">
      <c r="A172" s="41"/>
      <c r="B172" s="42"/>
      <c r="C172" s="43"/>
      <c r="D172" s="230" t="s">
        <v>206</v>
      </c>
      <c r="E172" s="43"/>
      <c r="F172" s="231" t="s">
        <v>2176</v>
      </c>
      <c r="G172" s="43"/>
      <c r="H172" s="43"/>
      <c r="I172" s="232"/>
      <c r="J172" s="43"/>
      <c r="K172" s="43"/>
      <c r="L172" s="47"/>
      <c r="M172" s="233"/>
      <c r="N172" s="23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206</v>
      </c>
      <c r="AU172" s="20" t="s">
        <v>85</v>
      </c>
    </row>
    <row r="173" s="13" customFormat="1">
      <c r="A173" s="13"/>
      <c r="B173" s="235"/>
      <c r="C173" s="236"/>
      <c r="D173" s="237" t="s">
        <v>208</v>
      </c>
      <c r="E173" s="238" t="s">
        <v>19</v>
      </c>
      <c r="F173" s="239" t="s">
        <v>2177</v>
      </c>
      <c r="G173" s="236"/>
      <c r="H173" s="240">
        <v>1</v>
      </c>
      <c r="I173" s="241"/>
      <c r="J173" s="236"/>
      <c r="K173" s="236"/>
      <c r="L173" s="242"/>
      <c r="M173" s="243"/>
      <c r="N173" s="244"/>
      <c r="O173" s="244"/>
      <c r="P173" s="244"/>
      <c r="Q173" s="244"/>
      <c r="R173" s="244"/>
      <c r="S173" s="244"/>
      <c r="T173" s="245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6" t="s">
        <v>208</v>
      </c>
      <c r="AU173" s="246" t="s">
        <v>85</v>
      </c>
      <c r="AV173" s="13" t="s">
        <v>85</v>
      </c>
      <c r="AW173" s="13" t="s">
        <v>37</v>
      </c>
      <c r="AX173" s="13" t="s">
        <v>83</v>
      </c>
      <c r="AY173" s="246" t="s">
        <v>197</v>
      </c>
    </row>
    <row r="174" s="2" customFormat="1" ht="24.15" customHeight="1">
      <c r="A174" s="41"/>
      <c r="B174" s="42"/>
      <c r="C174" s="217" t="s">
        <v>418</v>
      </c>
      <c r="D174" s="217" t="s">
        <v>199</v>
      </c>
      <c r="E174" s="218" t="s">
        <v>2178</v>
      </c>
      <c r="F174" s="219" t="s">
        <v>2179</v>
      </c>
      <c r="G174" s="220" t="s">
        <v>421</v>
      </c>
      <c r="H174" s="221">
        <v>1</v>
      </c>
      <c r="I174" s="222"/>
      <c r="J174" s="223">
        <f>ROUND(I174*H174,2)</f>
        <v>0</v>
      </c>
      <c r="K174" s="219" t="s">
        <v>203</v>
      </c>
      <c r="L174" s="47"/>
      <c r="M174" s="224" t="s">
        <v>19</v>
      </c>
      <c r="N174" s="225" t="s">
        <v>47</v>
      </c>
      <c r="O174" s="87"/>
      <c r="P174" s="226">
        <f>O174*H174</f>
        <v>0</v>
      </c>
      <c r="Q174" s="226">
        <v>0.21734000000000001</v>
      </c>
      <c r="R174" s="226">
        <f>Q174*H174</f>
        <v>0.21734000000000001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204</v>
      </c>
      <c r="AT174" s="228" t="s">
        <v>199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204</v>
      </c>
      <c r="BM174" s="228" t="s">
        <v>2180</v>
      </c>
    </row>
    <row r="175" s="2" customFormat="1">
      <c r="A175" s="41"/>
      <c r="B175" s="42"/>
      <c r="C175" s="43"/>
      <c r="D175" s="230" t="s">
        <v>206</v>
      </c>
      <c r="E175" s="43"/>
      <c r="F175" s="231" t="s">
        <v>2181</v>
      </c>
      <c r="G175" s="43"/>
      <c r="H175" s="43"/>
      <c r="I175" s="232"/>
      <c r="J175" s="43"/>
      <c r="K175" s="43"/>
      <c r="L175" s="47"/>
      <c r="M175" s="233"/>
      <c r="N175" s="23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206</v>
      </c>
      <c r="AU175" s="20" t="s">
        <v>85</v>
      </c>
    </row>
    <row r="176" s="2" customFormat="1" ht="16.5" customHeight="1">
      <c r="A176" s="41"/>
      <c r="B176" s="42"/>
      <c r="C176" s="269" t="s">
        <v>425</v>
      </c>
      <c r="D176" s="269" t="s">
        <v>342</v>
      </c>
      <c r="E176" s="270" t="s">
        <v>2182</v>
      </c>
      <c r="F176" s="271" t="s">
        <v>2183</v>
      </c>
      <c r="G176" s="272" t="s">
        <v>421</v>
      </c>
      <c r="H176" s="273">
        <v>1</v>
      </c>
      <c r="I176" s="274"/>
      <c r="J176" s="275">
        <f>ROUND(I176*H176,2)</f>
        <v>0</v>
      </c>
      <c r="K176" s="271" t="s">
        <v>203</v>
      </c>
      <c r="L176" s="276"/>
      <c r="M176" s="277" t="s">
        <v>19</v>
      </c>
      <c r="N176" s="278" t="s">
        <v>47</v>
      </c>
      <c r="O176" s="87"/>
      <c r="P176" s="226">
        <f>O176*H176</f>
        <v>0</v>
      </c>
      <c r="Q176" s="226">
        <v>0.055300000000000002</v>
      </c>
      <c r="R176" s="226">
        <f>Q176*H176</f>
        <v>0.055300000000000002</v>
      </c>
      <c r="S176" s="226">
        <v>0</v>
      </c>
      <c r="T176" s="22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8" t="s">
        <v>239</v>
      </c>
      <c r="AT176" s="228" t="s">
        <v>342</v>
      </c>
      <c r="AU176" s="228" t="s">
        <v>85</v>
      </c>
      <c r="AY176" s="20" t="s">
        <v>197</v>
      </c>
      <c r="BE176" s="229">
        <f>IF(N176="základní",J176,0)</f>
        <v>0</v>
      </c>
      <c r="BF176" s="229">
        <f>IF(N176="snížená",J176,0)</f>
        <v>0</v>
      </c>
      <c r="BG176" s="229">
        <f>IF(N176="zákl. přenesená",J176,0)</f>
        <v>0</v>
      </c>
      <c r="BH176" s="229">
        <f>IF(N176="sníž. přenesená",J176,0)</f>
        <v>0</v>
      </c>
      <c r="BI176" s="229">
        <f>IF(N176="nulová",J176,0)</f>
        <v>0</v>
      </c>
      <c r="BJ176" s="20" t="s">
        <v>83</v>
      </c>
      <c r="BK176" s="229">
        <f>ROUND(I176*H176,2)</f>
        <v>0</v>
      </c>
      <c r="BL176" s="20" t="s">
        <v>204</v>
      </c>
      <c r="BM176" s="228" t="s">
        <v>2184</v>
      </c>
    </row>
    <row r="177" s="2" customFormat="1" ht="16.5" customHeight="1">
      <c r="A177" s="41"/>
      <c r="B177" s="42"/>
      <c r="C177" s="269" t="s">
        <v>432</v>
      </c>
      <c r="D177" s="269" t="s">
        <v>342</v>
      </c>
      <c r="E177" s="270" t="s">
        <v>2185</v>
      </c>
      <c r="F177" s="271" t="s">
        <v>2186</v>
      </c>
      <c r="G177" s="272" t="s">
        <v>421</v>
      </c>
      <c r="H177" s="273">
        <v>1</v>
      </c>
      <c r="I177" s="274"/>
      <c r="J177" s="275">
        <f>ROUND(I177*H177,2)</f>
        <v>0</v>
      </c>
      <c r="K177" s="271" t="s">
        <v>203</v>
      </c>
      <c r="L177" s="276"/>
      <c r="M177" s="277" t="s">
        <v>19</v>
      </c>
      <c r="N177" s="278" t="s">
        <v>47</v>
      </c>
      <c r="O177" s="87"/>
      <c r="P177" s="226">
        <f>O177*H177</f>
        <v>0</v>
      </c>
      <c r="Q177" s="226">
        <v>0.0071999999999999998</v>
      </c>
      <c r="R177" s="226">
        <f>Q177*H177</f>
        <v>0.0071999999999999998</v>
      </c>
      <c r="S177" s="226">
        <v>0</v>
      </c>
      <c r="T177" s="227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8" t="s">
        <v>239</v>
      </c>
      <c r="AT177" s="228" t="s">
        <v>342</v>
      </c>
      <c r="AU177" s="228" t="s">
        <v>85</v>
      </c>
      <c r="AY177" s="20" t="s">
        <v>197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0" t="s">
        <v>83</v>
      </c>
      <c r="BK177" s="229">
        <f>ROUND(I177*H177,2)</f>
        <v>0</v>
      </c>
      <c r="BL177" s="20" t="s">
        <v>204</v>
      </c>
      <c r="BM177" s="228" t="s">
        <v>2187</v>
      </c>
    </row>
    <row r="178" s="2" customFormat="1" ht="16.5" customHeight="1">
      <c r="A178" s="41"/>
      <c r="B178" s="42"/>
      <c r="C178" s="217" t="s">
        <v>437</v>
      </c>
      <c r="D178" s="217" t="s">
        <v>199</v>
      </c>
      <c r="E178" s="218" t="s">
        <v>1368</v>
      </c>
      <c r="F178" s="219" t="s">
        <v>1369</v>
      </c>
      <c r="G178" s="220" t="s">
        <v>248</v>
      </c>
      <c r="H178" s="221">
        <v>6</v>
      </c>
      <c r="I178" s="222"/>
      <c r="J178" s="223">
        <f>ROUND(I178*H178,2)</f>
        <v>0</v>
      </c>
      <c r="K178" s="219" t="s">
        <v>203</v>
      </c>
      <c r="L178" s="47"/>
      <c r="M178" s="224" t="s">
        <v>19</v>
      </c>
      <c r="N178" s="225" t="s">
        <v>47</v>
      </c>
      <c r="O178" s="87"/>
      <c r="P178" s="226">
        <f>O178*H178</f>
        <v>0</v>
      </c>
      <c r="Q178" s="226">
        <v>0.00019000000000000001</v>
      </c>
      <c r="R178" s="226">
        <f>Q178*H178</f>
        <v>0.00114</v>
      </c>
      <c r="S178" s="226">
        <v>0</v>
      </c>
      <c r="T178" s="22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8" t="s">
        <v>204</v>
      </c>
      <c r="AT178" s="228" t="s">
        <v>199</v>
      </c>
      <c r="AU178" s="228" t="s">
        <v>85</v>
      </c>
      <c r="AY178" s="20" t="s">
        <v>197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0" t="s">
        <v>83</v>
      </c>
      <c r="BK178" s="229">
        <f>ROUND(I178*H178,2)</f>
        <v>0</v>
      </c>
      <c r="BL178" s="20" t="s">
        <v>204</v>
      </c>
      <c r="BM178" s="228" t="s">
        <v>2188</v>
      </c>
    </row>
    <row r="179" s="2" customFormat="1">
      <c r="A179" s="41"/>
      <c r="B179" s="42"/>
      <c r="C179" s="43"/>
      <c r="D179" s="230" t="s">
        <v>206</v>
      </c>
      <c r="E179" s="43"/>
      <c r="F179" s="231" t="s">
        <v>1371</v>
      </c>
      <c r="G179" s="43"/>
      <c r="H179" s="43"/>
      <c r="I179" s="232"/>
      <c r="J179" s="43"/>
      <c r="K179" s="43"/>
      <c r="L179" s="47"/>
      <c r="M179" s="233"/>
      <c r="N179" s="234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206</v>
      </c>
      <c r="AU179" s="20" t="s">
        <v>85</v>
      </c>
    </row>
    <row r="180" s="2" customFormat="1" ht="24.15" customHeight="1">
      <c r="A180" s="41"/>
      <c r="B180" s="42"/>
      <c r="C180" s="217" t="s">
        <v>442</v>
      </c>
      <c r="D180" s="217" t="s">
        <v>199</v>
      </c>
      <c r="E180" s="218" t="s">
        <v>1372</v>
      </c>
      <c r="F180" s="219" t="s">
        <v>1373</v>
      </c>
      <c r="G180" s="220" t="s">
        <v>248</v>
      </c>
      <c r="H180" s="221">
        <v>6</v>
      </c>
      <c r="I180" s="222"/>
      <c r="J180" s="223">
        <f>ROUND(I180*H180,2)</f>
        <v>0</v>
      </c>
      <c r="K180" s="219" t="s">
        <v>203</v>
      </c>
      <c r="L180" s="47"/>
      <c r="M180" s="224" t="s">
        <v>19</v>
      </c>
      <c r="N180" s="225" t="s">
        <v>47</v>
      </c>
      <c r="O180" s="87"/>
      <c r="P180" s="226">
        <f>O180*H180</f>
        <v>0</v>
      </c>
      <c r="Q180" s="226">
        <v>0.00012999999999999999</v>
      </c>
      <c r="R180" s="226">
        <f>Q180*H180</f>
        <v>0.00077999999999999988</v>
      </c>
      <c r="S180" s="226">
        <v>0</v>
      </c>
      <c r="T180" s="227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8" t="s">
        <v>204</v>
      </c>
      <c r="AT180" s="228" t="s">
        <v>199</v>
      </c>
      <c r="AU180" s="228" t="s">
        <v>85</v>
      </c>
      <c r="AY180" s="20" t="s">
        <v>197</v>
      </c>
      <c r="BE180" s="229">
        <f>IF(N180="základní",J180,0)</f>
        <v>0</v>
      </c>
      <c r="BF180" s="229">
        <f>IF(N180="snížená",J180,0)</f>
        <v>0</v>
      </c>
      <c r="BG180" s="229">
        <f>IF(N180="zákl. přenesená",J180,0)</f>
        <v>0</v>
      </c>
      <c r="BH180" s="229">
        <f>IF(N180="sníž. přenesená",J180,0)</f>
        <v>0</v>
      </c>
      <c r="BI180" s="229">
        <f>IF(N180="nulová",J180,0)</f>
        <v>0</v>
      </c>
      <c r="BJ180" s="20" t="s">
        <v>83</v>
      </c>
      <c r="BK180" s="229">
        <f>ROUND(I180*H180,2)</f>
        <v>0</v>
      </c>
      <c r="BL180" s="20" t="s">
        <v>204</v>
      </c>
      <c r="BM180" s="228" t="s">
        <v>2189</v>
      </c>
    </row>
    <row r="181" s="2" customFormat="1">
      <c r="A181" s="41"/>
      <c r="B181" s="42"/>
      <c r="C181" s="43"/>
      <c r="D181" s="230" t="s">
        <v>206</v>
      </c>
      <c r="E181" s="43"/>
      <c r="F181" s="231" t="s">
        <v>1375</v>
      </c>
      <c r="G181" s="43"/>
      <c r="H181" s="43"/>
      <c r="I181" s="232"/>
      <c r="J181" s="43"/>
      <c r="K181" s="43"/>
      <c r="L181" s="47"/>
      <c r="M181" s="233"/>
      <c r="N181" s="234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206</v>
      </c>
      <c r="AU181" s="20" t="s">
        <v>85</v>
      </c>
    </row>
    <row r="182" s="12" customFormat="1" ht="22.8" customHeight="1">
      <c r="A182" s="12"/>
      <c r="B182" s="201"/>
      <c r="C182" s="202"/>
      <c r="D182" s="203" t="s">
        <v>75</v>
      </c>
      <c r="E182" s="215" t="s">
        <v>683</v>
      </c>
      <c r="F182" s="215" t="s">
        <v>684</v>
      </c>
      <c r="G182" s="202"/>
      <c r="H182" s="202"/>
      <c r="I182" s="205"/>
      <c r="J182" s="216">
        <f>BK182</f>
        <v>0</v>
      </c>
      <c r="K182" s="202"/>
      <c r="L182" s="207"/>
      <c r="M182" s="208"/>
      <c r="N182" s="209"/>
      <c r="O182" s="209"/>
      <c r="P182" s="210">
        <f>SUM(P183:P189)</f>
        <v>0</v>
      </c>
      <c r="Q182" s="209"/>
      <c r="R182" s="210">
        <f>SUM(R183:R189)</f>
        <v>0</v>
      </c>
      <c r="S182" s="209"/>
      <c r="T182" s="211">
        <f>SUM(T183:T189)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12" t="s">
        <v>83</v>
      </c>
      <c r="AT182" s="213" t="s">
        <v>75</v>
      </c>
      <c r="AU182" s="213" t="s">
        <v>83</v>
      </c>
      <c r="AY182" s="212" t="s">
        <v>197</v>
      </c>
      <c r="BK182" s="214">
        <f>SUM(BK183:BK189)</f>
        <v>0</v>
      </c>
    </row>
    <row r="183" s="2" customFormat="1" ht="37.8" customHeight="1">
      <c r="A183" s="41"/>
      <c r="B183" s="42"/>
      <c r="C183" s="217" t="s">
        <v>447</v>
      </c>
      <c r="D183" s="217" t="s">
        <v>199</v>
      </c>
      <c r="E183" s="218" t="s">
        <v>698</v>
      </c>
      <c r="F183" s="219" t="s">
        <v>699</v>
      </c>
      <c r="G183" s="220" t="s">
        <v>345</v>
      </c>
      <c r="H183" s="221">
        <v>1.893</v>
      </c>
      <c r="I183" s="222"/>
      <c r="J183" s="223">
        <f>ROUND(I183*H183,2)</f>
        <v>0</v>
      </c>
      <c r="K183" s="219" t="s">
        <v>203</v>
      </c>
      <c r="L183" s="47"/>
      <c r="M183" s="224" t="s">
        <v>19</v>
      </c>
      <c r="N183" s="225" t="s">
        <v>47</v>
      </c>
      <c r="O183" s="87"/>
      <c r="P183" s="226">
        <f>O183*H183</f>
        <v>0</v>
      </c>
      <c r="Q183" s="226">
        <v>0</v>
      </c>
      <c r="R183" s="226">
        <f>Q183*H183</f>
        <v>0</v>
      </c>
      <c r="S183" s="226">
        <v>0</v>
      </c>
      <c r="T183" s="227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8" t="s">
        <v>204</v>
      </c>
      <c r="AT183" s="228" t="s">
        <v>199</v>
      </c>
      <c r="AU183" s="228" t="s">
        <v>85</v>
      </c>
      <c r="AY183" s="20" t="s">
        <v>197</v>
      </c>
      <c r="BE183" s="229">
        <f>IF(N183="základní",J183,0)</f>
        <v>0</v>
      </c>
      <c r="BF183" s="229">
        <f>IF(N183="snížená",J183,0)</f>
        <v>0</v>
      </c>
      <c r="BG183" s="229">
        <f>IF(N183="zákl. přenesená",J183,0)</f>
        <v>0</v>
      </c>
      <c r="BH183" s="229">
        <f>IF(N183="sníž. přenesená",J183,0)</f>
        <v>0</v>
      </c>
      <c r="BI183" s="229">
        <f>IF(N183="nulová",J183,0)</f>
        <v>0</v>
      </c>
      <c r="BJ183" s="20" t="s">
        <v>83</v>
      </c>
      <c r="BK183" s="229">
        <f>ROUND(I183*H183,2)</f>
        <v>0</v>
      </c>
      <c r="BL183" s="20" t="s">
        <v>204</v>
      </c>
      <c r="BM183" s="228" t="s">
        <v>2190</v>
      </c>
    </row>
    <row r="184" s="2" customFormat="1">
      <c r="A184" s="41"/>
      <c r="B184" s="42"/>
      <c r="C184" s="43"/>
      <c r="D184" s="230" t="s">
        <v>206</v>
      </c>
      <c r="E184" s="43"/>
      <c r="F184" s="231" t="s">
        <v>701</v>
      </c>
      <c r="G184" s="43"/>
      <c r="H184" s="43"/>
      <c r="I184" s="232"/>
      <c r="J184" s="43"/>
      <c r="K184" s="43"/>
      <c r="L184" s="47"/>
      <c r="M184" s="233"/>
      <c r="N184" s="234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206</v>
      </c>
      <c r="AU184" s="20" t="s">
        <v>85</v>
      </c>
    </row>
    <row r="185" s="2" customFormat="1" ht="49.05" customHeight="1">
      <c r="A185" s="41"/>
      <c r="B185" s="42"/>
      <c r="C185" s="217" t="s">
        <v>452</v>
      </c>
      <c r="D185" s="217" t="s">
        <v>199</v>
      </c>
      <c r="E185" s="218" t="s">
        <v>706</v>
      </c>
      <c r="F185" s="219" t="s">
        <v>707</v>
      </c>
      <c r="G185" s="220" t="s">
        <v>345</v>
      </c>
      <c r="H185" s="221">
        <v>35.966999999999999</v>
      </c>
      <c r="I185" s="222"/>
      <c r="J185" s="223">
        <f>ROUND(I185*H185,2)</f>
        <v>0</v>
      </c>
      <c r="K185" s="219" t="s">
        <v>203</v>
      </c>
      <c r="L185" s="47"/>
      <c r="M185" s="224" t="s">
        <v>19</v>
      </c>
      <c r="N185" s="225" t="s">
        <v>47</v>
      </c>
      <c r="O185" s="87"/>
      <c r="P185" s="226">
        <f>O185*H185</f>
        <v>0</v>
      </c>
      <c r="Q185" s="226">
        <v>0</v>
      </c>
      <c r="R185" s="226">
        <f>Q185*H185</f>
        <v>0</v>
      </c>
      <c r="S185" s="226">
        <v>0</v>
      </c>
      <c r="T185" s="227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8" t="s">
        <v>204</v>
      </c>
      <c r="AT185" s="228" t="s">
        <v>199</v>
      </c>
      <c r="AU185" s="228" t="s">
        <v>85</v>
      </c>
      <c r="AY185" s="20" t="s">
        <v>197</v>
      </c>
      <c r="BE185" s="229">
        <f>IF(N185="základní",J185,0)</f>
        <v>0</v>
      </c>
      <c r="BF185" s="229">
        <f>IF(N185="snížená",J185,0)</f>
        <v>0</v>
      </c>
      <c r="BG185" s="229">
        <f>IF(N185="zákl. přenesená",J185,0)</f>
        <v>0</v>
      </c>
      <c r="BH185" s="229">
        <f>IF(N185="sníž. přenesená",J185,0)</f>
        <v>0</v>
      </c>
      <c r="BI185" s="229">
        <f>IF(N185="nulová",J185,0)</f>
        <v>0</v>
      </c>
      <c r="BJ185" s="20" t="s">
        <v>83</v>
      </c>
      <c r="BK185" s="229">
        <f>ROUND(I185*H185,2)</f>
        <v>0</v>
      </c>
      <c r="BL185" s="20" t="s">
        <v>204</v>
      </c>
      <c r="BM185" s="228" t="s">
        <v>2191</v>
      </c>
    </row>
    <row r="186" s="2" customFormat="1">
      <c r="A186" s="41"/>
      <c r="B186" s="42"/>
      <c r="C186" s="43"/>
      <c r="D186" s="230" t="s">
        <v>206</v>
      </c>
      <c r="E186" s="43"/>
      <c r="F186" s="231" t="s">
        <v>709</v>
      </c>
      <c r="G186" s="43"/>
      <c r="H186" s="43"/>
      <c r="I186" s="232"/>
      <c r="J186" s="43"/>
      <c r="K186" s="43"/>
      <c r="L186" s="47"/>
      <c r="M186" s="233"/>
      <c r="N186" s="234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206</v>
      </c>
      <c r="AU186" s="20" t="s">
        <v>85</v>
      </c>
    </row>
    <row r="187" s="13" customFormat="1">
      <c r="A187" s="13"/>
      <c r="B187" s="235"/>
      <c r="C187" s="236"/>
      <c r="D187" s="237" t="s">
        <v>208</v>
      </c>
      <c r="E187" s="236"/>
      <c r="F187" s="239" t="s">
        <v>2192</v>
      </c>
      <c r="G187" s="236"/>
      <c r="H187" s="240">
        <v>35.966999999999999</v>
      </c>
      <c r="I187" s="241"/>
      <c r="J187" s="236"/>
      <c r="K187" s="236"/>
      <c r="L187" s="242"/>
      <c r="M187" s="243"/>
      <c r="N187" s="244"/>
      <c r="O187" s="244"/>
      <c r="P187" s="244"/>
      <c r="Q187" s="244"/>
      <c r="R187" s="244"/>
      <c r="S187" s="244"/>
      <c r="T187" s="245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6" t="s">
        <v>208</v>
      </c>
      <c r="AU187" s="246" t="s">
        <v>85</v>
      </c>
      <c r="AV187" s="13" t="s">
        <v>85</v>
      </c>
      <c r="AW187" s="13" t="s">
        <v>4</v>
      </c>
      <c r="AX187" s="13" t="s">
        <v>83</v>
      </c>
      <c r="AY187" s="246" t="s">
        <v>197</v>
      </c>
    </row>
    <row r="188" s="2" customFormat="1" ht="44.25" customHeight="1">
      <c r="A188" s="41"/>
      <c r="B188" s="42"/>
      <c r="C188" s="217" t="s">
        <v>457</v>
      </c>
      <c r="D188" s="217" t="s">
        <v>199</v>
      </c>
      <c r="E188" s="218" t="s">
        <v>717</v>
      </c>
      <c r="F188" s="219" t="s">
        <v>718</v>
      </c>
      <c r="G188" s="220" t="s">
        <v>345</v>
      </c>
      <c r="H188" s="221">
        <v>1.893</v>
      </c>
      <c r="I188" s="222"/>
      <c r="J188" s="223">
        <f>ROUND(I188*H188,2)</f>
        <v>0</v>
      </c>
      <c r="K188" s="219" t="s">
        <v>203</v>
      </c>
      <c r="L188" s="47"/>
      <c r="M188" s="224" t="s">
        <v>19</v>
      </c>
      <c r="N188" s="225" t="s">
        <v>47</v>
      </c>
      <c r="O188" s="87"/>
      <c r="P188" s="226">
        <f>O188*H188</f>
        <v>0</v>
      </c>
      <c r="Q188" s="226">
        <v>0</v>
      </c>
      <c r="R188" s="226">
        <f>Q188*H188</f>
        <v>0</v>
      </c>
      <c r="S188" s="226">
        <v>0</v>
      </c>
      <c r="T188" s="227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8" t="s">
        <v>204</v>
      </c>
      <c r="AT188" s="228" t="s">
        <v>199</v>
      </c>
      <c r="AU188" s="228" t="s">
        <v>85</v>
      </c>
      <c r="AY188" s="20" t="s">
        <v>197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0" t="s">
        <v>83</v>
      </c>
      <c r="BK188" s="229">
        <f>ROUND(I188*H188,2)</f>
        <v>0</v>
      </c>
      <c r="BL188" s="20" t="s">
        <v>204</v>
      </c>
      <c r="BM188" s="228" t="s">
        <v>2193</v>
      </c>
    </row>
    <row r="189" s="2" customFormat="1">
      <c r="A189" s="41"/>
      <c r="B189" s="42"/>
      <c r="C189" s="43"/>
      <c r="D189" s="230" t="s">
        <v>206</v>
      </c>
      <c r="E189" s="43"/>
      <c r="F189" s="231" t="s">
        <v>720</v>
      </c>
      <c r="G189" s="43"/>
      <c r="H189" s="43"/>
      <c r="I189" s="232"/>
      <c r="J189" s="43"/>
      <c r="K189" s="43"/>
      <c r="L189" s="47"/>
      <c r="M189" s="233"/>
      <c r="N189" s="234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206</v>
      </c>
      <c r="AU189" s="20" t="s">
        <v>85</v>
      </c>
    </row>
    <row r="190" s="12" customFormat="1" ht="22.8" customHeight="1">
      <c r="A190" s="12"/>
      <c r="B190" s="201"/>
      <c r="C190" s="202"/>
      <c r="D190" s="203" t="s">
        <v>75</v>
      </c>
      <c r="E190" s="215" t="s">
        <v>735</v>
      </c>
      <c r="F190" s="215" t="s">
        <v>736</v>
      </c>
      <c r="G190" s="202"/>
      <c r="H190" s="202"/>
      <c r="I190" s="205"/>
      <c r="J190" s="216">
        <f>BK190</f>
        <v>0</v>
      </c>
      <c r="K190" s="202"/>
      <c r="L190" s="207"/>
      <c r="M190" s="208"/>
      <c r="N190" s="209"/>
      <c r="O190" s="209"/>
      <c r="P190" s="210">
        <f>SUM(P191:P192)</f>
        <v>0</v>
      </c>
      <c r="Q190" s="209"/>
      <c r="R190" s="210">
        <f>SUM(R191:R192)</f>
        <v>0</v>
      </c>
      <c r="S190" s="209"/>
      <c r="T190" s="211">
        <f>SUM(T191:T192)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12" t="s">
        <v>83</v>
      </c>
      <c r="AT190" s="213" t="s">
        <v>75</v>
      </c>
      <c r="AU190" s="213" t="s">
        <v>83</v>
      </c>
      <c r="AY190" s="212" t="s">
        <v>197</v>
      </c>
      <c r="BK190" s="214">
        <f>SUM(BK191:BK192)</f>
        <v>0</v>
      </c>
    </row>
    <row r="191" s="2" customFormat="1" ht="49.05" customHeight="1">
      <c r="A191" s="41"/>
      <c r="B191" s="42"/>
      <c r="C191" s="217" t="s">
        <v>463</v>
      </c>
      <c r="D191" s="217" t="s">
        <v>199</v>
      </c>
      <c r="E191" s="218" t="s">
        <v>1376</v>
      </c>
      <c r="F191" s="219" t="s">
        <v>1377</v>
      </c>
      <c r="G191" s="220" t="s">
        <v>345</v>
      </c>
      <c r="H191" s="221">
        <v>1.2470000000000001</v>
      </c>
      <c r="I191" s="222"/>
      <c r="J191" s="223">
        <f>ROUND(I191*H191,2)</f>
        <v>0</v>
      </c>
      <c r="K191" s="219" t="s">
        <v>203</v>
      </c>
      <c r="L191" s="47"/>
      <c r="M191" s="224" t="s">
        <v>19</v>
      </c>
      <c r="N191" s="225" t="s">
        <v>47</v>
      </c>
      <c r="O191" s="87"/>
      <c r="P191" s="226">
        <f>O191*H191</f>
        <v>0</v>
      </c>
      <c r="Q191" s="226">
        <v>0</v>
      </c>
      <c r="R191" s="226">
        <f>Q191*H191</f>
        <v>0</v>
      </c>
      <c r="S191" s="226">
        <v>0</v>
      </c>
      <c r="T191" s="227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8" t="s">
        <v>204</v>
      </c>
      <c r="AT191" s="228" t="s">
        <v>199</v>
      </c>
      <c r="AU191" s="228" t="s">
        <v>85</v>
      </c>
      <c r="AY191" s="20" t="s">
        <v>197</v>
      </c>
      <c r="BE191" s="229">
        <f>IF(N191="základní",J191,0)</f>
        <v>0</v>
      </c>
      <c r="BF191" s="229">
        <f>IF(N191="snížená",J191,0)</f>
        <v>0</v>
      </c>
      <c r="BG191" s="229">
        <f>IF(N191="zákl. přenesená",J191,0)</f>
        <v>0</v>
      </c>
      <c r="BH191" s="229">
        <f>IF(N191="sníž. přenesená",J191,0)</f>
        <v>0</v>
      </c>
      <c r="BI191" s="229">
        <f>IF(N191="nulová",J191,0)</f>
        <v>0</v>
      </c>
      <c r="BJ191" s="20" t="s">
        <v>83</v>
      </c>
      <c r="BK191" s="229">
        <f>ROUND(I191*H191,2)</f>
        <v>0</v>
      </c>
      <c r="BL191" s="20" t="s">
        <v>204</v>
      </c>
      <c r="BM191" s="228" t="s">
        <v>2194</v>
      </c>
    </row>
    <row r="192" s="2" customFormat="1">
      <c r="A192" s="41"/>
      <c r="B192" s="42"/>
      <c r="C192" s="43"/>
      <c r="D192" s="230" t="s">
        <v>206</v>
      </c>
      <c r="E192" s="43"/>
      <c r="F192" s="231" t="s">
        <v>1379</v>
      </c>
      <c r="G192" s="43"/>
      <c r="H192" s="43"/>
      <c r="I192" s="232"/>
      <c r="J192" s="43"/>
      <c r="K192" s="43"/>
      <c r="L192" s="47"/>
      <c r="M192" s="285"/>
      <c r="N192" s="286"/>
      <c r="O192" s="282"/>
      <c r="P192" s="282"/>
      <c r="Q192" s="282"/>
      <c r="R192" s="282"/>
      <c r="S192" s="282"/>
      <c r="T192" s="287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206</v>
      </c>
      <c r="AU192" s="20" t="s">
        <v>85</v>
      </c>
    </row>
    <row r="193" s="2" customFormat="1" ht="6.96" customHeight="1">
      <c r="A193" s="41"/>
      <c r="B193" s="62"/>
      <c r="C193" s="63"/>
      <c r="D193" s="63"/>
      <c r="E193" s="63"/>
      <c r="F193" s="63"/>
      <c r="G193" s="63"/>
      <c r="H193" s="63"/>
      <c r="I193" s="63"/>
      <c r="J193" s="63"/>
      <c r="K193" s="63"/>
      <c r="L193" s="47"/>
      <c r="M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</row>
  </sheetData>
  <sheetProtection sheet="1" autoFilter="0" formatColumns="0" formatRows="0" objects="1" scenarios="1" spinCount="100000" saltValue="B1mELBL5A5B2Fxp4injQZgvhSGCPtPr0pep+9aByn2pM4o1XkTyDpEd9Lxrlo5PguAk10D4TCNFqqdyW3aLUwA==" hashValue="qiG4qFxv605+Bv6/Tqt5u+Xg7IqWf50Ahuz8SFiCT9VQbbR9iIK8jVuIiut+thVuFS7kvGk3AsLNI6DiYATX2w==" algorithmName="SHA-512" password="CC35"/>
  <autoFilter ref="C96:K192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3:H83"/>
    <mergeCell ref="E87:H87"/>
    <mergeCell ref="E85:H85"/>
    <mergeCell ref="E89:H89"/>
    <mergeCell ref="L2:V2"/>
  </mergeCells>
  <hyperlinks>
    <hyperlink ref="F101" r:id="rId1" display="https://podminky.urs.cz/item/CS_URS_2025_02/132254101"/>
    <hyperlink ref="F104" r:id="rId2" display="https://podminky.urs.cz/item/CS_URS_2025_02/139001101"/>
    <hyperlink ref="F107" r:id="rId3" display="https://podminky.urs.cz/item/CS_URS_2025_02/151101101"/>
    <hyperlink ref="F110" r:id="rId4" display="https://podminky.urs.cz/item/CS_URS_2025_02/151101111"/>
    <hyperlink ref="F112" r:id="rId5" display="https://podminky.urs.cz/item/CS_URS_2025_02/162251101"/>
    <hyperlink ref="F115" r:id="rId6" display="https://podminky.urs.cz/item/CS_URS_2025_02/162351104"/>
    <hyperlink ref="F118" r:id="rId7" display="https://podminky.urs.cz/item/CS_URS_2025_02/162751119"/>
    <hyperlink ref="F122" r:id="rId8" display="https://podminky.urs.cz/item/CS_URS_2025_02/167151101"/>
    <hyperlink ref="F125" r:id="rId9" display="https://podminky.urs.cz/item/CS_URS_2025_02/171201231"/>
    <hyperlink ref="F129" r:id="rId10" display="https://podminky.urs.cz/item/CS_URS_2025_02/174151101"/>
    <hyperlink ref="F134" r:id="rId11" display="https://podminky.urs.cz/item/CS_URS_2025_02/175111101"/>
    <hyperlink ref="F140" r:id="rId12" display="https://podminky.urs.cz/item/CS_URS_2025_02/451572111"/>
    <hyperlink ref="F143" r:id="rId13" display="https://podminky.urs.cz/item/CS_URS_2025_02/452141111"/>
    <hyperlink ref="F147" r:id="rId14" display="https://podminky.urs.cz/item/CS_URS_2025_02/871313120"/>
    <hyperlink ref="F151" r:id="rId15" display="https://podminky.urs.cz/item/CS_URS_2025_02/877310310"/>
    <hyperlink ref="F156" r:id="rId16" display="https://podminky.urs.cz/item/CS_URS_2025_02/890411851"/>
    <hyperlink ref="F159" r:id="rId17" display="https://podminky.urs.cz/item/CS_URS_2025_02/892351111"/>
    <hyperlink ref="F161" r:id="rId18" display="https://podminky.urs.cz/item/CS_URS_2025_02/892372111"/>
    <hyperlink ref="F163" r:id="rId19" display="https://podminky.urs.cz/item/CS_URS_2025_02/895941301"/>
    <hyperlink ref="F166" r:id="rId20" display="https://podminky.urs.cz/item/CS_URS_2025_02/895941312"/>
    <hyperlink ref="F169" r:id="rId21" display="https://podminky.urs.cz/item/CS_URS_2025_02/895941323"/>
    <hyperlink ref="F172" r:id="rId22" display="https://podminky.urs.cz/item/CS_URS_2025_02/899201211"/>
    <hyperlink ref="F175" r:id="rId23" display="https://podminky.urs.cz/item/CS_URS_2025_02/899204112"/>
    <hyperlink ref="F179" r:id="rId24" display="https://podminky.urs.cz/item/CS_URS_2025_02/899721111"/>
    <hyperlink ref="F181" r:id="rId25" display="https://podminky.urs.cz/item/CS_URS_2025_02/899722114"/>
    <hyperlink ref="F184" r:id="rId26" display="https://podminky.urs.cz/item/CS_URS_2025_02/997221561"/>
    <hyperlink ref="F186" r:id="rId27" display="https://podminky.urs.cz/item/CS_URS_2025_02/997221569"/>
    <hyperlink ref="F189" r:id="rId28" display="https://podminky.urs.cz/item/CS_URS_2025_02/997221861"/>
    <hyperlink ref="F192" r:id="rId29" display="https://podminky.urs.cz/item/CS_URS_2025_02/998276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0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134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1821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1822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2195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ROUND(J97,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ROUND((SUM(BE97:BE164)),  2)</f>
        <v>0</v>
      </c>
      <c r="G37" s="41"/>
      <c r="H37" s="41"/>
      <c r="I37" s="161">
        <v>0.20999999999999999</v>
      </c>
      <c r="J37" s="160">
        <f>ROUND(((SUM(BE97:BE164))*I37),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ROUND((SUM(BF97:BF164)),  2)</f>
        <v>0</v>
      </c>
      <c r="G38" s="41"/>
      <c r="H38" s="41"/>
      <c r="I38" s="161">
        <v>0.12</v>
      </c>
      <c r="J38" s="160">
        <f>ROUND(((SUM(BF97:BF164))*I38),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ROUND((SUM(BG97:BG164)),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ROUND((SUM(BH97:BH164)),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ROUND((SUM(BI97:BI164)),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1821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1822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C 103-4 - Ochrana stávajících IS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J97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J98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J99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9"/>
      <c r="C70" s="180"/>
      <c r="D70" s="181" t="s">
        <v>176</v>
      </c>
      <c r="E70" s="182"/>
      <c r="F70" s="182"/>
      <c r="G70" s="182"/>
      <c r="H70" s="182"/>
      <c r="I70" s="182"/>
      <c r="J70" s="183">
        <f>J148</f>
        <v>0</v>
      </c>
      <c r="K70" s="180"/>
      <c r="L70" s="184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85"/>
      <c r="C71" s="127"/>
      <c r="D71" s="186" t="s">
        <v>1283</v>
      </c>
      <c r="E71" s="187"/>
      <c r="F71" s="187"/>
      <c r="G71" s="187"/>
      <c r="H71" s="187"/>
      <c r="I71" s="187"/>
      <c r="J71" s="188">
        <f>J149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2196</v>
      </c>
      <c r="E72" s="187"/>
      <c r="F72" s="187"/>
      <c r="G72" s="187"/>
      <c r="H72" s="187"/>
      <c r="I72" s="187"/>
      <c r="J72" s="188">
        <f>J153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7"/>
      <c r="D73" s="186" t="s">
        <v>2197</v>
      </c>
      <c r="E73" s="187"/>
      <c r="F73" s="187"/>
      <c r="G73" s="187"/>
      <c r="H73" s="187"/>
      <c r="I73" s="187"/>
      <c r="J73" s="188">
        <f>J158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9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182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6.25" customHeight="1">
      <c r="A83" s="41"/>
      <c r="B83" s="42"/>
      <c r="C83" s="43"/>
      <c r="D83" s="43"/>
      <c r="E83" s="173" t="str">
        <f>E7</f>
        <v>Regenerace sídliště Husákova-Jiráskova, Nový Bor - realizace pro rok 2025</v>
      </c>
      <c r="F83" s="35"/>
      <c r="G83" s="35"/>
      <c r="H83" s="35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157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1" customFormat="1" ht="16.5" customHeight="1">
      <c r="B85" s="24"/>
      <c r="C85" s="25"/>
      <c r="D85" s="25"/>
      <c r="E85" s="173" t="s">
        <v>1821</v>
      </c>
      <c r="F85" s="25"/>
      <c r="G85" s="25"/>
      <c r="H85" s="25"/>
      <c r="I85" s="25"/>
      <c r="J85" s="25"/>
      <c r="K85" s="25"/>
      <c r="L85" s="23"/>
    </row>
    <row r="86" s="1" customFormat="1" ht="12" customHeight="1">
      <c r="B86" s="24"/>
      <c r="C86" s="35" t="s">
        <v>159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4" t="s">
        <v>1822</v>
      </c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161</v>
      </c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E13</f>
        <v>C 103-4 - Ochrana stávajících IS</v>
      </c>
      <c r="F89" s="43"/>
      <c r="G89" s="43"/>
      <c r="H89" s="43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F16</f>
        <v>k.ú. Nový Bor</v>
      </c>
      <c r="G91" s="43"/>
      <c r="H91" s="43"/>
      <c r="I91" s="35" t="s">
        <v>23</v>
      </c>
      <c r="J91" s="75" t="str">
        <f>IF(J16="","",J16)</f>
        <v>25. 8. 2025</v>
      </c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E19</f>
        <v>Město Nový Bor</v>
      </c>
      <c r="G93" s="43"/>
      <c r="H93" s="43"/>
      <c r="I93" s="35" t="s">
        <v>33</v>
      </c>
      <c r="J93" s="39" t="str">
        <f>E25</f>
        <v xml:space="preserve">ProProjekt s.r.o. </v>
      </c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31</v>
      </c>
      <c r="D94" s="43"/>
      <c r="E94" s="43"/>
      <c r="F94" s="30" t="str">
        <f>IF(E22="","",E22)</f>
        <v>Vyplň údaj</v>
      </c>
      <c r="G94" s="43"/>
      <c r="H94" s="43"/>
      <c r="I94" s="35" t="s">
        <v>38</v>
      </c>
      <c r="J94" s="39" t="str">
        <f>E28</f>
        <v>Martin Rousek</v>
      </c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90"/>
      <c r="B96" s="191"/>
      <c r="C96" s="192" t="s">
        <v>183</v>
      </c>
      <c r="D96" s="193" t="s">
        <v>61</v>
      </c>
      <c r="E96" s="193" t="s">
        <v>57</v>
      </c>
      <c r="F96" s="193" t="s">
        <v>58</v>
      </c>
      <c r="G96" s="193" t="s">
        <v>184</v>
      </c>
      <c r="H96" s="193" t="s">
        <v>185</v>
      </c>
      <c r="I96" s="193" t="s">
        <v>186</v>
      </c>
      <c r="J96" s="193" t="s">
        <v>165</v>
      </c>
      <c r="K96" s="194" t="s">
        <v>187</v>
      </c>
      <c r="L96" s="195"/>
      <c r="M96" s="95" t="s">
        <v>19</v>
      </c>
      <c r="N96" s="96" t="s">
        <v>46</v>
      </c>
      <c r="O96" s="96" t="s">
        <v>188</v>
      </c>
      <c r="P96" s="96" t="s">
        <v>189</v>
      </c>
      <c r="Q96" s="96" t="s">
        <v>190</v>
      </c>
      <c r="R96" s="96" t="s">
        <v>191</v>
      </c>
      <c r="S96" s="96" t="s">
        <v>192</v>
      </c>
      <c r="T96" s="97" t="s">
        <v>193</v>
      </c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</row>
    <row r="97" s="2" customFormat="1" ht="22.8" customHeight="1">
      <c r="A97" s="41"/>
      <c r="B97" s="42"/>
      <c r="C97" s="102" t="s">
        <v>194</v>
      </c>
      <c r="D97" s="43"/>
      <c r="E97" s="43"/>
      <c r="F97" s="43"/>
      <c r="G97" s="43"/>
      <c r="H97" s="43"/>
      <c r="I97" s="43"/>
      <c r="J97" s="196">
        <f>BK97</f>
        <v>0</v>
      </c>
      <c r="K97" s="43"/>
      <c r="L97" s="47"/>
      <c r="M97" s="98"/>
      <c r="N97" s="197"/>
      <c r="O97" s="99"/>
      <c r="P97" s="198">
        <f>P98+P148</f>
        <v>0</v>
      </c>
      <c r="Q97" s="99"/>
      <c r="R97" s="198">
        <f>R98+R148</f>
        <v>16.152665200000001</v>
      </c>
      <c r="S97" s="99"/>
      <c r="T97" s="199">
        <f>T98+T148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75</v>
      </c>
      <c r="AU97" s="20" t="s">
        <v>166</v>
      </c>
      <c r="BK97" s="200">
        <f>BK98+BK148</f>
        <v>0</v>
      </c>
    </row>
    <row r="98" s="12" customFormat="1" ht="25.92" customHeight="1">
      <c r="A98" s="12"/>
      <c r="B98" s="201"/>
      <c r="C98" s="202"/>
      <c r="D98" s="203" t="s">
        <v>75</v>
      </c>
      <c r="E98" s="204" t="s">
        <v>195</v>
      </c>
      <c r="F98" s="204" t="s">
        <v>196</v>
      </c>
      <c r="G98" s="202"/>
      <c r="H98" s="202"/>
      <c r="I98" s="205"/>
      <c r="J98" s="206">
        <f>BK98</f>
        <v>0</v>
      </c>
      <c r="K98" s="202"/>
      <c r="L98" s="207"/>
      <c r="M98" s="208"/>
      <c r="N98" s="209"/>
      <c r="O98" s="209"/>
      <c r="P98" s="210">
        <f>P99</f>
        <v>0</v>
      </c>
      <c r="Q98" s="209"/>
      <c r="R98" s="210">
        <f>R99</f>
        <v>16.148115200000003</v>
      </c>
      <c r="S98" s="209"/>
      <c r="T98" s="211">
        <f>T99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2" t="s">
        <v>83</v>
      </c>
      <c r="AT98" s="213" t="s">
        <v>75</v>
      </c>
      <c r="AU98" s="213" t="s">
        <v>76</v>
      </c>
      <c r="AY98" s="212" t="s">
        <v>197</v>
      </c>
      <c r="BK98" s="214">
        <f>BK99</f>
        <v>0</v>
      </c>
    </row>
    <row r="99" s="12" customFormat="1" ht="22.8" customHeight="1">
      <c r="A99" s="12"/>
      <c r="B99" s="201"/>
      <c r="C99" s="202"/>
      <c r="D99" s="203" t="s">
        <v>75</v>
      </c>
      <c r="E99" s="215" t="s">
        <v>83</v>
      </c>
      <c r="F99" s="215" t="s">
        <v>198</v>
      </c>
      <c r="G99" s="202"/>
      <c r="H99" s="202"/>
      <c r="I99" s="205"/>
      <c r="J99" s="216">
        <f>BK99</f>
        <v>0</v>
      </c>
      <c r="K99" s="202"/>
      <c r="L99" s="207"/>
      <c r="M99" s="208"/>
      <c r="N99" s="209"/>
      <c r="O99" s="209"/>
      <c r="P99" s="210">
        <f>SUM(P100:P147)</f>
        <v>0</v>
      </c>
      <c r="Q99" s="209"/>
      <c r="R99" s="210">
        <f>SUM(R100:R147)</f>
        <v>16.148115200000003</v>
      </c>
      <c r="S99" s="209"/>
      <c r="T99" s="211">
        <f>SUM(T100:T147)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83</v>
      </c>
      <c r="AT99" s="213" t="s">
        <v>75</v>
      </c>
      <c r="AU99" s="213" t="s">
        <v>83</v>
      </c>
      <c r="AY99" s="212" t="s">
        <v>197</v>
      </c>
      <c r="BK99" s="214">
        <f>SUM(BK100:BK147)</f>
        <v>0</v>
      </c>
    </row>
    <row r="100" s="2" customFormat="1" ht="44.25" customHeight="1">
      <c r="A100" s="41"/>
      <c r="B100" s="42"/>
      <c r="C100" s="217" t="s">
        <v>83</v>
      </c>
      <c r="D100" s="217" t="s">
        <v>199</v>
      </c>
      <c r="E100" s="218" t="s">
        <v>2198</v>
      </c>
      <c r="F100" s="219" t="s">
        <v>2199</v>
      </c>
      <c r="G100" s="220" t="s">
        <v>266</v>
      </c>
      <c r="H100" s="221">
        <v>24.32</v>
      </c>
      <c r="I100" s="222"/>
      <c r="J100" s="223">
        <f>ROUND(I100*H100,2)</f>
        <v>0</v>
      </c>
      <c r="K100" s="219" t="s">
        <v>203</v>
      </c>
      <c r="L100" s="47"/>
      <c r="M100" s="224" t="s">
        <v>19</v>
      </c>
      <c r="N100" s="225" t="s">
        <v>47</v>
      </c>
      <c r="O100" s="87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8" t="s">
        <v>204</v>
      </c>
      <c r="AT100" s="228" t="s">
        <v>199</v>
      </c>
      <c r="AU100" s="228" t="s">
        <v>85</v>
      </c>
      <c r="AY100" s="20" t="s">
        <v>197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0" t="s">
        <v>83</v>
      </c>
      <c r="BK100" s="229">
        <f>ROUND(I100*H100,2)</f>
        <v>0</v>
      </c>
      <c r="BL100" s="20" t="s">
        <v>204</v>
      </c>
      <c r="BM100" s="228" t="s">
        <v>2200</v>
      </c>
    </row>
    <row r="101" s="2" customFormat="1">
      <c r="A101" s="41"/>
      <c r="B101" s="42"/>
      <c r="C101" s="43"/>
      <c r="D101" s="230" t="s">
        <v>206</v>
      </c>
      <c r="E101" s="43"/>
      <c r="F101" s="231" t="s">
        <v>2201</v>
      </c>
      <c r="G101" s="43"/>
      <c r="H101" s="43"/>
      <c r="I101" s="232"/>
      <c r="J101" s="43"/>
      <c r="K101" s="43"/>
      <c r="L101" s="47"/>
      <c r="M101" s="233"/>
      <c r="N101" s="23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206</v>
      </c>
      <c r="AU101" s="20" t="s">
        <v>85</v>
      </c>
    </row>
    <row r="102" s="13" customFormat="1">
      <c r="A102" s="13"/>
      <c r="B102" s="235"/>
      <c r="C102" s="236"/>
      <c r="D102" s="237" t="s">
        <v>208</v>
      </c>
      <c r="E102" s="238" t="s">
        <v>19</v>
      </c>
      <c r="F102" s="239" t="s">
        <v>2202</v>
      </c>
      <c r="G102" s="236"/>
      <c r="H102" s="240">
        <v>24.32</v>
      </c>
      <c r="I102" s="241"/>
      <c r="J102" s="236"/>
      <c r="K102" s="236"/>
      <c r="L102" s="242"/>
      <c r="M102" s="243"/>
      <c r="N102" s="244"/>
      <c r="O102" s="244"/>
      <c r="P102" s="244"/>
      <c r="Q102" s="244"/>
      <c r="R102" s="244"/>
      <c r="S102" s="244"/>
      <c r="T102" s="245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6" t="s">
        <v>208</v>
      </c>
      <c r="AU102" s="246" t="s">
        <v>85</v>
      </c>
      <c r="AV102" s="13" t="s">
        <v>85</v>
      </c>
      <c r="AW102" s="13" t="s">
        <v>37</v>
      </c>
      <c r="AX102" s="13" t="s">
        <v>83</v>
      </c>
      <c r="AY102" s="246" t="s">
        <v>197</v>
      </c>
    </row>
    <row r="103" s="2" customFormat="1" ht="37.8" customHeight="1">
      <c r="A103" s="41"/>
      <c r="B103" s="42"/>
      <c r="C103" s="217" t="s">
        <v>85</v>
      </c>
      <c r="D103" s="217" t="s">
        <v>199</v>
      </c>
      <c r="E103" s="218" t="s">
        <v>303</v>
      </c>
      <c r="F103" s="219" t="s">
        <v>304</v>
      </c>
      <c r="G103" s="220" t="s">
        <v>266</v>
      </c>
      <c r="H103" s="221">
        <v>24.32</v>
      </c>
      <c r="I103" s="222"/>
      <c r="J103" s="223">
        <f>ROUND(I103*H103,2)</f>
        <v>0</v>
      </c>
      <c r="K103" s="219" t="s">
        <v>203</v>
      </c>
      <c r="L103" s="47"/>
      <c r="M103" s="224" t="s">
        <v>19</v>
      </c>
      <c r="N103" s="225" t="s">
        <v>47</v>
      </c>
      <c r="O103" s="87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8" t="s">
        <v>204</v>
      </c>
      <c r="AT103" s="228" t="s">
        <v>199</v>
      </c>
      <c r="AU103" s="228" t="s">
        <v>85</v>
      </c>
      <c r="AY103" s="20" t="s">
        <v>197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0" t="s">
        <v>83</v>
      </c>
      <c r="BK103" s="229">
        <f>ROUND(I103*H103,2)</f>
        <v>0</v>
      </c>
      <c r="BL103" s="20" t="s">
        <v>204</v>
      </c>
      <c r="BM103" s="228" t="s">
        <v>2203</v>
      </c>
    </row>
    <row r="104" s="2" customFormat="1">
      <c r="A104" s="41"/>
      <c r="B104" s="42"/>
      <c r="C104" s="43"/>
      <c r="D104" s="230" t="s">
        <v>206</v>
      </c>
      <c r="E104" s="43"/>
      <c r="F104" s="231" t="s">
        <v>306</v>
      </c>
      <c r="G104" s="43"/>
      <c r="H104" s="43"/>
      <c r="I104" s="232"/>
      <c r="J104" s="43"/>
      <c r="K104" s="43"/>
      <c r="L104" s="47"/>
      <c r="M104" s="233"/>
      <c r="N104" s="23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206</v>
      </c>
      <c r="AU104" s="20" t="s">
        <v>85</v>
      </c>
    </row>
    <row r="105" s="2" customFormat="1" ht="37.8" customHeight="1">
      <c r="A105" s="41"/>
      <c r="B105" s="42"/>
      <c r="C105" s="217" t="s">
        <v>93</v>
      </c>
      <c r="D105" s="217" t="s">
        <v>199</v>
      </c>
      <c r="E105" s="218" t="s">
        <v>1292</v>
      </c>
      <c r="F105" s="219" t="s">
        <v>1293</v>
      </c>
      <c r="G105" s="220" t="s">
        <v>202</v>
      </c>
      <c r="H105" s="221">
        <v>57.280000000000001</v>
      </c>
      <c r="I105" s="222"/>
      <c r="J105" s="223">
        <f>ROUND(I105*H105,2)</f>
        <v>0</v>
      </c>
      <c r="K105" s="219" t="s">
        <v>203</v>
      </c>
      <c r="L105" s="47"/>
      <c r="M105" s="224" t="s">
        <v>19</v>
      </c>
      <c r="N105" s="225" t="s">
        <v>47</v>
      </c>
      <c r="O105" s="87"/>
      <c r="P105" s="226">
        <f>O105*H105</f>
        <v>0</v>
      </c>
      <c r="Q105" s="226">
        <v>0.00084000000000000003</v>
      </c>
      <c r="R105" s="226">
        <f>Q105*H105</f>
        <v>0.048115200000000004</v>
      </c>
      <c r="S105" s="226">
        <v>0</v>
      </c>
      <c r="T105" s="22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8" t="s">
        <v>204</v>
      </c>
      <c r="AT105" s="228" t="s">
        <v>199</v>
      </c>
      <c r="AU105" s="228" t="s">
        <v>85</v>
      </c>
      <c r="AY105" s="20" t="s">
        <v>197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0" t="s">
        <v>83</v>
      </c>
      <c r="BK105" s="229">
        <f>ROUND(I105*H105,2)</f>
        <v>0</v>
      </c>
      <c r="BL105" s="20" t="s">
        <v>204</v>
      </c>
      <c r="BM105" s="228" t="s">
        <v>2204</v>
      </c>
    </row>
    <row r="106" s="2" customFormat="1">
      <c r="A106" s="41"/>
      <c r="B106" s="42"/>
      <c r="C106" s="43"/>
      <c r="D106" s="230" t="s">
        <v>206</v>
      </c>
      <c r="E106" s="43"/>
      <c r="F106" s="231" t="s">
        <v>1295</v>
      </c>
      <c r="G106" s="43"/>
      <c r="H106" s="43"/>
      <c r="I106" s="232"/>
      <c r="J106" s="43"/>
      <c r="K106" s="43"/>
      <c r="L106" s="47"/>
      <c r="M106" s="233"/>
      <c r="N106" s="23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206</v>
      </c>
      <c r="AU106" s="20" t="s">
        <v>85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2205</v>
      </c>
      <c r="G107" s="236"/>
      <c r="H107" s="240">
        <v>57.280000000000001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83</v>
      </c>
      <c r="AY107" s="246" t="s">
        <v>197</v>
      </c>
    </row>
    <row r="108" s="2" customFormat="1" ht="44.25" customHeight="1">
      <c r="A108" s="41"/>
      <c r="B108" s="42"/>
      <c r="C108" s="217" t="s">
        <v>204</v>
      </c>
      <c r="D108" s="217" t="s">
        <v>199</v>
      </c>
      <c r="E108" s="218" t="s">
        <v>1297</v>
      </c>
      <c r="F108" s="219" t="s">
        <v>1298</v>
      </c>
      <c r="G108" s="220" t="s">
        <v>202</v>
      </c>
      <c r="H108" s="221">
        <v>57.280000000000001</v>
      </c>
      <c r="I108" s="222"/>
      <c r="J108" s="223">
        <f>ROUND(I108*H108,2)</f>
        <v>0</v>
      </c>
      <c r="K108" s="219" t="s">
        <v>203</v>
      </c>
      <c r="L108" s="47"/>
      <c r="M108" s="224" t="s">
        <v>19</v>
      </c>
      <c r="N108" s="225" t="s">
        <v>47</v>
      </c>
      <c r="O108" s="87"/>
      <c r="P108" s="226">
        <f>O108*H108</f>
        <v>0</v>
      </c>
      <c r="Q108" s="226">
        <v>0</v>
      </c>
      <c r="R108" s="226">
        <f>Q108*H108</f>
        <v>0</v>
      </c>
      <c r="S108" s="226">
        <v>0</v>
      </c>
      <c r="T108" s="227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8" t="s">
        <v>204</v>
      </c>
      <c r="AT108" s="228" t="s">
        <v>199</v>
      </c>
      <c r="AU108" s="228" t="s">
        <v>85</v>
      </c>
      <c r="AY108" s="20" t="s">
        <v>197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0" t="s">
        <v>83</v>
      </c>
      <c r="BK108" s="229">
        <f>ROUND(I108*H108,2)</f>
        <v>0</v>
      </c>
      <c r="BL108" s="20" t="s">
        <v>204</v>
      </c>
      <c r="BM108" s="228" t="s">
        <v>2206</v>
      </c>
    </row>
    <row r="109" s="2" customFormat="1">
      <c r="A109" s="41"/>
      <c r="B109" s="42"/>
      <c r="C109" s="43"/>
      <c r="D109" s="230" t="s">
        <v>206</v>
      </c>
      <c r="E109" s="43"/>
      <c r="F109" s="231" t="s">
        <v>1300</v>
      </c>
      <c r="G109" s="43"/>
      <c r="H109" s="43"/>
      <c r="I109" s="232"/>
      <c r="J109" s="43"/>
      <c r="K109" s="43"/>
      <c r="L109" s="47"/>
      <c r="M109" s="233"/>
      <c r="N109" s="23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206</v>
      </c>
      <c r="AU109" s="20" t="s">
        <v>85</v>
      </c>
    </row>
    <row r="110" s="2" customFormat="1" ht="62.7" customHeight="1">
      <c r="A110" s="41"/>
      <c r="B110" s="42"/>
      <c r="C110" s="217" t="s">
        <v>224</v>
      </c>
      <c r="D110" s="217" t="s">
        <v>199</v>
      </c>
      <c r="E110" s="218" t="s">
        <v>309</v>
      </c>
      <c r="F110" s="219" t="s">
        <v>310</v>
      </c>
      <c r="G110" s="220" t="s">
        <v>266</v>
      </c>
      <c r="H110" s="221">
        <v>46.719999999999999</v>
      </c>
      <c r="I110" s="222"/>
      <c r="J110" s="223">
        <f>ROUND(I110*H110,2)</f>
        <v>0</v>
      </c>
      <c r="K110" s="219" t="s">
        <v>203</v>
      </c>
      <c r="L110" s="47"/>
      <c r="M110" s="224" t="s">
        <v>19</v>
      </c>
      <c r="N110" s="225" t="s">
        <v>47</v>
      </c>
      <c r="O110" s="87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8" t="s">
        <v>204</v>
      </c>
      <c r="AT110" s="228" t="s">
        <v>199</v>
      </c>
      <c r="AU110" s="228" t="s">
        <v>85</v>
      </c>
      <c r="AY110" s="20" t="s">
        <v>197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0" t="s">
        <v>83</v>
      </c>
      <c r="BK110" s="229">
        <f>ROUND(I110*H110,2)</f>
        <v>0</v>
      </c>
      <c r="BL110" s="20" t="s">
        <v>204</v>
      </c>
      <c r="BM110" s="228" t="s">
        <v>2207</v>
      </c>
    </row>
    <row r="111" s="2" customFormat="1">
      <c r="A111" s="41"/>
      <c r="B111" s="42"/>
      <c r="C111" s="43"/>
      <c r="D111" s="230" t="s">
        <v>206</v>
      </c>
      <c r="E111" s="43"/>
      <c r="F111" s="231" t="s">
        <v>312</v>
      </c>
      <c r="G111" s="43"/>
      <c r="H111" s="43"/>
      <c r="I111" s="232"/>
      <c r="J111" s="43"/>
      <c r="K111" s="43"/>
      <c r="L111" s="47"/>
      <c r="M111" s="233"/>
      <c r="N111" s="23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206</v>
      </c>
      <c r="AU111" s="20" t="s">
        <v>85</v>
      </c>
    </row>
    <row r="112" s="13" customFormat="1">
      <c r="A112" s="13"/>
      <c r="B112" s="235"/>
      <c r="C112" s="236"/>
      <c r="D112" s="237" t="s">
        <v>208</v>
      </c>
      <c r="E112" s="238" t="s">
        <v>19</v>
      </c>
      <c r="F112" s="239" t="s">
        <v>2208</v>
      </c>
      <c r="G112" s="236"/>
      <c r="H112" s="240">
        <v>24.32</v>
      </c>
      <c r="I112" s="241"/>
      <c r="J112" s="236"/>
      <c r="K112" s="236"/>
      <c r="L112" s="242"/>
      <c r="M112" s="243"/>
      <c r="N112" s="244"/>
      <c r="O112" s="244"/>
      <c r="P112" s="244"/>
      <c r="Q112" s="244"/>
      <c r="R112" s="244"/>
      <c r="S112" s="244"/>
      <c r="T112" s="245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6" t="s">
        <v>208</v>
      </c>
      <c r="AU112" s="246" t="s">
        <v>85</v>
      </c>
      <c r="AV112" s="13" t="s">
        <v>85</v>
      </c>
      <c r="AW112" s="13" t="s">
        <v>37</v>
      </c>
      <c r="AX112" s="13" t="s">
        <v>76</v>
      </c>
      <c r="AY112" s="246" t="s">
        <v>197</v>
      </c>
    </row>
    <row r="113" s="15" customFormat="1">
      <c r="A113" s="15"/>
      <c r="B113" s="258"/>
      <c r="C113" s="259"/>
      <c r="D113" s="237" t="s">
        <v>208</v>
      </c>
      <c r="E113" s="260" t="s">
        <v>19</v>
      </c>
      <c r="F113" s="261" t="s">
        <v>390</v>
      </c>
      <c r="G113" s="259"/>
      <c r="H113" s="262">
        <v>24.32</v>
      </c>
      <c r="I113" s="263"/>
      <c r="J113" s="259"/>
      <c r="K113" s="259"/>
      <c r="L113" s="264"/>
      <c r="M113" s="265"/>
      <c r="N113" s="266"/>
      <c r="O113" s="266"/>
      <c r="P113" s="266"/>
      <c r="Q113" s="266"/>
      <c r="R113" s="266"/>
      <c r="S113" s="266"/>
      <c r="T113" s="267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T113" s="268" t="s">
        <v>208</v>
      </c>
      <c r="AU113" s="268" t="s">
        <v>85</v>
      </c>
      <c r="AV113" s="15" t="s">
        <v>93</v>
      </c>
      <c r="AW113" s="15" t="s">
        <v>37</v>
      </c>
      <c r="AX113" s="15" t="s">
        <v>76</v>
      </c>
      <c r="AY113" s="268" t="s">
        <v>197</v>
      </c>
    </row>
    <row r="114" s="13" customFormat="1">
      <c r="A114" s="13"/>
      <c r="B114" s="235"/>
      <c r="C114" s="236"/>
      <c r="D114" s="237" t="s">
        <v>208</v>
      </c>
      <c r="E114" s="238" t="s">
        <v>19</v>
      </c>
      <c r="F114" s="239" t="s">
        <v>2209</v>
      </c>
      <c r="G114" s="236"/>
      <c r="H114" s="240">
        <v>7</v>
      </c>
      <c r="I114" s="241"/>
      <c r="J114" s="236"/>
      <c r="K114" s="236"/>
      <c r="L114" s="242"/>
      <c r="M114" s="243"/>
      <c r="N114" s="244"/>
      <c r="O114" s="244"/>
      <c r="P114" s="244"/>
      <c r="Q114" s="244"/>
      <c r="R114" s="244"/>
      <c r="S114" s="244"/>
      <c r="T114" s="245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6" t="s">
        <v>208</v>
      </c>
      <c r="AU114" s="246" t="s">
        <v>85</v>
      </c>
      <c r="AV114" s="13" t="s">
        <v>85</v>
      </c>
      <c r="AW114" s="13" t="s">
        <v>37</v>
      </c>
      <c r="AX114" s="13" t="s">
        <v>76</v>
      </c>
      <c r="AY114" s="246" t="s">
        <v>197</v>
      </c>
    </row>
    <row r="115" s="13" customFormat="1">
      <c r="A115" s="13"/>
      <c r="B115" s="235"/>
      <c r="C115" s="236"/>
      <c r="D115" s="237" t="s">
        <v>208</v>
      </c>
      <c r="E115" s="238" t="s">
        <v>19</v>
      </c>
      <c r="F115" s="239" t="s">
        <v>2210</v>
      </c>
      <c r="G115" s="236"/>
      <c r="H115" s="240">
        <v>15.4</v>
      </c>
      <c r="I115" s="241"/>
      <c r="J115" s="236"/>
      <c r="K115" s="236"/>
      <c r="L115" s="242"/>
      <c r="M115" s="243"/>
      <c r="N115" s="244"/>
      <c r="O115" s="244"/>
      <c r="P115" s="244"/>
      <c r="Q115" s="244"/>
      <c r="R115" s="244"/>
      <c r="S115" s="244"/>
      <c r="T115" s="245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6" t="s">
        <v>208</v>
      </c>
      <c r="AU115" s="246" t="s">
        <v>85</v>
      </c>
      <c r="AV115" s="13" t="s">
        <v>85</v>
      </c>
      <c r="AW115" s="13" t="s">
        <v>37</v>
      </c>
      <c r="AX115" s="13" t="s">
        <v>76</v>
      </c>
      <c r="AY115" s="246" t="s">
        <v>197</v>
      </c>
    </row>
    <row r="116" s="15" customFormat="1">
      <c r="A116" s="15"/>
      <c r="B116" s="258"/>
      <c r="C116" s="259"/>
      <c r="D116" s="237" t="s">
        <v>208</v>
      </c>
      <c r="E116" s="260" t="s">
        <v>19</v>
      </c>
      <c r="F116" s="261" t="s">
        <v>390</v>
      </c>
      <c r="G116" s="259"/>
      <c r="H116" s="262">
        <v>22.399999999999999</v>
      </c>
      <c r="I116" s="263"/>
      <c r="J116" s="259"/>
      <c r="K116" s="259"/>
      <c r="L116" s="264"/>
      <c r="M116" s="265"/>
      <c r="N116" s="266"/>
      <c r="O116" s="266"/>
      <c r="P116" s="266"/>
      <c r="Q116" s="266"/>
      <c r="R116" s="266"/>
      <c r="S116" s="266"/>
      <c r="T116" s="267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8" t="s">
        <v>208</v>
      </c>
      <c r="AU116" s="268" t="s">
        <v>85</v>
      </c>
      <c r="AV116" s="15" t="s">
        <v>93</v>
      </c>
      <c r="AW116" s="15" t="s">
        <v>37</v>
      </c>
      <c r="AX116" s="15" t="s">
        <v>76</v>
      </c>
      <c r="AY116" s="268" t="s">
        <v>197</v>
      </c>
    </row>
    <row r="117" s="14" customFormat="1">
      <c r="A117" s="14"/>
      <c r="B117" s="247"/>
      <c r="C117" s="248"/>
      <c r="D117" s="237" t="s">
        <v>208</v>
      </c>
      <c r="E117" s="249" t="s">
        <v>19</v>
      </c>
      <c r="F117" s="250" t="s">
        <v>272</v>
      </c>
      <c r="G117" s="248"/>
      <c r="H117" s="251">
        <v>46.719999999999999</v>
      </c>
      <c r="I117" s="252"/>
      <c r="J117" s="248"/>
      <c r="K117" s="248"/>
      <c r="L117" s="253"/>
      <c r="M117" s="254"/>
      <c r="N117" s="255"/>
      <c r="O117" s="255"/>
      <c r="P117" s="255"/>
      <c r="Q117" s="255"/>
      <c r="R117" s="255"/>
      <c r="S117" s="255"/>
      <c r="T117" s="256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7" t="s">
        <v>208</v>
      </c>
      <c r="AU117" s="257" t="s">
        <v>85</v>
      </c>
      <c r="AV117" s="14" t="s">
        <v>204</v>
      </c>
      <c r="AW117" s="14" t="s">
        <v>37</v>
      </c>
      <c r="AX117" s="14" t="s">
        <v>83</v>
      </c>
      <c r="AY117" s="257" t="s">
        <v>197</v>
      </c>
    </row>
    <row r="118" s="2" customFormat="1" ht="62.7" customHeight="1">
      <c r="A118" s="41"/>
      <c r="B118" s="42"/>
      <c r="C118" s="217" t="s">
        <v>229</v>
      </c>
      <c r="D118" s="217" t="s">
        <v>199</v>
      </c>
      <c r="E118" s="218" t="s">
        <v>320</v>
      </c>
      <c r="F118" s="219" t="s">
        <v>321</v>
      </c>
      <c r="G118" s="220" t="s">
        <v>266</v>
      </c>
      <c r="H118" s="221">
        <v>24.32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204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204</v>
      </c>
      <c r="BM118" s="228" t="s">
        <v>2211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323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3" customFormat="1">
      <c r="A120" s="13"/>
      <c r="B120" s="235"/>
      <c r="C120" s="236"/>
      <c r="D120" s="237" t="s">
        <v>208</v>
      </c>
      <c r="E120" s="238" t="s">
        <v>19</v>
      </c>
      <c r="F120" s="239" t="s">
        <v>2212</v>
      </c>
      <c r="G120" s="236"/>
      <c r="H120" s="240">
        <v>24.32</v>
      </c>
      <c r="I120" s="241"/>
      <c r="J120" s="236"/>
      <c r="K120" s="236"/>
      <c r="L120" s="242"/>
      <c r="M120" s="243"/>
      <c r="N120" s="244"/>
      <c r="O120" s="244"/>
      <c r="P120" s="244"/>
      <c r="Q120" s="244"/>
      <c r="R120" s="244"/>
      <c r="S120" s="244"/>
      <c r="T120" s="245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6" t="s">
        <v>208</v>
      </c>
      <c r="AU120" s="246" t="s">
        <v>85</v>
      </c>
      <c r="AV120" s="13" t="s">
        <v>85</v>
      </c>
      <c r="AW120" s="13" t="s">
        <v>37</v>
      </c>
      <c r="AX120" s="13" t="s">
        <v>83</v>
      </c>
      <c r="AY120" s="246" t="s">
        <v>197</v>
      </c>
    </row>
    <row r="121" s="2" customFormat="1" ht="66.75" customHeight="1">
      <c r="A121" s="41"/>
      <c r="B121" s="42"/>
      <c r="C121" s="217" t="s">
        <v>234</v>
      </c>
      <c r="D121" s="217" t="s">
        <v>199</v>
      </c>
      <c r="E121" s="218" t="s">
        <v>326</v>
      </c>
      <c r="F121" s="219" t="s">
        <v>327</v>
      </c>
      <c r="G121" s="220" t="s">
        <v>266</v>
      </c>
      <c r="H121" s="221">
        <v>462.07999999999998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204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204</v>
      </c>
      <c r="BM121" s="228" t="s">
        <v>2213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329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3" customFormat="1">
      <c r="A123" s="13"/>
      <c r="B123" s="235"/>
      <c r="C123" s="236"/>
      <c r="D123" s="237" t="s">
        <v>208</v>
      </c>
      <c r="E123" s="236"/>
      <c r="F123" s="239" t="s">
        <v>2214</v>
      </c>
      <c r="G123" s="236"/>
      <c r="H123" s="240">
        <v>462.07999999999998</v>
      </c>
      <c r="I123" s="241"/>
      <c r="J123" s="236"/>
      <c r="K123" s="236"/>
      <c r="L123" s="242"/>
      <c r="M123" s="243"/>
      <c r="N123" s="244"/>
      <c r="O123" s="244"/>
      <c r="P123" s="244"/>
      <c r="Q123" s="244"/>
      <c r="R123" s="244"/>
      <c r="S123" s="244"/>
      <c r="T123" s="245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6" t="s">
        <v>208</v>
      </c>
      <c r="AU123" s="246" t="s">
        <v>85</v>
      </c>
      <c r="AV123" s="13" t="s">
        <v>85</v>
      </c>
      <c r="AW123" s="13" t="s">
        <v>4</v>
      </c>
      <c r="AX123" s="13" t="s">
        <v>83</v>
      </c>
      <c r="AY123" s="246" t="s">
        <v>197</v>
      </c>
    </row>
    <row r="124" s="2" customFormat="1" ht="44.25" customHeight="1">
      <c r="A124" s="41"/>
      <c r="B124" s="42"/>
      <c r="C124" s="217" t="s">
        <v>239</v>
      </c>
      <c r="D124" s="217" t="s">
        <v>199</v>
      </c>
      <c r="E124" s="218" t="s">
        <v>1035</v>
      </c>
      <c r="F124" s="219" t="s">
        <v>1036</v>
      </c>
      <c r="G124" s="220" t="s">
        <v>266</v>
      </c>
      <c r="H124" s="221">
        <v>46.719999999999999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204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2215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1038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3" customFormat="1">
      <c r="A126" s="13"/>
      <c r="B126" s="235"/>
      <c r="C126" s="236"/>
      <c r="D126" s="237" t="s">
        <v>208</v>
      </c>
      <c r="E126" s="238" t="s">
        <v>19</v>
      </c>
      <c r="F126" s="239" t="s">
        <v>2212</v>
      </c>
      <c r="G126" s="236"/>
      <c r="H126" s="240">
        <v>24.32</v>
      </c>
      <c r="I126" s="241"/>
      <c r="J126" s="236"/>
      <c r="K126" s="236"/>
      <c r="L126" s="242"/>
      <c r="M126" s="243"/>
      <c r="N126" s="244"/>
      <c r="O126" s="244"/>
      <c r="P126" s="244"/>
      <c r="Q126" s="244"/>
      <c r="R126" s="244"/>
      <c r="S126" s="244"/>
      <c r="T126" s="245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6" t="s">
        <v>208</v>
      </c>
      <c r="AU126" s="246" t="s">
        <v>85</v>
      </c>
      <c r="AV126" s="13" t="s">
        <v>85</v>
      </c>
      <c r="AW126" s="13" t="s">
        <v>37</v>
      </c>
      <c r="AX126" s="13" t="s">
        <v>76</v>
      </c>
      <c r="AY126" s="246" t="s">
        <v>197</v>
      </c>
    </row>
    <row r="127" s="15" customFormat="1">
      <c r="A127" s="15"/>
      <c r="B127" s="258"/>
      <c r="C127" s="259"/>
      <c r="D127" s="237" t="s">
        <v>208</v>
      </c>
      <c r="E127" s="260" t="s">
        <v>19</v>
      </c>
      <c r="F127" s="261" t="s">
        <v>2216</v>
      </c>
      <c r="G127" s="259"/>
      <c r="H127" s="262">
        <v>24.32</v>
      </c>
      <c r="I127" s="263"/>
      <c r="J127" s="259"/>
      <c r="K127" s="259"/>
      <c r="L127" s="264"/>
      <c r="M127" s="265"/>
      <c r="N127" s="266"/>
      <c r="O127" s="266"/>
      <c r="P127" s="266"/>
      <c r="Q127" s="266"/>
      <c r="R127" s="266"/>
      <c r="S127" s="266"/>
      <c r="T127" s="267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8" t="s">
        <v>208</v>
      </c>
      <c r="AU127" s="268" t="s">
        <v>85</v>
      </c>
      <c r="AV127" s="15" t="s">
        <v>93</v>
      </c>
      <c r="AW127" s="15" t="s">
        <v>37</v>
      </c>
      <c r="AX127" s="15" t="s">
        <v>76</v>
      </c>
      <c r="AY127" s="268" t="s">
        <v>197</v>
      </c>
    </row>
    <row r="128" s="13" customFormat="1">
      <c r="A128" s="13"/>
      <c r="B128" s="235"/>
      <c r="C128" s="236"/>
      <c r="D128" s="237" t="s">
        <v>208</v>
      </c>
      <c r="E128" s="238" t="s">
        <v>19</v>
      </c>
      <c r="F128" s="239" t="s">
        <v>2209</v>
      </c>
      <c r="G128" s="236"/>
      <c r="H128" s="240">
        <v>7</v>
      </c>
      <c r="I128" s="241"/>
      <c r="J128" s="236"/>
      <c r="K128" s="236"/>
      <c r="L128" s="242"/>
      <c r="M128" s="243"/>
      <c r="N128" s="244"/>
      <c r="O128" s="244"/>
      <c r="P128" s="244"/>
      <c r="Q128" s="244"/>
      <c r="R128" s="244"/>
      <c r="S128" s="244"/>
      <c r="T128" s="245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6" t="s">
        <v>208</v>
      </c>
      <c r="AU128" s="246" t="s">
        <v>85</v>
      </c>
      <c r="AV128" s="13" t="s">
        <v>85</v>
      </c>
      <c r="AW128" s="13" t="s">
        <v>37</v>
      </c>
      <c r="AX128" s="13" t="s">
        <v>76</v>
      </c>
      <c r="AY128" s="246" t="s">
        <v>197</v>
      </c>
    </row>
    <row r="129" s="13" customFormat="1">
      <c r="A129" s="13"/>
      <c r="B129" s="235"/>
      <c r="C129" s="236"/>
      <c r="D129" s="237" t="s">
        <v>208</v>
      </c>
      <c r="E129" s="238" t="s">
        <v>19</v>
      </c>
      <c r="F129" s="239" t="s">
        <v>2210</v>
      </c>
      <c r="G129" s="236"/>
      <c r="H129" s="240">
        <v>15.4</v>
      </c>
      <c r="I129" s="241"/>
      <c r="J129" s="236"/>
      <c r="K129" s="236"/>
      <c r="L129" s="242"/>
      <c r="M129" s="243"/>
      <c r="N129" s="244"/>
      <c r="O129" s="244"/>
      <c r="P129" s="244"/>
      <c r="Q129" s="244"/>
      <c r="R129" s="244"/>
      <c r="S129" s="244"/>
      <c r="T129" s="245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6" t="s">
        <v>208</v>
      </c>
      <c r="AU129" s="246" t="s">
        <v>85</v>
      </c>
      <c r="AV129" s="13" t="s">
        <v>85</v>
      </c>
      <c r="AW129" s="13" t="s">
        <v>37</v>
      </c>
      <c r="AX129" s="13" t="s">
        <v>76</v>
      </c>
      <c r="AY129" s="246" t="s">
        <v>197</v>
      </c>
    </row>
    <row r="130" s="15" customFormat="1">
      <c r="A130" s="15"/>
      <c r="B130" s="258"/>
      <c r="C130" s="259"/>
      <c r="D130" s="237" t="s">
        <v>208</v>
      </c>
      <c r="E130" s="260" t="s">
        <v>19</v>
      </c>
      <c r="F130" s="261" t="s">
        <v>2217</v>
      </c>
      <c r="G130" s="259"/>
      <c r="H130" s="262">
        <v>22.399999999999999</v>
      </c>
      <c r="I130" s="263"/>
      <c r="J130" s="259"/>
      <c r="K130" s="259"/>
      <c r="L130" s="264"/>
      <c r="M130" s="265"/>
      <c r="N130" s="266"/>
      <c r="O130" s="266"/>
      <c r="P130" s="266"/>
      <c r="Q130" s="266"/>
      <c r="R130" s="266"/>
      <c r="S130" s="266"/>
      <c r="T130" s="267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8" t="s">
        <v>208</v>
      </c>
      <c r="AU130" s="268" t="s">
        <v>85</v>
      </c>
      <c r="AV130" s="15" t="s">
        <v>93</v>
      </c>
      <c r="AW130" s="15" t="s">
        <v>37</v>
      </c>
      <c r="AX130" s="15" t="s">
        <v>76</v>
      </c>
      <c r="AY130" s="268" t="s">
        <v>197</v>
      </c>
    </row>
    <row r="131" s="14" customFormat="1">
      <c r="A131" s="14"/>
      <c r="B131" s="247"/>
      <c r="C131" s="248"/>
      <c r="D131" s="237" t="s">
        <v>208</v>
      </c>
      <c r="E131" s="249" t="s">
        <v>19</v>
      </c>
      <c r="F131" s="250" t="s">
        <v>272</v>
      </c>
      <c r="G131" s="248"/>
      <c r="H131" s="251">
        <v>46.719999999999999</v>
      </c>
      <c r="I131" s="252"/>
      <c r="J131" s="248"/>
      <c r="K131" s="248"/>
      <c r="L131" s="253"/>
      <c r="M131" s="254"/>
      <c r="N131" s="255"/>
      <c r="O131" s="255"/>
      <c r="P131" s="255"/>
      <c r="Q131" s="255"/>
      <c r="R131" s="255"/>
      <c r="S131" s="255"/>
      <c r="T131" s="256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7" t="s">
        <v>208</v>
      </c>
      <c r="AU131" s="257" t="s">
        <v>85</v>
      </c>
      <c r="AV131" s="14" t="s">
        <v>204</v>
      </c>
      <c r="AW131" s="14" t="s">
        <v>37</v>
      </c>
      <c r="AX131" s="14" t="s">
        <v>83</v>
      </c>
      <c r="AY131" s="257" t="s">
        <v>197</v>
      </c>
    </row>
    <row r="132" s="2" customFormat="1" ht="44.25" customHeight="1">
      <c r="A132" s="41"/>
      <c r="B132" s="42"/>
      <c r="C132" s="217" t="s">
        <v>245</v>
      </c>
      <c r="D132" s="217" t="s">
        <v>199</v>
      </c>
      <c r="E132" s="218" t="s">
        <v>350</v>
      </c>
      <c r="F132" s="219" t="s">
        <v>351</v>
      </c>
      <c r="G132" s="220" t="s">
        <v>345</v>
      </c>
      <c r="H132" s="221">
        <v>48.640000000000001</v>
      </c>
      <c r="I132" s="222"/>
      <c r="J132" s="223">
        <f>ROUND(I132*H132,2)</f>
        <v>0</v>
      </c>
      <c r="K132" s="219" t="s">
        <v>203</v>
      </c>
      <c r="L132" s="47"/>
      <c r="M132" s="224" t="s">
        <v>19</v>
      </c>
      <c r="N132" s="225" t="s">
        <v>47</v>
      </c>
      <c r="O132" s="87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8" t="s">
        <v>204</v>
      </c>
      <c r="AT132" s="228" t="s">
        <v>199</v>
      </c>
      <c r="AU132" s="228" t="s">
        <v>85</v>
      </c>
      <c r="AY132" s="20" t="s">
        <v>197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0" t="s">
        <v>83</v>
      </c>
      <c r="BK132" s="229">
        <f>ROUND(I132*H132,2)</f>
        <v>0</v>
      </c>
      <c r="BL132" s="20" t="s">
        <v>204</v>
      </c>
      <c r="BM132" s="228" t="s">
        <v>2218</v>
      </c>
    </row>
    <row r="133" s="2" customFormat="1">
      <c r="A133" s="41"/>
      <c r="B133" s="42"/>
      <c r="C133" s="43"/>
      <c r="D133" s="230" t="s">
        <v>206</v>
      </c>
      <c r="E133" s="43"/>
      <c r="F133" s="231" t="s">
        <v>353</v>
      </c>
      <c r="G133" s="43"/>
      <c r="H133" s="43"/>
      <c r="I133" s="232"/>
      <c r="J133" s="43"/>
      <c r="K133" s="43"/>
      <c r="L133" s="47"/>
      <c r="M133" s="233"/>
      <c r="N133" s="23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206</v>
      </c>
      <c r="AU133" s="20" t="s">
        <v>85</v>
      </c>
    </row>
    <row r="134" s="13" customFormat="1">
      <c r="A134" s="13"/>
      <c r="B134" s="235"/>
      <c r="C134" s="236"/>
      <c r="D134" s="237" t="s">
        <v>208</v>
      </c>
      <c r="E134" s="236"/>
      <c r="F134" s="239" t="s">
        <v>2219</v>
      </c>
      <c r="G134" s="236"/>
      <c r="H134" s="240">
        <v>48.640000000000001</v>
      </c>
      <c r="I134" s="241"/>
      <c r="J134" s="236"/>
      <c r="K134" s="236"/>
      <c r="L134" s="242"/>
      <c r="M134" s="243"/>
      <c r="N134" s="244"/>
      <c r="O134" s="244"/>
      <c r="P134" s="244"/>
      <c r="Q134" s="244"/>
      <c r="R134" s="244"/>
      <c r="S134" s="244"/>
      <c r="T134" s="245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6" t="s">
        <v>208</v>
      </c>
      <c r="AU134" s="246" t="s">
        <v>85</v>
      </c>
      <c r="AV134" s="13" t="s">
        <v>85</v>
      </c>
      <c r="AW134" s="13" t="s">
        <v>4</v>
      </c>
      <c r="AX134" s="13" t="s">
        <v>83</v>
      </c>
      <c r="AY134" s="246" t="s">
        <v>197</v>
      </c>
    </row>
    <row r="135" s="2" customFormat="1" ht="37.8" customHeight="1">
      <c r="A135" s="41"/>
      <c r="B135" s="42"/>
      <c r="C135" s="217" t="s">
        <v>252</v>
      </c>
      <c r="D135" s="217" t="s">
        <v>199</v>
      </c>
      <c r="E135" s="218" t="s">
        <v>356</v>
      </c>
      <c r="F135" s="219" t="s">
        <v>357</v>
      </c>
      <c r="G135" s="220" t="s">
        <v>266</v>
      </c>
      <c r="H135" s="221">
        <v>24.32</v>
      </c>
      <c r="I135" s="222"/>
      <c r="J135" s="223">
        <f>ROUND(I135*H135,2)</f>
        <v>0</v>
      </c>
      <c r="K135" s="219" t="s">
        <v>203</v>
      </c>
      <c r="L135" s="47"/>
      <c r="M135" s="224" t="s">
        <v>19</v>
      </c>
      <c r="N135" s="225" t="s">
        <v>47</v>
      </c>
      <c r="O135" s="87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8" t="s">
        <v>204</v>
      </c>
      <c r="AT135" s="228" t="s">
        <v>199</v>
      </c>
      <c r="AU135" s="228" t="s">
        <v>85</v>
      </c>
      <c r="AY135" s="20" t="s">
        <v>197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0" t="s">
        <v>83</v>
      </c>
      <c r="BK135" s="229">
        <f>ROUND(I135*H135,2)</f>
        <v>0</v>
      </c>
      <c r="BL135" s="20" t="s">
        <v>204</v>
      </c>
      <c r="BM135" s="228" t="s">
        <v>2220</v>
      </c>
    </row>
    <row r="136" s="2" customFormat="1">
      <c r="A136" s="41"/>
      <c r="B136" s="42"/>
      <c r="C136" s="43"/>
      <c r="D136" s="230" t="s">
        <v>206</v>
      </c>
      <c r="E136" s="43"/>
      <c r="F136" s="231" t="s">
        <v>359</v>
      </c>
      <c r="G136" s="43"/>
      <c r="H136" s="43"/>
      <c r="I136" s="232"/>
      <c r="J136" s="43"/>
      <c r="K136" s="43"/>
      <c r="L136" s="47"/>
      <c r="M136" s="233"/>
      <c r="N136" s="234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206</v>
      </c>
      <c r="AU136" s="20" t="s">
        <v>85</v>
      </c>
    </row>
    <row r="137" s="13" customFormat="1">
      <c r="A137" s="13"/>
      <c r="B137" s="235"/>
      <c r="C137" s="236"/>
      <c r="D137" s="237" t="s">
        <v>208</v>
      </c>
      <c r="E137" s="238" t="s">
        <v>19</v>
      </c>
      <c r="F137" s="239" t="s">
        <v>2208</v>
      </c>
      <c r="G137" s="236"/>
      <c r="H137" s="240">
        <v>24.32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37</v>
      </c>
      <c r="AX137" s="13" t="s">
        <v>83</v>
      </c>
      <c r="AY137" s="246" t="s">
        <v>197</v>
      </c>
    </row>
    <row r="138" s="2" customFormat="1" ht="44.25" customHeight="1">
      <c r="A138" s="41"/>
      <c r="B138" s="42"/>
      <c r="C138" s="217" t="s">
        <v>258</v>
      </c>
      <c r="D138" s="217" t="s">
        <v>199</v>
      </c>
      <c r="E138" s="218" t="s">
        <v>361</v>
      </c>
      <c r="F138" s="219" t="s">
        <v>362</v>
      </c>
      <c r="G138" s="220" t="s">
        <v>266</v>
      </c>
      <c r="H138" s="221">
        <v>7</v>
      </c>
      <c r="I138" s="222"/>
      <c r="J138" s="223">
        <f>ROUND(I138*H138,2)</f>
        <v>0</v>
      </c>
      <c r="K138" s="219" t="s">
        <v>203</v>
      </c>
      <c r="L138" s="47"/>
      <c r="M138" s="224" t="s">
        <v>19</v>
      </c>
      <c r="N138" s="225" t="s">
        <v>47</v>
      </c>
      <c r="O138" s="87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8" t="s">
        <v>204</v>
      </c>
      <c r="AT138" s="228" t="s">
        <v>199</v>
      </c>
      <c r="AU138" s="228" t="s">
        <v>85</v>
      </c>
      <c r="AY138" s="20" t="s">
        <v>197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0" t="s">
        <v>83</v>
      </c>
      <c r="BK138" s="229">
        <f>ROUND(I138*H138,2)</f>
        <v>0</v>
      </c>
      <c r="BL138" s="20" t="s">
        <v>204</v>
      </c>
      <c r="BM138" s="228" t="s">
        <v>2221</v>
      </c>
    </row>
    <row r="139" s="2" customFormat="1">
      <c r="A139" s="41"/>
      <c r="B139" s="42"/>
      <c r="C139" s="43"/>
      <c r="D139" s="230" t="s">
        <v>206</v>
      </c>
      <c r="E139" s="43"/>
      <c r="F139" s="231" t="s">
        <v>364</v>
      </c>
      <c r="G139" s="43"/>
      <c r="H139" s="43"/>
      <c r="I139" s="232"/>
      <c r="J139" s="43"/>
      <c r="K139" s="43"/>
      <c r="L139" s="47"/>
      <c r="M139" s="233"/>
      <c r="N139" s="23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206</v>
      </c>
      <c r="AU139" s="20" t="s">
        <v>85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2222</v>
      </c>
      <c r="G140" s="236"/>
      <c r="H140" s="240">
        <v>7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85</v>
      </c>
      <c r="AV140" s="13" t="s">
        <v>85</v>
      </c>
      <c r="AW140" s="13" t="s">
        <v>37</v>
      </c>
      <c r="AX140" s="13" t="s">
        <v>83</v>
      </c>
      <c r="AY140" s="246" t="s">
        <v>197</v>
      </c>
    </row>
    <row r="141" s="2" customFormat="1" ht="16.5" customHeight="1">
      <c r="A141" s="41"/>
      <c r="B141" s="42"/>
      <c r="C141" s="269" t="s">
        <v>8</v>
      </c>
      <c r="D141" s="269" t="s">
        <v>342</v>
      </c>
      <c r="E141" s="270" t="s">
        <v>343</v>
      </c>
      <c r="F141" s="271" t="s">
        <v>344</v>
      </c>
      <c r="G141" s="272" t="s">
        <v>345</v>
      </c>
      <c r="H141" s="273">
        <v>16.100000000000001</v>
      </c>
      <c r="I141" s="274"/>
      <c r="J141" s="275">
        <f>ROUND(I141*H141,2)</f>
        <v>0</v>
      </c>
      <c r="K141" s="271" t="s">
        <v>203</v>
      </c>
      <c r="L141" s="276"/>
      <c r="M141" s="277" t="s">
        <v>19</v>
      </c>
      <c r="N141" s="278" t="s">
        <v>47</v>
      </c>
      <c r="O141" s="87"/>
      <c r="P141" s="226">
        <f>O141*H141</f>
        <v>0</v>
      </c>
      <c r="Q141" s="226">
        <v>1</v>
      </c>
      <c r="R141" s="226">
        <f>Q141*H141</f>
        <v>16.100000000000001</v>
      </c>
      <c r="S141" s="226">
        <v>0</v>
      </c>
      <c r="T141" s="227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8" t="s">
        <v>239</v>
      </c>
      <c r="AT141" s="228" t="s">
        <v>342</v>
      </c>
      <c r="AU141" s="228" t="s">
        <v>85</v>
      </c>
      <c r="AY141" s="20" t="s">
        <v>197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0" t="s">
        <v>83</v>
      </c>
      <c r="BK141" s="229">
        <f>ROUND(I141*H141,2)</f>
        <v>0</v>
      </c>
      <c r="BL141" s="20" t="s">
        <v>204</v>
      </c>
      <c r="BM141" s="228" t="s">
        <v>2223</v>
      </c>
    </row>
    <row r="142" s="13" customFormat="1">
      <c r="A142" s="13"/>
      <c r="B142" s="235"/>
      <c r="C142" s="236"/>
      <c r="D142" s="237" t="s">
        <v>208</v>
      </c>
      <c r="E142" s="236"/>
      <c r="F142" s="239" t="s">
        <v>2224</v>
      </c>
      <c r="G142" s="236"/>
      <c r="H142" s="240">
        <v>16.100000000000001</v>
      </c>
      <c r="I142" s="241"/>
      <c r="J142" s="236"/>
      <c r="K142" s="236"/>
      <c r="L142" s="242"/>
      <c r="M142" s="243"/>
      <c r="N142" s="244"/>
      <c r="O142" s="244"/>
      <c r="P142" s="244"/>
      <c r="Q142" s="244"/>
      <c r="R142" s="244"/>
      <c r="S142" s="244"/>
      <c r="T142" s="245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6" t="s">
        <v>208</v>
      </c>
      <c r="AU142" s="246" t="s">
        <v>85</v>
      </c>
      <c r="AV142" s="13" t="s">
        <v>85</v>
      </c>
      <c r="AW142" s="13" t="s">
        <v>4</v>
      </c>
      <c r="AX142" s="13" t="s">
        <v>83</v>
      </c>
      <c r="AY142" s="246" t="s">
        <v>197</v>
      </c>
    </row>
    <row r="143" s="2" customFormat="1" ht="66.75" customHeight="1">
      <c r="A143" s="41"/>
      <c r="B143" s="42"/>
      <c r="C143" s="217" t="s">
        <v>273</v>
      </c>
      <c r="D143" s="217" t="s">
        <v>199</v>
      </c>
      <c r="E143" s="218" t="s">
        <v>2225</v>
      </c>
      <c r="F143" s="219" t="s">
        <v>2226</v>
      </c>
      <c r="G143" s="220" t="s">
        <v>266</v>
      </c>
      <c r="H143" s="221">
        <v>9.8000000000000007</v>
      </c>
      <c r="I143" s="222"/>
      <c r="J143" s="223">
        <f>ROUND(I143*H143,2)</f>
        <v>0</v>
      </c>
      <c r="K143" s="219" t="s">
        <v>203</v>
      </c>
      <c r="L143" s="47"/>
      <c r="M143" s="224" t="s">
        <v>19</v>
      </c>
      <c r="N143" s="225" t="s">
        <v>47</v>
      </c>
      <c r="O143" s="87"/>
      <c r="P143" s="226">
        <f>O143*H143</f>
        <v>0</v>
      </c>
      <c r="Q143" s="226">
        <v>0</v>
      </c>
      <c r="R143" s="226">
        <f>Q143*H143</f>
        <v>0</v>
      </c>
      <c r="S143" s="226">
        <v>0</v>
      </c>
      <c r="T143" s="227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8" t="s">
        <v>204</v>
      </c>
      <c r="AT143" s="228" t="s">
        <v>199</v>
      </c>
      <c r="AU143" s="228" t="s">
        <v>85</v>
      </c>
      <c r="AY143" s="20" t="s">
        <v>197</v>
      </c>
      <c r="BE143" s="229">
        <f>IF(N143="základní",J143,0)</f>
        <v>0</v>
      </c>
      <c r="BF143" s="229">
        <f>IF(N143="snížená",J143,0)</f>
        <v>0</v>
      </c>
      <c r="BG143" s="229">
        <f>IF(N143="zákl. přenesená",J143,0)</f>
        <v>0</v>
      </c>
      <c r="BH143" s="229">
        <f>IF(N143="sníž. přenesená",J143,0)</f>
        <v>0</v>
      </c>
      <c r="BI143" s="229">
        <f>IF(N143="nulová",J143,0)</f>
        <v>0</v>
      </c>
      <c r="BJ143" s="20" t="s">
        <v>83</v>
      </c>
      <c r="BK143" s="229">
        <f>ROUND(I143*H143,2)</f>
        <v>0</v>
      </c>
      <c r="BL143" s="20" t="s">
        <v>204</v>
      </c>
      <c r="BM143" s="228" t="s">
        <v>2227</v>
      </c>
    </row>
    <row r="144" s="2" customFormat="1">
      <c r="A144" s="41"/>
      <c r="B144" s="42"/>
      <c r="C144" s="43"/>
      <c r="D144" s="230" t="s">
        <v>206</v>
      </c>
      <c r="E144" s="43"/>
      <c r="F144" s="231" t="s">
        <v>2228</v>
      </c>
      <c r="G144" s="43"/>
      <c r="H144" s="43"/>
      <c r="I144" s="232"/>
      <c r="J144" s="43"/>
      <c r="K144" s="43"/>
      <c r="L144" s="47"/>
      <c r="M144" s="233"/>
      <c r="N144" s="234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206</v>
      </c>
      <c r="AU144" s="20" t="s">
        <v>85</v>
      </c>
    </row>
    <row r="145" s="13" customFormat="1">
      <c r="A145" s="13"/>
      <c r="B145" s="235"/>
      <c r="C145" s="236"/>
      <c r="D145" s="237" t="s">
        <v>208</v>
      </c>
      <c r="E145" s="238" t="s">
        <v>19</v>
      </c>
      <c r="F145" s="239" t="s">
        <v>2229</v>
      </c>
      <c r="G145" s="236"/>
      <c r="H145" s="240">
        <v>9.8000000000000007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37</v>
      </c>
      <c r="AX145" s="13" t="s">
        <v>83</v>
      </c>
      <c r="AY145" s="246" t="s">
        <v>197</v>
      </c>
    </row>
    <row r="146" s="2" customFormat="1" ht="16.5" customHeight="1">
      <c r="A146" s="41"/>
      <c r="B146" s="42"/>
      <c r="C146" s="269" t="s">
        <v>279</v>
      </c>
      <c r="D146" s="269" t="s">
        <v>342</v>
      </c>
      <c r="E146" s="270" t="s">
        <v>1322</v>
      </c>
      <c r="F146" s="271" t="s">
        <v>1323</v>
      </c>
      <c r="G146" s="272" t="s">
        <v>345</v>
      </c>
      <c r="H146" s="273">
        <v>19.600000000000001</v>
      </c>
      <c r="I146" s="274"/>
      <c r="J146" s="275">
        <f>ROUND(I146*H146,2)</f>
        <v>0</v>
      </c>
      <c r="K146" s="271" t="s">
        <v>203</v>
      </c>
      <c r="L146" s="276"/>
      <c r="M146" s="277" t="s">
        <v>19</v>
      </c>
      <c r="N146" s="278" t="s">
        <v>47</v>
      </c>
      <c r="O146" s="87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8" t="s">
        <v>239</v>
      </c>
      <c r="AT146" s="228" t="s">
        <v>342</v>
      </c>
      <c r="AU146" s="228" t="s">
        <v>85</v>
      </c>
      <c r="AY146" s="20" t="s">
        <v>197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0" t="s">
        <v>83</v>
      </c>
      <c r="BK146" s="229">
        <f>ROUND(I146*H146,2)</f>
        <v>0</v>
      </c>
      <c r="BL146" s="20" t="s">
        <v>204</v>
      </c>
      <c r="BM146" s="228" t="s">
        <v>2230</v>
      </c>
    </row>
    <row r="147" s="13" customFormat="1">
      <c r="A147" s="13"/>
      <c r="B147" s="235"/>
      <c r="C147" s="236"/>
      <c r="D147" s="237" t="s">
        <v>208</v>
      </c>
      <c r="E147" s="236"/>
      <c r="F147" s="239" t="s">
        <v>2231</v>
      </c>
      <c r="G147" s="236"/>
      <c r="H147" s="240">
        <v>19.600000000000001</v>
      </c>
      <c r="I147" s="241"/>
      <c r="J147" s="236"/>
      <c r="K147" s="236"/>
      <c r="L147" s="242"/>
      <c r="M147" s="243"/>
      <c r="N147" s="244"/>
      <c r="O147" s="244"/>
      <c r="P147" s="244"/>
      <c r="Q147" s="244"/>
      <c r="R147" s="244"/>
      <c r="S147" s="244"/>
      <c r="T147" s="245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6" t="s">
        <v>208</v>
      </c>
      <c r="AU147" s="246" t="s">
        <v>85</v>
      </c>
      <c r="AV147" s="13" t="s">
        <v>85</v>
      </c>
      <c r="AW147" s="13" t="s">
        <v>4</v>
      </c>
      <c r="AX147" s="13" t="s">
        <v>83</v>
      </c>
      <c r="AY147" s="246" t="s">
        <v>197</v>
      </c>
    </row>
    <row r="148" s="12" customFormat="1" ht="25.92" customHeight="1">
      <c r="A148" s="12"/>
      <c r="B148" s="201"/>
      <c r="C148" s="202"/>
      <c r="D148" s="203" t="s">
        <v>75</v>
      </c>
      <c r="E148" s="204" t="s">
        <v>742</v>
      </c>
      <c r="F148" s="204" t="s">
        <v>743</v>
      </c>
      <c r="G148" s="202"/>
      <c r="H148" s="202"/>
      <c r="I148" s="205"/>
      <c r="J148" s="206">
        <f>BK148</f>
        <v>0</v>
      </c>
      <c r="K148" s="202"/>
      <c r="L148" s="207"/>
      <c r="M148" s="208"/>
      <c r="N148" s="209"/>
      <c r="O148" s="209"/>
      <c r="P148" s="210">
        <f>P149+P153+P158</f>
        <v>0</v>
      </c>
      <c r="Q148" s="209"/>
      <c r="R148" s="210">
        <f>R149+R153+R158</f>
        <v>0.0045499999999999994</v>
      </c>
      <c r="S148" s="209"/>
      <c r="T148" s="211">
        <f>T149+T153+T158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12" t="s">
        <v>83</v>
      </c>
      <c r="AT148" s="213" t="s">
        <v>75</v>
      </c>
      <c r="AU148" s="213" t="s">
        <v>76</v>
      </c>
      <c r="AY148" s="212" t="s">
        <v>197</v>
      </c>
      <c r="BK148" s="214">
        <f>BK149+BK153+BK158</f>
        <v>0</v>
      </c>
    </row>
    <row r="149" s="12" customFormat="1" ht="22.8" customHeight="1">
      <c r="A149" s="12"/>
      <c r="B149" s="201"/>
      <c r="C149" s="202"/>
      <c r="D149" s="203" t="s">
        <v>75</v>
      </c>
      <c r="E149" s="215" t="s">
        <v>204</v>
      </c>
      <c r="F149" s="215" t="s">
        <v>1326</v>
      </c>
      <c r="G149" s="202"/>
      <c r="H149" s="202"/>
      <c r="I149" s="205"/>
      <c r="J149" s="216">
        <f>BK149</f>
        <v>0</v>
      </c>
      <c r="K149" s="202"/>
      <c r="L149" s="207"/>
      <c r="M149" s="208"/>
      <c r="N149" s="209"/>
      <c r="O149" s="209"/>
      <c r="P149" s="210">
        <f>SUM(P150:P152)</f>
        <v>0</v>
      </c>
      <c r="Q149" s="209"/>
      <c r="R149" s="210">
        <f>SUM(R150:R152)</f>
        <v>0</v>
      </c>
      <c r="S149" s="209"/>
      <c r="T149" s="211">
        <f>SUM(T150:T152)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12" t="s">
        <v>83</v>
      </c>
      <c r="AT149" s="213" t="s">
        <v>75</v>
      </c>
      <c r="AU149" s="213" t="s">
        <v>83</v>
      </c>
      <c r="AY149" s="212" t="s">
        <v>197</v>
      </c>
      <c r="BK149" s="214">
        <f>SUM(BK150:BK152)</f>
        <v>0</v>
      </c>
    </row>
    <row r="150" s="2" customFormat="1" ht="33" customHeight="1">
      <c r="A150" s="41"/>
      <c r="B150" s="42"/>
      <c r="C150" s="217" t="s">
        <v>285</v>
      </c>
      <c r="D150" s="217" t="s">
        <v>199</v>
      </c>
      <c r="E150" s="218" t="s">
        <v>1327</v>
      </c>
      <c r="F150" s="219" t="s">
        <v>1328</v>
      </c>
      <c r="G150" s="220" t="s">
        <v>266</v>
      </c>
      <c r="H150" s="221">
        <v>5.5999999999999996</v>
      </c>
      <c r="I150" s="222"/>
      <c r="J150" s="223">
        <f>ROUND(I150*H150,2)</f>
        <v>0</v>
      </c>
      <c r="K150" s="219" t="s">
        <v>203</v>
      </c>
      <c r="L150" s="47"/>
      <c r="M150" s="224" t="s">
        <v>19</v>
      </c>
      <c r="N150" s="225" t="s">
        <v>47</v>
      </c>
      <c r="O150" s="87"/>
      <c r="P150" s="226">
        <f>O150*H150</f>
        <v>0</v>
      </c>
      <c r="Q150" s="226">
        <v>0</v>
      </c>
      <c r="R150" s="226">
        <f>Q150*H150</f>
        <v>0</v>
      </c>
      <c r="S150" s="226">
        <v>0</v>
      </c>
      <c r="T150" s="22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8" t="s">
        <v>204</v>
      </c>
      <c r="AT150" s="228" t="s">
        <v>199</v>
      </c>
      <c r="AU150" s="228" t="s">
        <v>85</v>
      </c>
      <c r="AY150" s="20" t="s">
        <v>197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0" t="s">
        <v>83</v>
      </c>
      <c r="BK150" s="229">
        <f>ROUND(I150*H150,2)</f>
        <v>0</v>
      </c>
      <c r="BL150" s="20" t="s">
        <v>204</v>
      </c>
      <c r="BM150" s="228" t="s">
        <v>2232</v>
      </c>
    </row>
    <row r="151" s="2" customFormat="1">
      <c r="A151" s="41"/>
      <c r="B151" s="42"/>
      <c r="C151" s="43"/>
      <c r="D151" s="230" t="s">
        <v>206</v>
      </c>
      <c r="E151" s="43"/>
      <c r="F151" s="231" t="s">
        <v>1330</v>
      </c>
      <c r="G151" s="43"/>
      <c r="H151" s="43"/>
      <c r="I151" s="232"/>
      <c r="J151" s="43"/>
      <c r="K151" s="43"/>
      <c r="L151" s="47"/>
      <c r="M151" s="233"/>
      <c r="N151" s="23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206</v>
      </c>
      <c r="AU151" s="20" t="s">
        <v>85</v>
      </c>
    </row>
    <row r="152" s="13" customFormat="1">
      <c r="A152" s="13"/>
      <c r="B152" s="235"/>
      <c r="C152" s="236"/>
      <c r="D152" s="237" t="s">
        <v>208</v>
      </c>
      <c r="E152" s="238" t="s">
        <v>19</v>
      </c>
      <c r="F152" s="239" t="s">
        <v>2233</v>
      </c>
      <c r="G152" s="236"/>
      <c r="H152" s="240">
        <v>5.5999999999999996</v>
      </c>
      <c r="I152" s="241"/>
      <c r="J152" s="236"/>
      <c r="K152" s="236"/>
      <c r="L152" s="242"/>
      <c r="M152" s="243"/>
      <c r="N152" s="244"/>
      <c r="O152" s="244"/>
      <c r="P152" s="244"/>
      <c r="Q152" s="244"/>
      <c r="R152" s="244"/>
      <c r="S152" s="244"/>
      <c r="T152" s="24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6" t="s">
        <v>208</v>
      </c>
      <c r="AU152" s="246" t="s">
        <v>85</v>
      </c>
      <c r="AV152" s="13" t="s">
        <v>85</v>
      </c>
      <c r="AW152" s="13" t="s">
        <v>37</v>
      </c>
      <c r="AX152" s="13" t="s">
        <v>83</v>
      </c>
      <c r="AY152" s="246" t="s">
        <v>197</v>
      </c>
    </row>
    <row r="153" s="12" customFormat="1" ht="22.8" customHeight="1">
      <c r="A153" s="12"/>
      <c r="B153" s="201"/>
      <c r="C153" s="202"/>
      <c r="D153" s="203" t="s">
        <v>75</v>
      </c>
      <c r="E153" s="215" t="s">
        <v>239</v>
      </c>
      <c r="F153" s="215" t="s">
        <v>2234</v>
      </c>
      <c r="G153" s="202"/>
      <c r="H153" s="202"/>
      <c r="I153" s="205"/>
      <c r="J153" s="216">
        <f>BK153</f>
        <v>0</v>
      </c>
      <c r="K153" s="202"/>
      <c r="L153" s="207"/>
      <c r="M153" s="208"/>
      <c r="N153" s="209"/>
      <c r="O153" s="209"/>
      <c r="P153" s="210">
        <f>SUM(P154:P157)</f>
        <v>0</v>
      </c>
      <c r="Q153" s="209"/>
      <c r="R153" s="210">
        <f>SUM(R154:R157)</f>
        <v>0.0045499999999999994</v>
      </c>
      <c r="S153" s="209"/>
      <c r="T153" s="211">
        <f>SUM(T154:T157)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12" t="s">
        <v>83</v>
      </c>
      <c r="AT153" s="213" t="s">
        <v>75</v>
      </c>
      <c r="AU153" s="213" t="s">
        <v>83</v>
      </c>
      <c r="AY153" s="212" t="s">
        <v>197</v>
      </c>
      <c r="BK153" s="214">
        <f>SUM(BK154:BK157)</f>
        <v>0</v>
      </c>
    </row>
    <row r="154" s="2" customFormat="1" ht="24.15" customHeight="1">
      <c r="A154" s="41"/>
      <c r="B154" s="42"/>
      <c r="C154" s="217" t="s">
        <v>290</v>
      </c>
      <c r="D154" s="217" t="s">
        <v>199</v>
      </c>
      <c r="E154" s="218" t="s">
        <v>1372</v>
      </c>
      <c r="F154" s="219" t="s">
        <v>1373</v>
      </c>
      <c r="G154" s="220" t="s">
        <v>248</v>
      </c>
      <c r="H154" s="221">
        <v>35</v>
      </c>
      <c r="I154" s="222"/>
      <c r="J154" s="223">
        <f>ROUND(I154*H154,2)</f>
        <v>0</v>
      </c>
      <c r="K154" s="219" t="s">
        <v>203</v>
      </c>
      <c r="L154" s="47"/>
      <c r="M154" s="224" t="s">
        <v>19</v>
      </c>
      <c r="N154" s="225" t="s">
        <v>47</v>
      </c>
      <c r="O154" s="87"/>
      <c r="P154" s="226">
        <f>O154*H154</f>
        <v>0</v>
      </c>
      <c r="Q154" s="226">
        <v>0.00012999999999999999</v>
      </c>
      <c r="R154" s="226">
        <f>Q154*H154</f>
        <v>0.0045499999999999994</v>
      </c>
      <c r="S154" s="226">
        <v>0</v>
      </c>
      <c r="T154" s="22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8" t="s">
        <v>204</v>
      </c>
      <c r="AT154" s="228" t="s">
        <v>199</v>
      </c>
      <c r="AU154" s="228" t="s">
        <v>85</v>
      </c>
      <c r="AY154" s="20" t="s">
        <v>197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0" t="s">
        <v>83</v>
      </c>
      <c r="BK154" s="229">
        <f>ROUND(I154*H154,2)</f>
        <v>0</v>
      </c>
      <c r="BL154" s="20" t="s">
        <v>204</v>
      </c>
      <c r="BM154" s="228" t="s">
        <v>2235</v>
      </c>
    </row>
    <row r="155" s="2" customFormat="1">
      <c r="A155" s="41"/>
      <c r="B155" s="42"/>
      <c r="C155" s="43"/>
      <c r="D155" s="230" t="s">
        <v>206</v>
      </c>
      <c r="E155" s="43"/>
      <c r="F155" s="231" t="s">
        <v>1375</v>
      </c>
      <c r="G155" s="43"/>
      <c r="H155" s="43"/>
      <c r="I155" s="232"/>
      <c r="J155" s="43"/>
      <c r="K155" s="43"/>
      <c r="L155" s="47"/>
      <c r="M155" s="233"/>
      <c r="N155" s="23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206</v>
      </c>
      <c r="AU155" s="20" t="s">
        <v>85</v>
      </c>
    </row>
    <row r="156" s="2" customFormat="1">
      <c r="A156" s="41"/>
      <c r="B156" s="42"/>
      <c r="C156" s="43"/>
      <c r="D156" s="237" t="s">
        <v>833</v>
      </c>
      <c r="E156" s="43"/>
      <c r="F156" s="279" t="s">
        <v>2236</v>
      </c>
      <c r="G156" s="43"/>
      <c r="H156" s="43"/>
      <c r="I156" s="232"/>
      <c r="J156" s="43"/>
      <c r="K156" s="43"/>
      <c r="L156" s="47"/>
      <c r="M156" s="233"/>
      <c r="N156" s="234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833</v>
      </c>
      <c r="AU156" s="20" t="s">
        <v>85</v>
      </c>
    </row>
    <row r="157" s="13" customFormat="1">
      <c r="A157" s="13"/>
      <c r="B157" s="235"/>
      <c r="C157" s="236"/>
      <c r="D157" s="237" t="s">
        <v>208</v>
      </c>
      <c r="E157" s="238" t="s">
        <v>19</v>
      </c>
      <c r="F157" s="239" t="s">
        <v>2237</v>
      </c>
      <c r="G157" s="236"/>
      <c r="H157" s="240">
        <v>35</v>
      </c>
      <c r="I157" s="241"/>
      <c r="J157" s="236"/>
      <c r="K157" s="236"/>
      <c r="L157" s="242"/>
      <c r="M157" s="243"/>
      <c r="N157" s="244"/>
      <c r="O157" s="244"/>
      <c r="P157" s="244"/>
      <c r="Q157" s="244"/>
      <c r="R157" s="244"/>
      <c r="S157" s="244"/>
      <c r="T157" s="245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6" t="s">
        <v>208</v>
      </c>
      <c r="AU157" s="246" t="s">
        <v>85</v>
      </c>
      <c r="AV157" s="13" t="s">
        <v>85</v>
      </c>
      <c r="AW157" s="13" t="s">
        <v>37</v>
      </c>
      <c r="AX157" s="13" t="s">
        <v>83</v>
      </c>
      <c r="AY157" s="246" t="s">
        <v>197</v>
      </c>
    </row>
    <row r="158" s="12" customFormat="1" ht="22.8" customHeight="1">
      <c r="A158" s="12"/>
      <c r="B158" s="201"/>
      <c r="C158" s="202"/>
      <c r="D158" s="203" t="s">
        <v>75</v>
      </c>
      <c r="E158" s="215" t="s">
        <v>2238</v>
      </c>
      <c r="F158" s="215" t="s">
        <v>2239</v>
      </c>
      <c r="G158" s="202"/>
      <c r="H158" s="202"/>
      <c r="I158" s="205"/>
      <c r="J158" s="216">
        <f>BK158</f>
        <v>0</v>
      </c>
      <c r="K158" s="202"/>
      <c r="L158" s="207"/>
      <c r="M158" s="208"/>
      <c r="N158" s="209"/>
      <c r="O158" s="209"/>
      <c r="P158" s="210">
        <f>SUM(P159:P164)</f>
        <v>0</v>
      </c>
      <c r="Q158" s="209"/>
      <c r="R158" s="210">
        <f>SUM(R159:R164)</f>
        <v>0</v>
      </c>
      <c r="S158" s="209"/>
      <c r="T158" s="211">
        <f>SUM(T159:T164)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12" t="s">
        <v>85</v>
      </c>
      <c r="AT158" s="213" t="s">
        <v>75</v>
      </c>
      <c r="AU158" s="213" t="s">
        <v>83</v>
      </c>
      <c r="AY158" s="212" t="s">
        <v>197</v>
      </c>
      <c r="BK158" s="214">
        <f>SUM(BK159:BK164)</f>
        <v>0</v>
      </c>
    </row>
    <row r="159" s="2" customFormat="1" ht="33" customHeight="1">
      <c r="A159" s="41"/>
      <c r="B159" s="42"/>
      <c r="C159" s="217" t="s">
        <v>302</v>
      </c>
      <c r="D159" s="217" t="s">
        <v>199</v>
      </c>
      <c r="E159" s="218" t="s">
        <v>2240</v>
      </c>
      <c r="F159" s="219" t="s">
        <v>2241</v>
      </c>
      <c r="G159" s="220" t="s">
        <v>248</v>
      </c>
      <c r="H159" s="221">
        <v>35</v>
      </c>
      <c r="I159" s="222"/>
      <c r="J159" s="223">
        <f>ROUND(I159*H159,2)</f>
        <v>0</v>
      </c>
      <c r="K159" s="219" t="s">
        <v>19</v>
      </c>
      <c r="L159" s="47"/>
      <c r="M159" s="224" t="s">
        <v>19</v>
      </c>
      <c r="N159" s="225" t="s">
        <v>47</v>
      </c>
      <c r="O159" s="87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8" t="s">
        <v>290</v>
      </c>
      <c r="AT159" s="228" t="s">
        <v>199</v>
      </c>
      <c r="AU159" s="228" t="s">
        <v>85</v>
      </c>
      <c r="AY159" s="20" t="s">
        <v>197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0" t="s">
        <v>83</v>
      </c>
      <c r="BK159" s="229">
        <f>ROUND(I159*H159,2)</f>
        <v>0</v>
      </c>
      <c r="BL159" s="20" t="s">
        <v>290</v>
      </c>
      <c r="BM159" s="228" t="s">
        <v>2242</v>
      </c>
    </row>
    <row r="160" s="2" customFormat="1">
      <c r="A160" s="41"/>
      <c r="B160" s="42"/>
      <c r="C160" s="43"/>
      <c r="D160" s="237" t="s">
        <v>833</v>
      </c>
      <c r="E160" s="43"/>
      <c r="F160" s="279" t="s">
        <v>2236</v>
      </c>
      <c r="G160" s="43"/>
      <c r="H160" s="43"/>
      <c r="I160" s="232"/>
      <c r="J160" s="43"/>
      <c r="K160" s="43"/>
      <c r="L160" s="47"/>
      <c r="M160" s="233"/>
      <c r="N160" s="234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833</v>
      </c>
      <c r="AU160" s="20" t="s">
        <v>85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2243</v>
      </c>
      <c r="G161" s="236"/>
      <c r="H161" s="240">
        <v>35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83</v>
      </c>
      <c r="AY161" s="246" t="s">
        <v>197</v>
      </c>
    </row>
    <row r="162" s="2" customFormat="1" ht="24.15" customHeight="1">
      <c r="A162" s="41"/>
      <c r="B162" s="42"/>
      <c r="C162" s="217" t="s">
        <v>308</v>
      </c>
      <c r="D162" s="217" t="s">
        <v>199</v>
      </c>
      <c r="E162" s="218" t="s">
        <v>2244</v>
      </c>
      <c r="F162" s="219" t="s">
        <v>2245</v>
      </c>
      <c r="G162" s="220" t="s">
        <v>248</v>
      </c>
      <c r="H162" s="221">
        <v>35</v>
      </c>
      <c r="I162" s="222"/>
      <c r="J162" s="223">
        <f>ROUND(I162*H162,2)</f>
        <v>0</v>
      </c>
      <c r="K162" s="219" t="s">
        <v>19</v>
      </c>
      <c r="L162" s="47"/>
      <c r="M162" s="224" t="s">
        <v>19</v>
      </c>
      <c r="N162" s="225" t="s">
        <v>47</v>
      </c>
      <c r="O162" s="87"/>
      <c r="P162" s="226">
        <f>O162*H162</f>
        <v>0</v>
      </c>
      <c r="Q162" s="226">
        <v>0</v>
      </c>
      <c r="R162" s="226">
        <f>Q162*H162</f>
        <v>0</v>
      </c>
      <c r="S162" s="226">
        <v>0</v>
      </c>
      <c r="T162" s="22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8" t="s">
        <v>290</v>
      </c>
      <c r="AT162" s="228" t="s">
        <v>199</v>
      </c>
      <c r="AU162" s="228" t="s">
        <v>85</v>
      </c>
      <c r="AY162" s="20" t="s">
        <v>197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0" t="s">
        <v>83</v>
      </c>
      <c r="BK162" s="229">
        <f>ROUND(I162*H162,2)</f>
        <v>0</v>
      </c>
      <c r="BL162" s="20" t="s">
        <v>290</v>
      </c>
      <c r="BM162" s="228" t="s">
        <v>2246</v>
      </c>
    </row>
    <row r="163" s="2" customFormat="1">
      <c r="A163" s="41"/>
      <c r="B163" s="42"/>
      <c r="C163" s="43"/>
      <c r="D163" s="237" t="s">
        <v>833</v>
      </c>
      <c r="E163" s="43"/>
      <c r="F163" s="279" t="s">
        <v>2236</v>
      </c>
      <c r="G163" s="43"/>
      <c r="H163" s="43"/>
      <c r="I163" s="232"/>
      <c r="J163" s="43"/>
      <c r="K163" s="43"/>
      <c r="L163" s="47"/>
      <c r="M163" s="233"/>
      <c r="N163" s="23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833</v>
      </c>
      <c r="AU163" s="20" t="s">
        <v>85</v>
      </c>
    </row>
    <row r="164" s="13" customFormat="1">
      <c r="A164" s="13"/>
      <c r="B164" s="235"/>
      <c r="C164" s="236"/>
      <c r="D164" s="237" t="s">
        <v>208</v>
      </c>
      <c r="E164" s="238" t="s">
        <v>19</v>
      </c>
      <c r="F164" s="239" t="s">
        <v>2243</v>
      </c>
      <c r="G164" s="236"/>
      <c r="H164" s="240">
        <v>35</v>
      </c>
      <c r="I164" s="241"/>
      <c r="J164" s="236"/>
      <c r="K164" s="236"/>
      <c r="L164" s="242"/>
      <c r="M164" s="301"/>
      <c r="N164" s="302"/>
      <c r="O164" s="302"/>
      <c r="P164" s="302"/>
      <c r="Q164" s="302"/>
      <c r="R164" s="302"/>
      <c r="S164" s="302"/>
      <c r="T164" s="30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6" t="s">
        <v>208</v>
      </c>
      <c r="AU164" s="246" t="s">
        <v>85</v>
      </c>
      <c r="AV164" s="13" t="s">
        <v>85</v>
      </c>
      <c r="AW164" s="13" t="s">
        <v>37</v>
      </c>
      <c r="AX164" s="13" t="s">
        <v>83</v>
      </c>
      <c r="AY164" s="246" t="s">
        <v>197</v>
      </c>
    </row>
    <row r="165" s="2" customFormat="1" ht="6.96" customHeight="1">
      <c r="A165" s="41"/>
      <c r="B165" s="62"/>
      <c r="C165" s="63"/>
      <c r="D165" s="63"/>
      <c r="E165" s="63"/>
      <c r="F165" s="63"/>
      <c r="G165" s="63"/>
      <c r="H165" s="63"/>
      <c r="I165" s="63"/>
      <c r="J165" s="63"/>
      <c r="K165" s="63"/>
      <c r="L165" s="47"/>
      <c r="M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</row>
  </sheetData>
  <sheetProtection sheet="1" autoFilter="0" formatColumns="0" formatRows="0" objects="1" scenarios="1" spinCount="100000" saltValue="YfjEt/qrZlrepzdM4sHkXi4Bev2+IBXl4gmD+ZQs22HCWz4eDmgpDSYf6Wl8iAx0cjEPFkMG8Nq1PlwkD2B7aA==" hashValue="wWda1rlnaOcnTm0yIMpsuk8KnkUe0OKI9Ln0hZT8kcTkDbROitbn1vJsJSz4R/s2/exSnJBABZ+mYD5e3rgKcQ==" algorithmName="SHA-512" password="CC35"/>
  <autoFilter ref="C96:K164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3:H83"/>
    <mergeCell ref="E87:H87"/>
    <mergeCell ref="E85:H85"/>
    <mergeCell ref="E89:H89"/>
    <mergeCell ref="L2:V2"/>
  </mergeCells>
  <hyperlinks>
    <hyperlink ref="F101" r:id="rId1" display="https://podminky.urs.cz/item/CS_URS_2025_02/132212221"/>
    <hyperlink ref="F104" r:id="rId2" display="https://podminky.urs.cz/item/CS_URS_2025_02/139001101"/>
    <hyperlink ref="F106" r:id="rId3" display="https://podminky.urs.cz/item/CS_URS_2025_02/151101101"/>
    <hyperlink ref="F109" r:id="rId4" display="https://podminky.urs.cz/item/CS_URS_2025_02/151101111"/>
    <hyperlink ref="F111" r:id="rId5" display="https://podminky.urs.cz/item/CS_URS_2025_02/162351103"/>
    <hyperlink ref="F119" r:id="rId6" display="https://podminky.urs.cz/item/CS_URS_2025_02/162351104"/>
    <hyperlink ref="F122" r:id="rId7" display="https://podminky.urs.cz/item/CS_URS_2025_02/162751119"/>
    <hyperlink ref="F125" r:id="rId8" display="https://podminky.urs.cz/item/CS_URS_2025_02/167151101"/>
    <hyperlink ref="F133" r:id="rId9" display="https://podminky.urs.cz/item/CS_URS_2025_02/171201231"/>
    <hyperlink ref="F136" r:id="rId10" display="https://podminky.urs.cz/item/CS_URS_2025_02/171251201"/>
    <hyperlink ref="F139" r:id="rId11" display="https://podminky.urs.cz/item/CS_URS_2025_02/174151101"/>
    <hyperlink ref="F144" r:id="rId12" display="https://podminky.urs.cz/item/CS_URS_2025_02/175151101"/>
    <hyperlink ref="F151" r:id="rId13" display="https://podminky.urs.cz/item/CS_URS_2025_02/451572111"/>
    <hyperlink ref="F155" r:id="rId14" display="https://podminky.urs.cz/item/CS_URS_2025_02/899722114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5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136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1821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2247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ROUND(J95,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ROUND((SUM(BE95:BE237)),  2)</f>
        <v>0</v>
      </c>
      <c r="G35" s="41"/>
      <c r="H35" s="41"/>
      <c r="I35" s="161">
        <v>0.20999999999999999</v>
      </c>
      <c r="J35" s="160">
        <f>ROUND(((SUM(BE95:BE237))*I35),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ROUND((SUM(BF95:BF237)),  2)</f>
        <v>0</v>
      </c>
      <c r="G36" s="41"/>
      <c r="H36" s="41"/>
      <c r="I36" s="161">
        <v>0.12</v>
      </c>
      <c r="J36" s="160">
        <f>ROUND(((SUM(BF95:BF237))*I36),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ROUND((SUM(BG95:BG237)),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ROUND((SUM(BH95:BH237)),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ROUND((SUM(BI95:BI237)),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1821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C 401 - Veřejné osvětlení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1407</v>
      </c>
      <c r="E64" s="182"/>
      <c r="F64" s="182"/>
      <c r="G64" s="182"/>
      <c r="H64" s="182"/>
      <c r="I64" s="182"/>
      <c r="J64" s="183">
        <f>J96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1408</v>
      </c>
      <c r="E65" s="187"/>
      <c r="F65" s="187"/>
      <c r="G65" s="187"/>
      <c r="H65" s="187"/>
      <c r="I65" s="187"/>
      <c r="J65" s="188">
        <f>J97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1409</v>
      </c>
      <c r="E66" s="187"/>
      <c r="F66" s="187"/>
      <c r="G66" s="187"/>
      <c r="H66" s="187"/>
      <c r="I66" s="187"/>
      <c r="J66" s="188">
        <f>J114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9"/>
      <c r="C67" s="180"/>
      <c r="D67" s="181" t="s">
        <v>1410</v>
      </c>
      <c r="E67" s="182"/>
      <c r="F67" s="182"/>
      <c r="G67" s="182"/>
      <c r="H67" s="182"/>
      <c r="I67" s="182"/>
      <c r="J67" s="183">
        <f>J116</f>
        <v>0</v>
      </c>
      <c r="K67" s="180"/>
      <c r="L67" s="184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5"/>
      <c r="C68" s="127"/>
      <c r="D68" s="186" t="s">
        <v>1411</v>
      </c>
      <c r="E68" s="187"/>
      <c r="F68" s="187"/>
      <c r="G68" s="187"/>
      <c r="H68" s="187"/>
      <c r="I68" s="187"/>
      <c r="J68" s="188">
        <f>J117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1412</v>
      </c>
      <c r="E69" s="187"/>
      <c r="F69" s="187"/>
      <c r="G69" s="187"/>
      <c r="H69" s="187"/>
      <c r="I69" s="187"/>
      <c r="J69" s="188">
        <f>J159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9"/>
      <c r="C70" s="180"/>
      <c r="D70" s="181" t="s">
        <v>1413</v>
      </c>
      <c r="E70" s="182"/>
      <c r="F70" s="182"/>
      <c r="G70" s="182"/>
      <c r="H70" s="182"/>
      <c r="I70" s="182"/>
      <c r="J70" s="183">
        <f>J208</f>
        <v>0</v>
      </c>
      <c r="K70" s="180"/>
      <c r="L70" s="184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85"/>
      <c r="C71" s="127"/>
      <c r="D71" s="186" t="s">
        <v>1414</v>
      </c>
      <c r="E71" s="187"/>
      <c r="F71" s="187"/>
      <c r="G71" s="187"/>
      <c r="H71" s="187"/>
      <c r="I71" s="187"/>
      <c r="J71" s="188">
        <f>J209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9"/>
      <c r="C72" s="180"/>
      <c r="D72" s="181" t="s">
        <v>1415</v>
      </c>
      <c r="E72" s="182"/>
      <c r="F72" s="182"/>
      <c r="G72" s="182"/>
      <c r="H72" s="182"/>
      <c r="I72" s="182"/>
      <c r="J72" s="183">
        <f>J234</f>
        <v>0</v>
      </c>
      <c r="K72" s="180"/>
      <c r="L72" s="184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5"/>
      <c r="C73" s="127"/>
      <c r="D73" s="186" t="s">
        <v>1416</v>
      </c>
      <c r="E73" s="187"/>
      <c r="F73" s="187"/>
      <c r="G73" s="187"/>
      <c r="H73" s="187"/>
      <c r="I73" s="187"/>
      <c r="J73" s="188">
        <f>J235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9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182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6.25" customHeight="1">
      <c r="A83" s="41"/>
      <c r="B83" s="42"/>
      <c r="C83" s="43"/>
      <c r="D83" s="43"/>
      <c r="E83" s="173" t="str">
        <f>E7</f>
        <v>Regenerace sídliště Husákova-Jiráskova, Nový Bor - realizace pro rok 2025</v>
      </c>
      <c r="F83" s="35"/>
      <c r="G83" s="35"/>
      <c r="H83" s="35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157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3" t="s">
        <v>1821</v>
      </c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159</v>
      </c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C 401 - Veřejné osvětlení</v>
      </c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>k.ú. Nový Bor</v>
      </c>
      <c r="G89" s="43"/>
      <c r="H89" s="43"/>
      <c r="I89" s="35" t="s">
        <v>23</v>
      </c>
      <c r="J89" s="75" t="str">
        <f>IF(J14="","",J14)</f>
        <v>25. 8. 2025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25</v>
      </c>
      <c r="D91" s="43"/>
      <c r="E91" s="43"/>
      <c r="F91" s="30" t="str">
        <f>E17</f>
        <v>Město Nový Bor</v>
      </c>
      <c r="G91" s="43"/>
      <c r="H91" s="43"/>
      <c r="I91" s="35" t="s">
        <v>33</v>
      </c>
      <c r="J91" s="39" t="str">
        <f>E23</f>
        <v xml:space="preserve">ProProjekt s.r.o. </v>
      </c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31</v>
      </c>
      <c r="D92" s="43"/>
      <c r="E92" s="43"/>
      <c r="F92" s="30" t="str">
        <f>IF(E20="","",E20)</f>
        <v>Vyplň údaj</v>
      </c>
      <c r="G92" s="43"/>
      <c r="H92" s="43"/>
      <c r="I92" s="35" t="s">
        <v>38</v>
      </c>
      <c r="J92" s="39" t="str">
        <f>E26</f>
        <v>Martin Rousek</v>
      </c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90"/>
      <c r="B94" s="191"/>
      <c r="C94" s="192" t="s">
        <v>183</v>
      </c>
      <c r="D94" s="193" t="s">
        <v>61</v>
      </c>
      <c r="E94" s="193" t="s">
        <v>57</v>
      </c>
      <c r="F94" s="193" t="s">
        <v>58</v>
      </c>
      <c r="G94" s="193" t="s">
        <v>184</v>
      </c>
      <c r="H94" s="193" t="s">
        <v>185</v>
      </c>
      <c r="I94" s="193" t="s">
        <v>186</v>
      </c>
      <c r="J94" s="193" t="s">
        <v>165</v>
      </c>
      <c r="K94" s="194" t="s">
        <v>187</v>
      </c>
      <c r="L94" s="195"/>
      <c r="M94" s="95" t="s">
        <v>19</v>
      </c>
      <c r="N94" s="96" t="s">
        <v>46</v>
      </c>
      <c r="O94" s="96" t="s">
        <v>188</v>
      </c>
      <c r="P94" s="96" t="s">
        <v>189</v>
      </c>
      <c r="Q94" s="96" t="s">
        <v>190</v>
      </c>
      <c r="R94" s="96" t="s">
        <v>191</v>
      </c>
      <c r="S94" s="96" t="s">
        <v>192</v>
      </c>
      <c r="T94" s="97" t="s">
        <v>193</v>
      </c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</row>
    <row r="95" s="2" customFormat="1" ht="22.8" customHeight="1">
      <c r="A95" s="41"/>
      <c r="B95" s="42"/>
      <c r="C95" s="102" t="s">
        <v>194</v>
      </c>
      <c r="D95" s="43"/>
      <c r="E95" s="43"/>
      <c r="F95" s="43"/>
      <c r="G95" s="43"/>
      <c r="H95" s="43"/>
      <c r="I95" s="43"/>
      <c r="J95" s="196">
        <f>BK95</f>
        <v>0</v>
      </c>
      <c r="K95" s="43"/>
      <c r="L95" s="47"/>
      <c r="M95" s="98"/>
      <c r="N95" s="197"/>
      <c r="O95" s="99"/>
      <c r="P95" s="198">
        <f>P96+P116+P208+P234</f>
        <v>0</v>
      </c>
      <c r="Q95" s="99"/>
      <c r="R95" s="198">
        <f>R96+R116+R208+R234</f>
        <v>31.728720800000001</v>
      </c>
      <c r="S95" s="99"/>
      <c r="T95" s="199">
        <f>T96+T116+T208+T234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75</v>
      </c>
      <c r="AU95" s="20" t="s">
        <v>166</v>
      </c>
      <c r="BK95" s="200">
        <f>BK96+BK116+BK208+BK234</f>
        <v>0</v>
      </c>
    </row>
    <row r="96" s="12" customFormat="1" ht="25.92" customHeight="1">
      <c r="A96" s="12"/>
      <c r="B96" s="201"/>
      <c r="C96" s="202"/>
      <c r="D96" s="203" t="s">
        <v>75</v>
      </c>
      <c r="E96" s="204" t="s">
        <v>1417</v>
      </c>
      <c r="F96" s="204" t="s">
        <v>167</v>
      </c>
      <c r="G96" s="202"/>
      <c r="H96" s="202"/>
      <c r="I96" s="205"/>
      <c r="J96" s="206">
        <f>BK96</f>
        <v>0</v>
      </c>
      <c r="K96" s="202"/>
      <c r="L96" s="207"/>
      <c r="M96" s="208"/>
      <c r="N96" s="209"/>
      <c r="O96" s="209"/>
      <c r="P96" s="210">
        <f>P97+P114</f>
        <v>0</v>
      </c>
      <c r="Q96" s="209"/>
      <c r="R96" s="210">
        <f>R97+R114</f>
        <v>0</v>
      </c>
      <c r="S96" s="209"/>
      <c r="T96" s="211">
        <f>T97+T114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2" t="s">
        <v>83</v>
      </c>
      <c r="AT96" s="213" t="s">
        <v>75</v>
      </c>
      <c r="AU96" s="213" t="s">
        <v>76</v>
      </c>
      <c r="AY96" s="212" t="s">
        <v>197</v>
      </c>
      <c r="BK96" s="214">
        <f>BK97+BK114</f>
        <v>0</v>
      </c>
    </row>
    <row r="97" s="12" customFormat="1" ht="22.8" customHeight="1">
      <c r="A97" s="12"/>
      <c r="B97" s="201"/>
      <c r="C97" s="202"/>
      <c r="D97" s="203" t="s">
        <v>75</v>
      </c>
      <c r="E97" s="215" t="s">
        <v>1418</v>
      </c>
      <c r="F97" s="215" t="s">
        <v>1418</v>
      </c>
      <c r="G97" s="202"/>
      <c r="H97" s="202"/>
      <c r="I97" s="205"/>
      <c r="J97" s="216">
        <f>BK97</f>
        <v>0</v>
      </c>
      <c r="K97" s="202"/>
      <c r="L97" s="207"/>
      <c r="M97" s="208"/>
      <c r="N97" s="209"/>
      <c r="O97" s="209"/>
      <c r="P97" s="210">
        <f>SUM(P98:P113)</f>
        <v>0</v>
      </c>
      <c r="Q97" s="209"/>
      <c r="R97" s="210">
        <f>SUM(R98:R113)</f>
        <v>0</v>
      </c>
      <c r="S97" s="209"/>
      <c r="T97" s="211">
        <f>SUM(T98:T113)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2" t="s">
        <v>83</v>
      </c>
      <c r="AT97" s="213" t="s">
        <v>75</v>
      </c>
      <c r="AU97" s="213" t="s">
        <v>83</v>
      </c>
      <c r="AY97" s="212" t="s">
        <v>197</v>
      </c>
      <c r="BK97" s="214">
        <f>SUM(BK98:BK113)</f>
        <v>0</v>
      </c>
    </row>
    <row r="98" s="2" customFormat="1" ht="33" customHeight="1">
      <c r="A98" s="41"/>
      <c r="B98" s="42"/>
      <c r="C98" s="217" t="s">
        <v>83</v>
      </c>
      <c r="D98" s="217" t="s">
        <v>199</v>
      </c>
      <c r="E98" s="218" t="s">
        <v>1419</v>
      </c>
      <c r="F98" s="219" t="s">
        <v>1420</v>
      </c>
      <c r="G98" s="220" t="s">
        <v>345</v>
      </c>
      <c r="H98" s="221">
        <v>35.950000000000003</v>
      </c>
      <c r="I98" s="222"/>
      <c r="J98" s="223">
        <f>ROUND(I98*H98,2)</f>
        <v>0</v>
      </c>
      <c r="K98" s="219" t="s">
        <v>19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204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204</v>
      </c>
      <c r="BM98" s="228" t="s">
        <v>2248</v>
      </c>
    </row>
    <row r="99" s="13" customFormat="1">
      <c r="A99" s="13"/>
      <c r="B99" s="235"/>
      <c r="C99" s="236"/>
      <c r="D99" s="237" t="s">
        <v>208</v>
      </c>
      <c r="E99" s="238" t="s">
        <v>19</v>
      </c>
      <c r="F99" s="239" t="s">
        <v>2249</v>
      </c>
      <c r="G99" s="236"/>
      <c r="H99" s="240">
        <v>11.27</v>
      </c>
      <c r="I99" s="241"/>
      <c r="J99" s="236"/>
      <c r="K99" s="236"/>
      <c r="L99" s="242"/>
      <c r="M99" s="243"/>
      <c r="N99" s="244"/>
      <c r="O99" s="244"/>
      <c r="P99" s="244"/>
      <c r="Q99" s="244"/>
      <c r="R99" s="244"/>
      <c r="S99" s="244"/>
      <c r="T99" s="245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6" t="s">
        <v>208</v>
      </c>
      <c r="AU99" s="246" t="s">
        <v>85</v>
      </c>
      <c r="AV99" s="13" t="s">
        <v>85</v>
      </c>
      <c r="AW99" s="13" t="s">
        <v>37</v>
      </c>
      <c r="AX99" s="13" t="s">
        <v>76</v>
      </c>
      <c r="AY99" s="246" t="s">
        <v>197</v>
      </c>
    </row>
    <row r="100" s="13" customFormat="1">
      <c r="A100" s="13"/>
      <c r="B100" s="235"/>
      <c r="C100" s="236"/>
      <c r="D100" s="237" t="s">
        <v>208</v>
      </c>
      <c r="E100" s="238" t="s">
        <v>19</v>
      </c>
      <c r="F100" s="239" t="s">
        <v>2250</v>
      </c>
      <c r="G100" s="236"/>
      <c r="H100" s="240">
        <v>6.7050000000000001</v>
      </c>
      <c r="I100" s="241"/>
      <c r="J100" s="236"/>
      <c r="K100" s="236"/>
      <c r="L100" s="242"/>
      <c r="M100" s="243"/>
      <c r="N100" s="244"/>
      <c r="O100" s="244"/>
      <c r="P100" s="244"/>
      <c r="Q100" s="244"/>
      <c r="R100" s="244"/>
      <c r="S100" s="244"/>
      <c r="T100" s="245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6" t="s">
        <v>208</v>
      </c>
      <c r="AU100" s="246" t="s">
        <v>85</v>
      </c>
      <c r="AV100" s="13" t="s">
        <v>85</v>
      </c>
      <c r="AW100" s="13" t="s">
        <v>37</v>
      </c>
      <c r="AX100" s="13" t="s">
        <v>76</v>
      </c>
      <c r="AY100" s="246" t="s">
        <v>197</v>
      </c>
    </row>
    <row r="101" s="14" customFormat="1">
      <c r="A101" s="14"/>
      <c r="B101" s="247"/>
      <c r="C101" s="248"/>
      <c r="D101" s="237" t="s">
        <v>208</v>
      </c>
      <c r="E101" s="249" t="s">
        <v>19</v>
      </c>
      <c r="F101" s="250" t="s">
        <v>272</v>
      </c>
      <c r="G101" s="248"/>
      <c r="H101" s="251">
        <v>17.975000000000001</v>
      </c>
      <c r="I101" s="252"/>
      <c r="J101" s="248"/>
      <c r="K101" s="248"/>
      <c r="L101" s="253"/>
      <c r="M101" s="254"/>
      <c r="N101" s="255"/>
      <c r="O101" s="255"/>
      <c r="P101" s="255"/>
      <c r="Q101" s="255"/>
      <c r="R101" s="255"/>
      <c r="S101" s="255"/>
      <c r="T101" s="256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7" t="s">
        <v>208</v>
      </c>
      <c r="AU101" s="257" t="s">
        <v>85</v>
      </c>
      <c r="AV101" s="14" t="s">
        <v>204</v>
      </c>
      <c r="AW101" s="14" t="s">
        <v>37</v>
      </c>
      <c r="AX101" s="14" t="s">
        <v>83</v>
      </c>
      <c r="AY101" s="257" t="s">
        <v>197</v>
      </c>
    </row>
    <row r="102" s="13" customFormat="1">
      <c r="A102" s="13"/>
      <c r="B102" s="235"/>
      <c r="C102" s="236"/>
      <c r="D102" s="237" t="s">
        <v>208</v>
      </c>
      <c r="E102" s="236"/>
      <c r="F102" s="239" t="s">
        <v>2251</v>
      </c>
      <c r="G102" s="236"/>
      <c r="H102" s="240">
        <v>35.950000000000003</v>
      </c>
      <c r="I102" s="241"/>
      <c r="J102" s="236"/>
      <c r="K102" s="236"/>
      <c r="L102" s="242"/>
      <c r="M102" s="243"/>
      <c r="N102" s="244"/>
      <c r="O102" s="244"/>
      <c r="P102" s="244"/>
      <c r="Q102" s="244"/>
      <c r="R102" s="244"/>
      <c r="S102" s="244"/>
      <c r="T102" s="245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6" t="s">
        <v>208</v>
      </c>
      <c r="AU102" s="246" t="s">
        <v>85</v>
      </c>
      <c r="AV102" s="13" t="s">
        <v>85</v>
      </c>
      <c r="AW102" s="13" t="s">
        <v>4</v>
      </c>
      <c r="AX102" s="13" t="s">
        <v>83</v>
      </c>
      <c r="AY102" s="246" t="s">
        <v>197</v>
      </c>
    </row>
    <row r="103" s="2" customFormat="1" ht="33" customHeight="1">
      <c r="A103" s="41"/>
      <c r="B103" s="42"/>
      <c r="C103" s="217" t="s">
        <v>85</v>
      </c>
      <c r="D103" s="217" t="s">
        <v>199</v>
      </c>
      <c r="E103" s="218" t="s">
        <v>1419</v>
      </c>
      <c r="F103" s="219" t="s">
        <v>1420</v>
      </c>
      <c r="G103" s="220" t="s">
        <v>345</v>
      </c>
      <c r="H103" s="221">
        <v>5</v>
      </c>
      <c r="I103" s="222"/>
      <c r="J103" s="223">
        <f>ROUND(I103*H103,2)</f>
        <v>0</v>
      </c>
      <c r="K103" s="219" t="s">
        <v>19</v>
      </c>
      <c r="L103" s="47"/>
      <c r="M103" s="224" t="s">
        <v>19</v>
      </c>
      <c r="N103" s="225" t="s">
        <v>47</v>
      </c>
      <c r="O103" s="87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8" t="s">
        <v>204</v>
      </c>
      <c r="AT103" s="228" t="s">
        <v>199</v>
      </c>
      <c r="AU103" s="228" t="s">
        <v>85</v>
      </c>
      <c r="AY103" s="20" t="s">
        <v>197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0" t="s">
        <v>83</v>
      </c>
      <c r="BK103" s="229">
        <f>ROUND(I103*H103,2)</f>
        <v>0</v>
      </c>
      <c r="BL103" s="20" t="s">
        <v>204</v>
      </c>
      <c r="BM103" s="228" t="s">
        <v>2252</v>
      </c>
    </row>
    <row r="104" s="13" customFormat="1">
      <c r="A104" s="13"/>
      <c r="B104" s="235"/>
      <c r="C104" s="236"/>
      <c r="D104" s="237" t="s">
        <v>208</v>
      </c>
      <c r="E104" s="238" t="s">
        <v>19</v>
      </c>
      <c r="F104" s="239" t="s">
        <v>2253</v>
      </c>
      <c r="G104" s="236"/>
      <c r="H104" s="240">
        <v>2</v>
      </c>
      <c r="I104" s="241"/>
      <c r="J104" s="236"/>
      <c r="K104" s="236"/>
      <c r="L104" s="242"/>
      <c r="M104" s="243"/>
      <c r="N104" s="244"/>
      <c r="O104" s="244"/>
      <c r="P104" s="244"/>
      <c r="Q104" s="244"/>
      <c r="R104" s="244"/>
      <c r="S104" s="244"/>
      <c r="T104" s="245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6" t="s">
        <v>208</v>
      </c>
      <c r="AU104" s="246" t="s">
        <v>85</v>
      </c>
      <c r="AV104" s="13" t="s">
        <v>85</v>
      </c>
      <c r="AW104" s="13" t="s">
        <v>37</v>
      </c>
      <c r="AX104" s="13" t="s">
        <v>83</v>
      </c>
      <c r="AY104" s="246" t="s">
        <v>197</v>
      </c>
    </row>
    <row r="105" s="13" customFormat="1">
      <c r="A105" s="13"/>
      <c r="B105" s="235"/>
      <c r="C105" s="236"/>
      <c r="D105" s="237" t="s">
        <v>208</v>
      </c>
      <c r="E105" s="236"/>
      <c r="F105" s="239" t="s">
        <v>2254</v>
      </c>
      <c r="G105" s="236"/>
      <c r="H105" s="240">
        <v>5</v>
      </c>
      <c r="I105" s="241"/>
      <c r="J105" s="236"/>
      <c r="K105" s="236"/>
      <c r="L105" s="242"/>
      <c r="M105" s="243"/>
      <c r="N105" s="244"/>
      <c r="O105" s="244"/>
      <c r="P105" s="244"/>
      <c r="Q105" s="244"/>
      <c r="R105" s="244"/>
      <c r="S105" s="244"/>
      <c r="T105" s="245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6" t="s">
        <v>208</v>
      </c>
      <c r="AU105" s="246" t="s">
        <v>85</v>
      </c>
      <c r="AV105" s="13" t="s">
        <v>85</v>
      </c>
      <c r="AW105" s="13" t="s">
        <v>4</v>
      </c>
      <c r="AX105" s="13" t="s">
        <v>83</v>
      </c>
      <c r="AY105" s="246" t="s">
        <v>197</v>
      </c>
    </row>
    <row r="106" s="2" customFormat="1" ht="24.15" customHeight="1">
      <c r="A106" s="41"/>
      <c r="B106" s="42"/>
      <c r="C106" s="217" t="s">
        <v>93</v>
      </c>
      <c r="D106" s="217" t="s">
        <v>199</v>
      </c>
      <c r="E106" s="218" t="s">
        <v>1429</v>
      </c>
      <c r="F106" s="219" t="s">
        <v>1430</v>
      </c>
      <c r="G106" s="220" t="s">
        <v>345</v>
      </c>
      <c r="H106" s="221">
        <v>683.04999999999995</v>
      </c>
      <c r="I106" s="222"/>
      <c r="J106" s="223">
        <f>ROUND(I106*H106,2)</f>
        <v>0</v>
      </c>
      <c r="K106" s="219" t="s">
        <v>19</v>
      </c>
      <c r="L106" s="47"/>
      <c r="M106" s="224" t="s">
        <v>19</v>
      </c>
      <c r="N106" s="225" t="s">
        <v>47</v>
      </c>
      <c r="O106" s="87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8" t="s">
        <v>204</v>
      </c>
      <c r="AT106" s="228" t="s">
        <v>199</v>
      </c>
      <c r="AU106" s="228" t="s">
        <v>85</v>
      </c>
      <c r="AY106" s="20" t="s">
        <v>197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0" t="s">
        <v>83</v>
      </c>
      <c r="BK106" s="229">
        <f>ROUND(I106*H106,2)</f>
        <v>0</v>
      </c>
      <c r="BL106" s="20" t="s">
        <v>204</v>
      </c>
      <c r="BM106" s="228" t="s">
        <v>2255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2256</v>
      </c>
      <c r="G107" s="236"/>
      <c r="H107" s="240">
        <v>35.950000000000003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83</v>
      </c>
      <c r="AY107" s="246" t="s">
        <v>197</v>
      </c>
    </row>
    <row r="108" s="13" customFormat="1">
      <c r="A108" s="13"/>
      <c r="B108" s="235"/>
      <c r="C108" s="236"/>
      <c r="D108" s="237" t="s">
        <v>208</v>
      </c>
      <c r="E108" s="236"/>
      <c r="F108" s="239" t="s">
        <v>2257</v>
      </c>
      <c r="G108" s="236"/>
      <c r="H108" s="240">
        <v>683.04999999999995</v>
      </c>
      <c r="I108" s="241"/>
      <c r="J108" s="236"/>
      <c r="K108" s="236"/>
      <c r="L108" s="242"/>
      <c r="M108" s="243"/>
      <c r="N108" s="244"/>
      <c r="O108" s="244"/>
      <c r="P108" s="244"/>
      <c r="Q108" s="244"/>
      <c r="R108" s="244"/>
      <c r="S108" s="244"/>
      <c r="T108" s="245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6" t="s">
        <v>208</v>
      </c>
      <c r="AU108" s="246" t="s">
        <v>85</v>
      </c>
      <c r="AV108" s="13" t="s">
        <v>85</v>
      </c>
      <c r="AW108" s="13" t="s">
        <v>4</v>
      </c>
      <c r="AX108" s="13" t="s">
        <v>83</v>
      </c>
      <c r="AY108" s="246" t="s">
        <v>197</v>
      </c>
    </row>
    <row r="109" s="2" customFormat="1" ht="24.15" customHeight="1">
      <c r="A109" s="41"/>
      <c r="B109" s="42"/>
      <c r="C109" s="217" t="s">
        <v>204</v>
      </c>
      <c r="D109" s="217" t="s">
        <v>199</v>
      </c>
      <c r="E109" s="218" t="s">
        <v>1429</v>
      </c>
      <c r="F109" s="219" t="s">
        <v>1430</v>
      </c>
      <c r="G109" s="220" t="s">
        <v>345</v>
      </c>
      <c r="H109" s="221">
        <v>95</v>
      </c>
      <c r="I109" s="222"/>
      <c r="J109" s="223">
        <f>ROUND(I109*H109,2)</f>
        <v>0</v>
      </c>
      <c r="K109" s="219" t="s">
        <v>19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204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204</v>
      </c>
      <c r="BM109" s="228" t="s">
        <v>2258</v>
      </c>
    </row>
    <row r="110" s="13" customFormat="1">
      <c r="A110" s="13"/>
      <c r="B110" s="235"/>
      <c r="C110" s="236"/>
      <c r="D110" s="237" t="s">
        <v>208</v>
      </c>
      <c r="E110" s="238" t="s">
        <v>19</v>
      </c>
      <c r="F110" s="239" t="s">
        <v>2259</v>
      </c>
      <c r="G110" s="236"/>
      <c r="H110" s="240">
        <v>5</v>
      </c>
      <c r="I110" s="241"/>
      <c r="J110" s="236"/>
      <c r="K110" s="236"/>
      <c r="L110" s="242"/>
      <c r="M110" s="243"/>
      <c r="N110" s="244"/>
      <c r="O110" s="244"/>
      <c r="P110" s="244"/>
      <c r="Q110" s="244"/>
      <c r="R110" s="244"/>
      <c r="S110" s="244"/>
      <c r="T110" s="245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6" t="s">
        <v>208</v>
      </c>
      <c r="AU110" s="246" t="s">
        <v>85</v>
      </c>
      <c r="AV110" s="13" t="s">
        <v>85</v>
      </c>
      <c r="AW110" s="13" t="s">
        <v>37</v>
      </c>
      <c r="AX110" s="13" t="s">
        <v>83</v>
      </c>
      <c r="AY110" s="246" t="s">
        <v>197</v>
      </c>
    </row>
    <row r="111" s="13" customFormat="1">
      <c r="A111" s="13"/>
      <c r="B111" s="235"/>
      <c r="C111" s="236"/>
      <c r="D111" s="237" t="s">
        <v>208</v>
      </c>
      <c r="E111" s="236"/>
      <c r="F111" s="239" t="s">
        <v>2260</v>
      </c>
      <c r="G111" s="236"/>
      <c r="H111" s="240">
        <v>95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4</v>
      </c>
      <c r="AX111" s="13" t="s">
        <v>83</v>
      </c>
      <c r="AY111" s="246" t="s">
        <v>197</v>
      </c>
    </row>
    <row r="112" s="2" customFormat="1" ht="24.15" customHeight="1">
      <c r="A112" s="41"/>
      <c r="B112" s="42"/>
      <c r="C112" s="217" t="s">
        <v>224</v>
      </c>
      <c r="D112" s="217" t="s">
        <v>199</v>
      </c>
      <c r="E112" s="218" t="s">
        <v>1437</v>
      </c>
      <c r="F112" s="219" t="s">
        <v>1438</v>
      </c>
      <c r="G112" s="220" t="s">
        <v>345</v>
      </c>
      <c r="H112" s="221">
        <v>5</v>
      </c>
      <c r="I112" s="222"/>
      <c r="J112" s="223">
        <f>ROUND(I112*H112,2)</f>
        <v>0</v>
      </c>
      <c r="K112" s="219" t="s">
        <v>19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204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204</v>
      </c>
      <c r="BM112" s="228" t="s">
        <v>2261</v>
      </c>
    </row>
    <row r="113" s="2" customFormat="1" ht="24.15" customHeight="1">
      <c r="A113" s="41"/>
      <c r="B113" s="42"/>
      <c r="C113" s="217" t="s">
        <v>229</v>
      </c>
      <c r="D113" s="217" t="s">
        <v>199</v>
      </c>
      <c r="E113" s="218" t="s">
        <v>1440</v>
      </c>
      <c r="F113" s="219" t="s">
        <v>1441</v>
      </c>
      <c r="G113" s="220" t="s">
        <v>345</v>
      </c>
      <c r="H113" s="221">
        <v>35.950000000000003</v>
      </c>
      <c r="I113" s="222"/>
      <c r="J113" s="223">
        <f>ROUND(I113*H113,2)</f>
        <v>0</v>
      </c>
      <c r="K113" s="219" t="s">
        <v>19</v>
      </c>
      <c r="L113" s="47"/>
      <c r="M113" s="224" t="s">
        <v>19</v>
      </c>
      <c r="N113" s="225" t="s">
        <v>47</v>
      </c>
      <c r="O113" s="87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8" t="s">
        <v>204</v>
      </c>
      <c r="AT113" s="228" t="s">
        <v>199</v>
      </c>
      <c r="AU113" s="228" t="s">
        <v>85</v>
      </c>
      <c r="AY113" s="20" t="s">
        <v>197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0" t="s">
        <v>83</v>
      </c>
      <c r="BK113" s="229">
        <f>ROUND(I113*H113,2)</f>
        <v>0</v>
      </c>
      <c r="BL113" s="20" t="s">
        <v>204</v>
      </c>
      <c r="BM113" s="228" t="s">
        <v>2262</v>
      </c>
    </row>
    <row r="114" s="12" customFormat="1" ht="22.8" customHeight="1">
      <c r="A114" s="12"/>
      <c r="B114" s="201"/>
      <c r="C114" s="202"/>
      <c r="D114" s="203" t="s">
        <v>75</v>
      </c>
      <c r="E114" s="215" t="s">
        <v>1443</v>
      </c>
      <c r="F114" s="215" t="s">
        <v>1443</v>
      </c>
      <c r="G114" s="202"/>
      <c r="H114" s="202"/>
      <c r="I114" s="205"/>
      <c r="J114" s="216">
        <f>BK114</f>
        <v>0</v>
      </c>
      <c r="K114" s="202"/>
      <c r="L114" s="207"/>
      <c r="M114" s="208"/>
      <c r="N114" s="209"/>
      <c r="O114" s="209"/>
      <c r="P114" s="210">
        <f>P115</f>
        <v>0</v>
      </c>
      <c r="Q114" s="209"/>
      <c r="R114" s="210">
        <f>R115</f>
        <v>0</v>
      </c>
      <c r="S114" s="209"/>
      <c r="T114" s="211">
        <f>T115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2" t="s">
        <v>83</v>
      </c>
      <c r="AT114" s="213" t="s">
        <v>75</v>
      </c>
      <c r="AU114" s="213" t="s">
        <v>83</v>
      </c>
      <c r="AY114" s="212" t="s">
        <v>197</v>
      </c>
      <c r="BK114" s="214">
        <f>BK115</f>
        <v>0</v>
      </c>
    </row>
    <row r="115" s="2" customFormat="1" ht="44.25" customHeight="1">
      <c r="A115" s="41"/>
      <c r="B115" s="42"/>
      <c r="C115" s="217" t="s">
        <v>234</v>
      </c>
      <c r="D115" s="217" t="s">
        <v>199</v>
      </c>
      <c r="E115" s="218" t="s">
        <v>908</v>
      </c>
      <c r="F115" s="219" t="s">
        <v>909</v>
      </c>
      <c r="G115" s="220" t="s">
        <v>345</v>
      </c>
      <c r="H115" s="221">
        <v>12</v>
      </c>
      <c r="I115" s="222"/>
      <c r="J115" s="223">
        <f>ROUND(I115*H115,2)</f>
        <v>0</v>
      </c>
      <c r="K115" s="219" t="s">
        <v>19</v>
      </c>
      <c r="L115" s="47"/>
      <c r="M115" s="224" t="s">
        <v>19</v>
      </c>
      <c r="N115" s="225" t="s">
        <v>47</v>
      </c>
      <c r="O115" s="87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8" t="s">
        <v>204</v>
      </c>
      <c r="AT115" s="228" t="s">
        <v>199</v>
      </c>
      <c r="AU115" s="228" t="s">
        <v>85</v>
      </c>
      <c r="AY115" s="20" t="s">
        <v>197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0" t="s">
        <v>83</v>
      </c>
      <c r="BK115" s="229">
        <f>ROUND(I115*H115,2)</f>
        <v>0</v>
      </c>
      <c r="BL115" s="20" t="s">
        <v>204</v>
      </c>
      <c r="BM115" s="228" t="s">
        <v>2263</v>
      </c>
    </row>
    <row r="116" s="12" customFormat="1" ht="25.92" customHeight="1">
      <c r="A116" s="12"/>
      <c r="B116" s="201"/>
      <c r="C116" s="202"/>
      <c r="D116" s="203" t="s">
        <v>75</v>
      </c>
      <c r="E116" s="204" t="s">
        <v>1445</v>
      </c>
      <c r="F116" s="204" t="s">
        <v>1446</v>
      </c>
      <c r="G116" s="202"/>
      <c r="H116" s="202"/>
      <c r="I116" s="205"/>
      <c r="J116" s="206">
        <f>BK116</f>
        <v>0</v>
      </c>
      <c r="K116" s="202"/>
      <c r="L116" s="207"/>
      <c r="M116" s="208"/>
      <c r="N116" s="209"/>
      <c r="O116" s="209"/>
      <c r="P116" s="210">
        <f>P117+P159</f>
        <v>0</v>
      </c>
      <c r="Q116" s="209"/>
      <c r="R116" s="210">
        <f>R117+R159</f>
        <v>31.498439400000002</v>
      </c>
      <c r="S116" s="209"/>
      <c r="T116" s="211">
        <f>T117+T159</f>
        <v>0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212" t="s">
        <v>85</v>
      </c>
      <c r="AT116" s="213" t="s">
        <v>75</v>
      </c>
      <c r="AU116" s="213" t="s">
        <v>76</v>
      </c>
      <c r="AY116" s="212" t="s">
        <v>197</v>
      </c>
      <c r="BK116" s="214">
        <f>BK117+BK159</f>
        <v>0</v>
      </c>
    </row>
    <row r="117" s="12" customFormat="1" ht="22.8" customHeight="1">
      <c r="A117" s="12"/>
      <c r="B117" s="201"/>
      <c r="C117" s="202"/>
      <c r="D117" s="203" t="s">
        <v>75</v>
      </c>
      <c r="E117" s="215" t="s">
        <v>1447</v>
      </c>
      <c r="F117" s="215" t="s">
        <v>1448</v>
      </c>
      <c r="G117" s="202"/>
      <c r="H117" s="202"/>
      <c r="I117" s="205"/>
      <c r="J117" s="216">
        <f>BK117</f>
        <v>0</v>
      </c>
      <c r="K117" s="202"/>
      <c r="L117" s="207"/>
      <c r="M117" s="208"/>
      <c r="N117" s="209"/>
      <c r="O117" s="209"/>
      <c r="P117" s="210">
        <f>SUM(P118:P158)</f>
        <v>0</v>
      </c>
      <c r="Q117" s="209"/>
      <c r="R117" s="210">
        <f>SUM(R118:R158)</f>
        <v>0</v>
      </c>
      <c r="S117" s="209"/>
      <c r="T117" s="211">
        <f>SUM(T118:T158)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2" t="s">
        <v>85</v>
      </c>
      <c r="AT117" s="213" t="s">
        <v>75</v>
      </c>
      <c r="AU117" s="213" t="s">
        <v>83</v>
      </c>
      <c r="AY117" s="212" t="s">
        <v>197</v>
      </c>
      <c r="BK117" s="214">
        <f>SUM(BK118:BK158)</f>
        <v>0</v>
      </c>
    </row>
    <row r="118" s="2" customFormat="1" ht="33" customHeight="1">
      <c r="A118" s="41"/>
      <c r="B118" s="42"/>
      <c r="C118" s="217" t="s">
        <v>239</v>
      </c>
      <c r="D118" s="217" t="s">
        <v>199</v>
      </c>
      <c r="E118" s="218" t="s">
        <v>1449</v>
      </c>
      <c r="F118" s="219" t="s">
        <v>1450</v>
      </c>
      <c r="G118" s="220" t="s">
        <v>421</v>
      </c>
      <c r="H118" s="221">
        <v>36</v>
      </c>
      <c r="I118" s="222"/>
      <c r="J118" s="223">
        <f>ROUND(I118*H118,2)</f>
        <v>0</v>
      </c>
      <c r="K118" s="219" t="s">
        <v>19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290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290</v>
      </c>
      <c r="BM118" s="228" t="s">
        <v>2264</v>
      </c>
    </row>
    <row r="119" s="13" customFormat="1">
      <c r="A119" s="13"/>
      <c r="B119" s="235"/>
      <c r="C119" s="236"/>
      <c r="D119" s="237" t="s">
        <v>208</v>
      </c>
      <c r="E119" s="238" t="s">
        <v>19</v>
      </c>
      <c r="F119" s="239" t="s">
        <v>2265</v>
      </c>
      <c r="G119" s="236"/>
      <c r="H119" s="240">
        <v>36</v>
      </c>
      <c r="I119" s="241"/>
      <c r="J119" s="236"/>
      <c r="K119" s="236"/>
      <c r="L119" s="242"/>
      <c r="M119" s="243"/>
      <c r="N119" s="244"/>
      <c r="O119" s="244"/>
      <c r="P119" s="244"/>
      <c r="Q119" s="244"/>
      <c r="R119" s="244"/>
      <c r="S119" s="244"/>
      <c r="T119" s="245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6" t="s">
        <v>208</v>
      </c>
      <c r="AU119" s="246" t="s">
        <v>85</v>
      </c>
      <c r="AV119" s="13" t="s">
        <v>85</v>
      </c>
      <c r="AW119" s="13" t="s">
        <v>37</v>
      </c>
      <c r="AX119" s="13" t="s">
        <v>83</v>
      </c>
      <c r="AY119" s="246" t="s">
        <v>197</v>
      </c>
    </row>
    <row r="120" s="2" customFormat="1" ht="37.8" customHeight="1">
      <c r="A120" s="41"/>
      <c r="B120" s="42"/>
      <c r="C120" s="217" t="s">
        <v>245</v>
      </c>
      <c r="D120" s="217" t="s">
        <v>199</v>
      </c>
      <c r="E120" s="218" t="s">
        <v>1453</v>
      </c>
      <c r="F120" s="219" t="s">
        <v>1454</v>
      </c>
      <c r="G120" s="220" t="s">
        <v>421</v>
      </c>
      <c r="H120" s="221">
        <v>40</v>
      </c>
      <c r="I120" s="222"/>
      <c r="J120" s="223">
        <f>ROUND(I120*H120,2)</f>
        <v>0</v>
      </c>
      <c r="K120" s="219" t="s">
        <v>346</v>
      </c>
      <c r="L120" s="47"/>
      <c r="M120" s="224" t="s">
        <v>19</v>
      </c>
      <c r="N120" s="225" t="s">
        <v>47</v>
      </c>
      <c r="O120" s="87"/>
      <c r="P120" s="226">
        <f>O120*H120</f>
        <v>0</v>
      </c>
      <c r="Q120" s="226">
        <v>0</v>
      </c>
      <c r="R120" s="226">
        <f>Q120*H120</f>
        <v>0</v>
      </c>
      <c r="S120" s="226">
        <v>0</v>
      </c>
      <c r="T120" s="22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8" t="s">
        <v>290</v>
      </c>
      <c r="AT120" s="228" t="s">
        <v>199</v>
      </c>
      <c r="AU120" s="228" t="s">
        <v>85</v>
      </c>
      <c r="AY120" s="20" t="s">
        <v>197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0" t="s">
        <v>83</v>
      </c>
      <c r="BK120" s="229">
        <f>ROUND(I120*H120,2)</f>
        <v>0</v>
      </c>
      <c r="BL120" s="20" t="s">
        <v>290</v>
      </c>
      <c r="BM120" s="228" t="s">
        <v>2266</v>
      </c>
    </row>
    <row r="121" s="2" customFormat="1">
      <c r="A121" s="41"/>
      <c r="B121" s="42"/>
      <c r="C121" s="43"/>
      <c r="D121" s="230" t="s">
        <v>206</v>
      </c>
      <c r="E121" s="43"/>
      <c r="F121" s="231" t="s">
        <v>1456</v>
      </c>
      <c r="G121" s="43"/>
      <c r="H121" s="43"/>
      <c r="I121" s="232"/>
      <c r="J121" s="43"/>
      <c r="K121" s="43"/>
      <c r="L121" s="47"/>
      <c r="M121" s="233"/>
      <c r="N121" s="23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206</v>
      </c>
      <c r="AU121" s="20" t="s">
        <v>85</v>
      </c>
    </row>
    <row r="122" s="13" customFormat="1">
      <c r="A122" s="13"/>
      <c r="B122" s="235"/>
      <c r="C122" s="236"/>
      <c r="D122" s="237" t="s">
        <v>208</v>
      </c>
      <c r="E122" s="238" t="s">
        <v>19</v>
      </c>
      <c r="F122" s="239" t="s">
        <v>2267</v>
      </c>
      <c r="G122" s="236"/>
      <c r="H122" s="240">
        <v>40</v>
      </c>
      <c r="I122" s="241"/>
      <c r="J122" s="236"/>
      <c r="K122" s="236"/>
      <c r="L122" s="242"/>
      <c r="M122" s="243"/>
      <c r="N122" s="244"/>
      <c r="O122" s="244"/>
      <c r="P122" s="244"/>
      <c r="Q122" s="244"/>
      <c r="R122" s="244"/>
      <c r="S122" s="244"/>
      <c r="T122" s="245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6" t="s">
        <v>208</v>
      </c>
      <c r="AU122" s="246" t="s">
        <v>85</v>
      </c>
      <c r="AV122" s="13" t="s">
        <v>85</v>
      </c>
      <c r="AW122" s="13" t="s">
        <v>37</v>
      </c>
      <c r="AX122" s="13" t="s">
        <v>83</v>
      </c>
      <c r="AY122" s="246" t="s">
        <v>197</v>
      </c>
    </row>
    <row r="123" s="2" customFormat="1" ht="24.15" customHeight="1">
      <c r="A123" s="41"/>
      <c r="B123" s="42"/>
      <c r="C123" s="217" t="s">
        <v>252</v>
      </c>
      <c r="D123" s="217" t="s">
        <v>199</v>
      </c>
      <c r="E123" s="218" t="s">
        <v>1458</v>
      </c>
      <c r="F123" s="219" t="s">
        <v>1459</v>
      </c>
      <c r="G123" s="220" t="s">
        <v>421</v>
      </c>
      <c r="H123" s="221">
        <v>4</v>
      </c>
      <c r="I123" s="222"/>
      <c r="J123" s="223">
        <f>ROUND(I123*H123,2)</f>
        <v>0</v>
      </c>
      <c r="K123" s="219" t="s">
        <v>19</v>
      </c>
      <c r="L123" s="47"/>
      <c r="M123" s="224" t="s">
        <v>19</v>
      </c>
      <c r="N123" s="225" t="s">
        <v>47</v>
      </c>
      <c r="O123" s="87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8" t="s">
        <v>290</v>
      </c>
      <c r="AT123" s="228" t="s">
        <v>199</v>
      </c>
      <c r="AU123" s="228" t="s">
        <v>85</v>
      </c>
      <c r="AY123" s="20" t="s">
        <v>197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0" t="s">
        <v>83</v>
      </c>
      <c r="BK123" s="229">
        <f>ROUND(I123*H123,2)</f>
        <v>0</v>
      </c>
      <c r="BL123" s="20" t="s">
        <v>290</v>
      </c>
      <c r="BM123" s="228" t="s">
        <v>2268</v>
      </c>
    </row>
    <row r="124" s="13" customFormat="1">
      <c r="A124" s="13"/>
      <c r="B124" s="235"/>
      <c r="C124" s="236"/>
      <c r="D124" s="237" t="s">
        <v>208</v>
      </c>
      <c r="E124" s="238" t="s">
        <v>19</v>
      </c>
      <c r="F124" s="239" t="s">
        <v>2269</v>
      </c>
      <c r="G124" s="236"/>
      <c r="H124" s="240">
        <v>1</v>
      </c>
      <c r="I124" s="241"/>
      <c r="J124" s="236"/>
      <c r="K124" s="236"/>
      <c r="L124" s="242"/>
      <c r="M124" s="243"/>
      <c r="N124" s="244"/>
      <c r="O124" s="244"/>
      <c r="P124" s="244"/>
      <c r="Q124" s="244"/>
      <c r="R124" s="244"/>
      <c r="S124" s="244"/>
      <c r="T124" s="245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6" t="s">
        <v>208</v>
      </c>
      <c r="AU124" s="246" t="s">
        <v>85</v>
      </c>
      <c r="AV124" s="13" t="s">
        <v>85</v>
      </c>
      <c r="AW124" s="13" t="s">
        <v>37</v>
      </c>
      <c r="AX124" s="13" t="s">
        <v>76</v>
      </c>
      <c r="AY124" s="246" t="s">
        <v>197</v>
      </c>
    </row>
    <row r="125" s="13" customFormat="1">
      <c r="A125" s="13"/>
      <c r="B125" s="235"/>
      <c r="C125" s="236"/>
      <c r="D125" s="237" t="s">
        <v>208</v>
      </c>
      <c r="E125" s="238" t="s">
        <v>19</v>
      </c>
      <c r="F125" s="239" t="s">
        <v>2270</v>
      </c>
      <c r="G125" s="236"/>
      <c r="H125" s="240">
        <v>1</v>
      </c>
      <c r="I125" s="241"/>
      <c r="J125" s="236"/>
      <c r="K125" s="236"/>
      <c r="L125" s="242"/>
      <c r="M125" s="243"/>
      <c r="N125" s="244"/>
      <c r="O125" s="244"/>
      <c r="P125" s="244"/>
      <c r="Q125" s="244"/>
      <c r="R125" s="244"/>
      <c r="S125" s="244"/>
      <c r="T125" s="245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6" t="s">
        <v>208</v>
      </c>
      <c r="AU125" s="246" t="s">
        <v>85</v>
      </c>
      <c r="AV125" s="13" t="s">
        <v>85</v>
      </c>
      <c r="AW125" s="13" t="s">
        <v>37</v>
      </c>
      <c r="AX125" s="13" t="s">
        <v>76</v>
      </c>
      <c r="AY125" s="246" t="s">
        <v>197</v>
      </c>
    </row>
    <row r="126" s="13" customFormat="1">
      <c r="A126" s="13"/>
      <c r="B126" s="235"/>
      <c r="C126" s="236"/>
      <c r="D126" s="237" t="s">
        <v>208</v>
      </c>
      <c r="E126" s="238" t="s">
        <v>19</v>
      </c>
      <c r="F126" s="239" t="s">
        <v>2271</v>
      </c>
      <c r="G126" s="236"/>
      <c r="H126" s="240">
        <v>2</v>
      </c>
      <c r="I126" s="241"/>
      <c r="J126" s="236"/>
      <c r="K126" s="236"/>
      <c r="L126" s="242"/>
      <c r="M126" s="243"/>
      <c r="N126" s="244"/>
      <c r="O126" s="244"/>
      <c r="P126" s="244"/>
      <c r="Q126" s="244"/>
      <c r="R126" s="244"/>
      <c r="S126" s="244"/>
      <c r="T126" s="245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6" t="s">
        <v>208</v>
      </c>
      <c r="AU126" s="246" t="s">
        <v>85</v>
      </c>
      <c r="AV126" s="13" t="s">
        <v>85</v>
      </c>
      <c r="AW126" s="13" t="s">
        <v>37</v>
      </c>
      <c r="AX126" s="13" t="s">
        <v>76</v>
      </c>
      <c r="AY126" s="246" t="s">
        <v>197</v>
      </c>
    </row>
    <row r="127" s="14" customFormat="1">
      <c r="A127" s="14"/>
      <c r="B127" s="247"/>
      <c r="C127" s="248"/>
      <c r="D127" s="237" t="s">
        <v>208</v>
      </c>
      <c r="E127" s="249" t="s">
        <v>19</v>
      </c>
      <c r="F127" s="250" t="s">
        <v>272</v>
      </c>
      <c r="G127" s="248"/>
      <c r="H127" s="251">
        <v>4</v>
      </c>
      <c r="I127" s="252"/>
      <c r="J127" s="248"/>
      <c r="K127" s="248"/>
      <c r="L127" s="253"/>
      <c r="M127" s="254"/>
      <c r="N127" s="255"/>
      <c r="O127" s="255"/>
      <c r="P127" s="255"/>
      <c r="Q127" s="255"/>
      <c r="R127" s="255"/>
      <c r="S127" s="255"/>
      <c r="T127" s="256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7" t="s">
        <v>208</v>
      </c>
      <c r="AU127" s="257" t="s">
        <v>85</v>
      </c>
      <c r="AV127" s="14" t="s">
        <v>204</v>
      </c>
      <c r="AW127" s="14" t="s">
        <v>37</v>
      </c>
      <c r="AX127" s="14" t="s">
        <v>83</v>
      </c>
      <c r="AY127" s="257" t="s">
        <v>197</v>
      </c>
    </row>
    <row r="128" s="2" customFormat="1" ht="24.15" customHeight="1">
      <c r="A128" s="41"/>
      <c r="B128" s="42"/>
      <c r="C128" s="269" t="s">
        <v>258</v>
      </c>
      <c r="D128" s="269" t="s">
        <v>342</v>
      </c>
      <c r="E128" s="270" t="s">
        <v>1462</v>
      </c>
      <c r="F128" s="271" t="s">
        <v>1463</v>
      </c>
      <c r="G128" s="272" t="s">
        <v>421</v>
      </c>
      <c r="H128" s="273">
        <v>4</v>
      </c>
      <c r="I128" s="274"/>
      <c r="J128" s="275">
        <f>ROUND(I128*H128,2)</f>
        <v>0</v>
      </c>
      <c r="K128" s="271" t="s">
        <v>19</v>
      </c>
      <c r="L128" s="276"/>
      <c r="M128" s="277" t="s">
        <v>19</v>
      </c>
      <c r="N128" s="278" t="s">
        <v>47</v>
      </c>
      <c r="O128" s="87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411</v>
      </c>
      <c r="AT128" s="228" t="s">
        <v>342</v>
      </c>
      <c r="AU128" s="228" t="s">
        <v>85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290</v>
      </c>
      <c r="BM128" s="228" t="s">
        <v>2272</v>
      </c>
    </row>
    <row r="129" s="13" customFormat="1">
      <c r="A129" s="13"/>
      <c r="B129" s="235"/>
      <c r="C129" s="236"/>
      <c r="D129" s="237" t="s">
        <v>208</v>
      </c>
      <c r="E129" s="238" t="s">
        <v>19</v>
      </c>
      <c r="F129" s="239" t="s">
        <v>2269</v>
      </c>
      <c r="G129" s="236"/>
      <c r="H129" s="240">
        <v>1</v>
      </c>
      <c r="I129" s="241"/>
      <c r="J129" s="236"/>
      <c r="K129" s="236"/>
      <c r="L129" s="242"/>
      <c r="M129" s="243"/>
      <c r="N129" s="244"/>
      <c r="O129" s="244"/>
      <c r="P129" s="244"/>
      <c r="Q129" s="244"/>
      <c r="R129" s="244"/>
      <c r="S129" s="244"/>
      <c r="T129" s="245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6" t="s">
        <v>208</v>
      </c>
      <c r="AU129" s="246" t="s">
        <v>85</v>
      </c>
      <c r="AV129" s="13" t="s">
        <v>85</v>
      </c>
      <c r="AW129" s="13" t="s">
        <v>37</v>
      </c>
      <c r="AX129" s="13" t="s">
        <v>76</v>
      </c>
      <c r="AY129" s="246" t="s">
        <v>197</v>
      </c>
    </row>
    <row r="130" s="13" customFormat="1">
      <c r="A130" s="13"/>
      <c r="B130" s="235"/>
      <c r="C130" s="236"/>
      <c r="D130" s="237" t="s">
        <v>208</v>
      </c>
      <c r="E130" s="238" t="s">
        <v>19</v>
      </c>
      <c r="F130" s="239" t="s">
        <v>2270</v>
      </c>
      <c r="G130" s="236"/>
      <c r="H130" s="240">
        <v>1</v>
      </c>
      <c r="I130" s="241"/>
      <c r="J130" s="236"/>
      <c r="K130" s="236"/>
      <c r="L130" s="242"/>
      <c r="M130" s="243"/>
      <c r="N130" s="244"/>
      <c r="O130" s="244"/>
      <c r="P130" s="244"/>
      <c r="Q130" s="244"/>
      <c r="R130" s="244"/>
      <c r="S130" s="244"/>
      <c r="T130" s="245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6" t="s">
        <v>208</v>
      </c>
      <c r="AU130" s="246" t="s">
        <v>85</v>
      </c>
      <c r="AV130" s="13" t="s">
        <v>85</v>
      </c>
      <c r="AW130" s="13" t="s">
        <v>37</v>
      </c>
      <c r="AX130" s="13" t="s">
        <v>76</v>
      </c>
      <c r="AY130" s="246" t="s">
        <v>197</v>
      </c>
    </row>
    <row r="131" s="13" customFormat="1">
      <c r="A131" s="13"/>
      <c r="B131" s="235"/>
      <c r="C131" s="236"/>
      <c r="D131" s="237" t="s">
        <v>208</v>
      </c>
      <c r="E131" s="238" t="s">
        <v>19</v>
      </c>
      <c r="F131" s="239" t="s">
        <v>2271</v>
      </c>
      <c r="G131" s="236"/>
      <c r="H131" s="240">
        <v>2</v>
      </c>
      <c r="I131" s="241"/>
      <c r="J131" s="236"/>
      <c r="K131" s="236"/>
      <c r="L131" s="242"/>
      <c r="M131" s="243"/>
      <c r="N131" s="244"/>
      <c r="O131" s="244"/>
      <c r="P131" s="244"/>
      <c r="Q131" s="244"/>
      <c r="R131" s="244"/>
      <c r="S131" s="244"/>
      <c r="T131" s="245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6" t="s">
        <v>208</v>
      </c>
      <c r="AU131" s="246" t="s">
        <v>85</v>
      </c>
      <c r="AV131" s="13" t="s">
        <v>85</v>
      </c>
      <c r="AW131" s="13" t="s">
        <v>37</v>
      </c>
      <c r="AX131" s="13" t="s">
        <v>76</v>
      </c>
      <c r="AY131" s="246" t="s">
        <v>197</v>
      </c>
    </row>
    <row r="132" s="14" customFormat="1">
      <c r="A132" s="14"/>
      <c r="B132" s="247"/>
      <c r="C132" s="248"/>
      <c r="D132" s="237" t="s">
        <v>208</v>
      </c>
      <c r="E132" s="249" t="s">
        <v>19</v>
      </c>
      <c r="F132" s="250" t="s">
        <v>272</v>
      </c>
      <c r="G132" s="248"/>
      <c r="H132" s="251">
        <v>4</v>
      </c>
      <c r="I132" s="252"/>
      <c r="J132" s="248"/>
      <c r="K132" s="248"/>
      <c r="L132" s="253"/>
      <c r="M132" s="254"/>
      <c r="N132" s="255"/>
      <c r="O132" s="255"/>
      <c r="P132" s="255"/>
      <c r="Q132" s="255"/>
      <c r="R132" s="255"/>
      <c r="S132" s="255"/>
      <c r="T132" s="256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7" t="s">
        <v>208</v>
      </c>
      <c r="AU132" s="257" t="s">
        <v>85</v>
      </c>
      <c r="AV132" s="14" t="s">
        <v>204</v>
      </c>
      <c r="AW132" s="14" t="s">
        <v>37</v>
      </c>
      <c r="AX132" s="14" t="s">
        <v>83</v>
      </c>
      <c r="AY132" s="257" t="s">
        <v>197</v>
      </c>
    </row>
    <row r="133" s="2" customFormat="1" ht="24.15" customHeight="1">
      <c r="A133" s="41"/>
      <c r="B133" s="42"/>
      <c r="C133" s="217" t="s">
        <v>8</v>
      </c>
      <c r="D133" s="217" t="s">
        <v>199</v>
      </c>
      <c r="E133" s="218" t="s">
        <v>1465</v>
      </c>
      <c r="F133" s="219" t="s">
        <v>1466</v>
      </c>
      <c r="G133" s="220" t="s">
        <v>421</v>
      </c>
      <c r="H133" s="221">
        <v>4</v>
      </c>
      <c r="I133" s="222"/>
      <c r="J133" s="223">
        <f>ROUND(I133*H133,2)</f>
        <v>0</v>
      </c>
      <c r="K133" s="219" t="s">
        <v>19</v>
      </c>
      <c r="L133" s="47"/>
      <c r="M133" s="224" t="s">
        <v>19</v>
      </c>
      <c r="N133" s="225" t="s">
        <v>47</v>
      </c>
      <c r="O133" s="87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8" t="s">
        <v>290</v>
      </c>
      <c r="AT133" s="228" t="s">
        <v>199</v>
      </c>
      <c r="AU133" s="228" t="s">
        <v>85</v>
      </c>
      <c r="AY133" s="20" t="s">
        <v>197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0" t="s">
        <v>83</v>
      </c>
      <c r="BK133" s="229">
        <f>ROUND(I133*H133,2)</f>
        <v>0</v>
      </c>
      <c r="BL133" s="20" t="s">
        <v>290</v>
      </c>
      <c r="BM133" s="228" t="s">
        <v>2273</v>
      </c>
    </row>
    <row r="134" s="2" customFormat="1" ht="24.15" customHeight="1">
      <c r="A134" s="41"/>
      <c r="B134" s="42"/>
      <c r="C134" s="217" t="s">
        <v>273</v>
      </c>
      <c r="D134" s="217" t="s">
        <v>199</v>
      </c>
      <c r="E134" s="218" t="s">
        <v>1468</v>
      </c>
      <c r="F134" s="219" t="s">
        <v>1469</v>
      </c>
      <c r="G134" s="220" t="s">
        <v>421</v>
      </c>
      <c r="H134" s="221">
        <v>3</v>
      </c>
      <c r="I134" s="222"/>
      <c r="J134" s="223">
        <f>ROUND(I134*H134,2)</f>
        <v>0</v>
      </c>
      <c r="K134" s="219" t="s">
        <v>203</v>
      </c>
      <c r="L134" s="47"/>
      <c r="M134" s="224" t="s">
        <v>19</v>
      </c>
      <c r="N134" s="225" t="s">
        <v>47</v>
      </c>
      <c r="O134" s="87"/>
      <c r="P134" s="226">
        <f>O134*H134</f>
        <v>0</v>
      </c>
      <c r="Q134" s="226">
        <v>0</v>
      </c>
      <c r="R134" s="226">
        <f>Q134*H134</f>
        <v>0</v>
      </c>
      <c r="S134" s="226">
        <v>0</v>
      </c>
      <c r="T134" s="22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8" t="s">
        <v>589</v>
      </c>
      <c r="AT134" s="228" t="s">
        <v>199</v>
      </c>
      <c r="AU134" s="228" t="s">
        <v>85</v>
      </c>
      <c r="AY134" s="20" t="s">
        <v>197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0" t="s">
        <v>83</v>
      </c>
      <c r="BK134" s="229">
        <f>ROUND(I134*H134,2)</f>
        <v>0</v>
      </c>
      <c r="BL134" s="20" t="s">
        <v>589</v>
      </c>
      <c r="BM134" s="228" t="s">
        <v>2274</v>
      </c>
    </row>
    <row r="135" s="2" customFormat="1">
      <c r="A135" s="41"/>
      <c r="B135" s="42"/>
      <c r="C135" s="43"/>
      <c r="D135" s="230" t="s">
        <v>206</v>
      </c>
      <c r="E135" s="43"/>
      <c r="F135" s="231" t="s">
        <v>1471</v>
      </c>
      <c r="G135" s="43"/>
      <c r="H135" s="43"/>
      <c r="I135" s="232"/>
      <c r="J135" s="43"/>
      <c r="K135" s="43"/>
      <c r="L135" s="47"/>
      <c r="M135" s="233"/>
      <c r="N135" s="23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206</v>
      </c>
      <c r="AU135" s="20" t="s">
        <v>85</v>
      </c>
    </row>
    <row r="136" s="13" customFormat="1">
      <c r="A136" s="13"/>
      <c r="B136" s="235"/>
      <c r="C136" s="236"/>
      <c r="D136" s="237" t="s">
        <v>208</v>
      </c>
      <c r="E136" s="238" t="s">
        <v>19</v>
      </c>
      <c r="F136" s="239" t="s">
        <v>93</v>
      </c>
      <c r="G136" s="236"/>
      <c r="H136" s="240">
        <v>3</v>
      </c>
      <c r="I136" s="241"/>
      <c r="J136" s="236"/>
      <c r="K136" s="236"/>
      <c r="L136" s="242"/>
      <c r="M136" s="243"/>
      <c r="N136" s="244"/>
      <c r="O136" s="244"/>
      <c r="P136" s="244"/>
      <c r="Q136" s="244"/>
      <c r="R136" s="244"/>
      <c r="S136" s="244"/>
      <c r="T136" s="245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6" t="s">
        <v>208</v>
      </c>
      <c r="AU136" s="246" t="s">
        <v>85</v>
      </c>
      <c r="AV136" s="13" t="s">
        <v>85</v>
      </c>
      <c r="AW136" s="13" t="s">
        <v>37</v>
      </c>
      <c r="AX136" s="13" t="s">
        <v>83</v>
      </c>
      <c r="AY136" s="246" t="s">
        <v>197</v>
      </c>
    </row>
    <row r="137" s="2" customFormat="1" ht="24.15" customHeight="1">
      <c r="A137" s="41"/>
      <c r="B137" s="42"/>
      <c r="C137" s="217" t="s">
        <v>279</v>
      </c>
      <c r="D137" s="217" t="s">
        <v>199</v>
      </c>
      <c r="E137" s="218" t="s">
        <v>1472</v>
      </c>
      <c r="F137" s="219" t="s">
        <v>1473</v>
      </c>
      <c r="G137" s="220" t="s">
        <v>421</v>
      </c>
      <c r="H137" s="221">
        <v>1</v>
      </c>
      <c r="I137" s="222"/>
      <c r="J137" s="223">
        <f>ROUND(I137*H137,2)</f>
        <v>0</v>
      </c>
      <c r="K137" s="219" t="s">
        <v>203</v>
      </c>
      <c r="L137" s="47"/>
      <c r="M137" s="224" t="s">
        <v>19</v>
      </c>
      <c r="N137" s="225" t="s">
        <v>47</v>
      </c>
      <c r="O137" s="87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8" t="s">
        <v>589</v>
      </c>
      <c r="AT137" s="228" t="s">
        <v>199</v>
      </c>
      <c r="AU137" s="228" t="s">
        <v>85</v>
      </c>
      <c r="AY137" s="20" t="s">
        <v>197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0" t="s">
        <v>83</v>
      </c>
      <c r="BK137" s="229">
        <f>ROUND(I137*H137,2)</f>
        <v>0</v>
      </c>
      <c r="BL137" s="20" t="s">
        <v>589</v>
      </c>
      <c r="BM137" s="228" t="s">
        <v>2275</v>
      </c>
    </row>
    <row r="138" s="2" customFormat="1">
      <c r="A138" s="41"/>
      <c r="B138" s="42"/>
      <c r="C138" s="43"/>
      <c r="D138" s="230" t="s">
        <v>206</v>
      </c>
      <c r="E138" s="43"/>
      <c r="F138" s="231" t="s">
        <v>1475</v>
      </c>
      <c r="G138" s="43"/>
      <c r="H138" s="43"/>
      <c r="I138" s="232"/>
      <c r="J138" s="43"/>
      <c r="K138" s="43"/>
      <c r="L138" s="47"/>
      <c r="M138" s="233"/>
      <c r="N138" s="234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206</v>
      </c>
      <c r="AU138" s="20" t="s">
        <v>85</v>
      </c>
    </row>
    <row r="139" s="13" customFormat="1">
      <c r="A139" s="13"/>
      <c r="B139" s="235"/>
      <c r="C139" s="236"/>
      <c r="D139" s="237" t="s">
        <v>208</v>
      </c>
      <c r="E139" s="238" t="s">
        <v>19</v>
      </c>
      <c r="F139" s="239" t="s">
        <v>83</v>
      </c>
      <c r="G139" s="236"/>
      <c r="H139" s="240">
        <v>1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37</v>
      </c>
      <c r="AX139" s="13" t="s">
        <v>83</v>
      </c>
      <c r="AY139" s="246" t="s">
        <v>197</v>
      </c>
    </row>
    <row r="140" s="2" customFormat="1" ht="24.15" customHeight="1">
      <c r="A140" s="41"/>
      <c r="B140" s="42"/>
      <c r="C140" s="217" t="s">
        <v>285</v>
      </c>
      <c r="D140" s="217" t="s">
        <v>199</v>
      </c>
      <c r="E140" s="218" t="s">
        <v>1476</v>
      </c>
      <c r="F140" s="219" t="s">
        <v>1477</v>
      </c>
      <c r="G140" s="220" t="s">
        <v>421</v>
      </c>
      <c r="H140" s="221">
        <v>3</v>
      </c>
      <c r="I140" s="222"/>
      <c r="J140" s="223">
        <f>ROUND(I140*H140,2)</f>
        <v>0</v>
      </c>
      <c r="K140" s="219" t="s">
        <v>19</v>
      </c>
      <c r="L140" s="47"/>
      <c r="M140" s="224" t="s">
        <v>19</v>
      </c>
      <c r="N140" s="225" t="s">
        <v>47</v>
      </c>
      <c r="O140" s="87"/>
      <c r="P140" s="226">
        <f>O140*H140</f>
        <v>0</v>
      </c>
      <c r="Q140" s="226">
        <v>0</v>
      </c>
      <c r="R140" s="226">
        <f>Q140*H140</f>
        <v>0</v>
      </c>
      <c r="S140" s="226">
        <v>0</v>
      </c>
      <c r="T140" s="22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8" t="s">
        <v>290</v>
      </c>
      <c r="AT140" s="228" t="s">
        <v>199</v>
      </c>
      <c r="AU140" s="228" t="s">
        <v>85</v>
      </c>
      <c r="AY140" s="20" t="s">
        <v>197</v>
      </c>
      <c r="BE140" s="229">
        <f>IF(N140="základní",J140,0)</f>
        <v>0</v>
      </c>
      <c r="BF140" s="229">
        <f>IF(N140="snížená",J140,0)</f>
        <v>0</v>
      </c>
      <c r="BG140" s="229">
        <f>IF(N140="zákl. přenesená",J140,0)</f>
        <v>0</v>
      </c>
      <c r="BH140" s="229">
        <f>IF(N140="sníž. přenesená",J140,0)</f>
        <v>0</v>
      </c>
      <c r="BI140" s="229">
        <f>IF(N140="nulová",J140,0)</f>
        <v>0</v>
      </c>
      <c r="BJ140" s="20" t="s">
        <v>83</v>
      </c>
      <c r="BK140" s="229">
        <f>ROUND(I140*H140,2)</f>
        <v>0</v>
      </c>
      <c r="BL140" s="20" t="s">
        <v>290</v>
      </c>
      <c r="BM140" s="228" t="s">
        <v>2276</v>
      </c>
    </row>
    <row r="141" s="2" customFormat="1" ht="16.5" customHeight="1">
      <c r="A141" s="41"/>
      <c r="B141" s="42"/>
      <c r="C141" s="269" t="s">
        <v>290</v>
      </c>
      <c r="D141" s="269" t="s">
        <v>342</v>
      </c>
      <c r="E141" s="270" t="s">
        <v>1479</v>
      </c>
      <c r="F141" s="271" t="s">
        <v>1480</v>
      </c>
      <c r="G141" s="272" t="s">
        <v>421</v>
      </c>
      <c r="H141" s="273">
        <v>3</v>
      </c>
      <c r="I141" s="274"/>
      <c r="J141" s="275">
        <f>ROUND(I141*H141,2)</f>
        <v>0</v>
      </c>
      <c r="K141" s="271" t="s">
        <v>19</v>
      </c>
      <c r="L141" s="276"/>
      <c r="M141" s="277" t="s">
        <v>19</v>
      </c>
      <c r="N141" s="278" t="s">
        <v>47</v>
      </c>
      <c r="O141" s="87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8" t="s">
        <v>411</v>
      </c>
      <c r="AT141" s="228" t="s">
        <v>342</v>
      </c>
      <c r="AU141" s="228" t="s">
        <v>85</v>
      </c>
      <c r="AY141" s="20" t="s">
        <v>197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0" t="s">
        <v>83</v>
      </c>
      <c r="BK141" s="229">
        <f>ROUND(I141*H141,2)</f>
        <v>0</v>
      </c>
      <c r="BL141" s="20" t="s">
        <v>290</v>
      </c>
      <c r="BM141" s="228" t="s">
        <v>2277</v>
      </c>
    </row>
    <row r="142" s="13" customFormat="1">
      <c r="A142" s="13"/>
      <c r="B142" s="235"/>
      <c r="C142" s="236"/>
      <c r="D142" s="237" t="s">
        <v>208</v>
      </c>
      <c r="E142" s="238" t="s">
        <v>19</v>
      </c>
      <c r="F142" s="239" t="s">
        <v>2270</v>
      </c>
      <c r="G142" s="236"/>
      <c r="H142" s="240">
        <v>1</v>
      </c>
      <c r="I142" s="241"/>
      <c r="J142" s="236"/>
      <c r="K142" s="236"/>
      <c r="L142" s="242"/>
      <c r="M142" s="243"/>
      <c r="N142" s="244"/>
      <c r="O142" s="244"/>
      <c r="P142" s="244"/>
      <c r="Q142" s="244"/>
      <c r="R142" s="244"/>
      <c r="S142" s="244"/>
      <c r="T142" s="245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6" t="s">
        <v>208</v>
      </c>
      <c r="AU142" s="246" t="s">
        <v>85</v>
      </c>
      <c r="AV142" s="13" t="s">
        <v>85</v>
      </c>
      <c r="AW142" s="13" t="s">
        <v>37</v>
      </c>
      <c r="AX142" s="13" t="s">
        <v>76</v>
      </c>
      <c r="AY142" s="246" t="s">
        <v>197</v>
      </c>
    </row>
    <row r="143" s="13" customFormat="1">
      <c r="A143" s="13"/>
      <c r="B143" s="235"/>
      <c r="C143" s="236"/>
      <c r="D143" s="237" t="s">
        <v>208</v>
      </c>
      <c r="E143" s="238" t="s">
        <v>19</v>
      </c>
      <c r="F143" s="239" t="s">
        <v>2271</v>
      </c>
      <c r="G143" s="236"/>
      <c r="H143" s="240">
        <v>2</v>
      </c>
      <c r="I143" s="241"/>
      <c r="J143" s="236"/>
      <c r="K143" s="236"/>
      <c r="L143" s="242"/>
      <c r="M143" s="243"/>
      <c r="N143" s="244"/>
      <c r="O143" s="244"/>
      <c r="P143" s="244"/>
      <c r="Q143" s="244"/>
      <c r="R143" s="244"/>
      <c r="S143" s="244"/>
      <c r="T143" s="245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6" t="s">
        <v>208</v>
      </c>
      <c r="AU143" s="246" t="s">
        <v>85</v>
      </c>
      <c r="AV143" s="13" t="s">
        <v>85</v>
      </c>
      <c r="AW143" s="13" t="s">
        <v>37</v>
      </c>
      <c r="AX143" s="13" t="s">
        <v>76</v>
      </c>
      <c r="AY143" s="246" t="s">
        <v>197</v>
      </c>
    </row>
    <row r="144" s="14" customFormat="1">
      <c r="A144" s="14"/>
      <c r="B144" s="247"/>
      <c r="C144" s="248"/>
      <c r="D144" s="237" t="s">
        <v>208</v>
      </c>
      <c r="E144" s="249" t="s">
        <v>19</v>
      </c>
      <c r="F144" s="250" t="s">
        <v>272</v>
      </c>
      <c r="G144" s="248"/>
      <c r="H144" s="251">
        <v>3</v>
      </c>
      <c r="I144" s="252"/>
      <c r="J144" s="248"/>
      <c r="K144" s="248"/>
      <c r="L144" s="253"/>
      <c r="M144" s="254"/>
      <c r="N144" s="255"/>
      <c r="O144" s="255"/>
      <c r="P144" s="255"/>
      <c r="Q144" s="255"/>
      <c r="R144" s="255"/>
      <c r="S144" s="255"/>
      <c r="T144" s="256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7" t="s">
        <v>208</v>
      </c>
      <c r="AU144" s="257" t="s">
        <v>85</v>
      </c>
      <c r="AV144" s="14" t="s">
        <v>204</v>
      </c>
      <c r="AW144" s="14" t="s">
        <v>37</v>
      </c>
      <c r="AX144" s="14" t="s">
        <v>83</v>
      </c>
      <c r="AY144" s="257" t="s">
        <v>197</v>
      </c>
    </row>
    <row r="145" s="2" customFormat="1" ht="24.15" customHeight="1">
      <c r="A145" s="41"/>
      <c r="B145" s="42"/>
      <c r="C145" s="217" t="s">
        <v>302</v>
      </c>
      <c r="D145" s="217" t="s">
        <v>199</v>
      </c>
      <c r="E145" s="218" t="s">
        <v>1483</v>
      </c>
      <c r="F145" s="219" t="s">
        <v>1484</v>
      </c>
      <c r="G145" s="220" t="s">
        <v>421</v>
      </c>
      <c r="H145" s="221">
        <v>1</v>
      </c>
      <c r="I145" s="222"/>
      <c r="J145" s="223">
        <f>ROUND(I145*H145,2)</f>
        <v>0</v>
      </c>
      <c r="K145" s="219" t="s">
        <v>19</v>
      </c>
      <c r="L145" s="47"/>
      <c r="M145" s="224" t="s">
        <v>19</v>
      </c>
      <c r="N145" s="225" t="s">
        <v>47</v>
      </c>
      <c r="O145" s="87"/>
      <c r="P145" s="226">
        <f>O145*H145</f>
        <v>0</v>
      </c>
      <c r="Q145" s="226">
        <v>0</v>
      </c>
      <c r="R145" s="226">
        <f>Q145*H145</f>
        <v>0</v>
      </c>
      <c r="S145" s="226">
        <v>0</v>
      </c>
      <c r="T145" s="227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8" t="s">
        <v>290</v>
      </c>
      <c r="AT145" s="228" t="s">
        <v>199</v>
      </c>
      <c r="AU145" s="228" t="s">
        <v>85</v>
      </c>
      <c r="AY145" s="20" t="s">
        <v>197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0" t="s">
        <v>83</v>
      </c>
      <c r="BK145" s="229">
        <f>ROUND(I145*H145,2)</f>
        <v>0</v>
      </c>
      <c r="BL145" s="20" t="s">
        <v>290</v>
      </c>
      <c r="BM145" s="228" t="s">
        <v>2278</v>
      </c>
    </row>
    <row r="146" s="2" customFormat="1" ht="24.15" customHeight="1">
      <c r="A146" s="41"/>
      <c r="B146" s="42"/>
      <c r="C146" s="269" t="s">
        <v>308</v>
      </c>
      <c r="D146" s="269" t="s">
        <v>342</v>
      </c>
      <c r="E146" s="270" t="s">
        <v>1486</v>
      </c>
      <c r="F146" s="271" t="s">
        <v>1487</v>
      </c>
      <c r="G146" s="272" t="s">
        <v>421</v>
      </c>
      <c r="H146" s="273">
        <v>1</v>
      </c>
      <c r="I146" s="274"/>
      <c r="J146" s="275">
        <f>ROUND(I146*H146,2)</f>
        <v>0</v>
      </c>
      <c r="K146" s="271" t="s">
        <v>19</v>
      </c>
      <c r="L146" s="276"/>
      <c r="M146" s="277" t="s">
        <v>19</v>
      </c>
      <c r="N146" s="278" t="s">
        <v>47</v>
      </c>
      <c r="O146" s="87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8" t="s">
        <v>411</v>
      </c>
      <c r="AT146" s="228" t="s">
        <v>342</v>
      </c>
      <c r="AU146" s="228" t="s">
        <v>85</v>
      </c>
      <c r="AY146" s="20" t="s">
        <v>197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0" t="s">
        <v>83</v>
      </c>
      <c r="BK146" s="229">
        <f>ROUND(I146*H146,2)</f>
        <v>0</v>
      </c>
      <c r="BL146" s="20" t="s">
        <v>290</v>
      </c>
      <c r="BM146" s="228" t="s">
        <v>2279</v>
      </c>
    </row>
    <row r="147" s="13" customFormat="1">
      <c r="A147" s="13"/>
      <c r="B147" s="235"/>
      <c r="C147" s="236"/>
      <c r="D147" s="237" t="s">
        <v>208</v>
      </c>
      <c r="E147" s="238" t="s">
        <v>19</v>
      </c>
      <c r="F147" s="239" t="s">
        <v>2269</v>
      </c>
      <c r="G147" s="236"/>
      <c r="H147" s="240">
        <v>1</v>
      </c>
      <c r="I147" s="241"/>
      <c r="J147" s="236"/>
      <c r="K147" s="236"/>
      <c r="L147" s="242"/>
      <c r="M147" s="243"/>
      <c r="N147" s="244"/>
      <c r="O147" s="244"/>
      <c r="P147" s="244"/>
      <c r="Q147" s="244"/>
      <c r="R147" s="244"/>
      <c r="S147" s="244"/>
      <c r="T147" s="245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6" t="s">
        <v>208</v>
      </c>
      <c r="AU147" s="246" t="s">
        <v>85</v>
      </c>
      <c r="AV147" s="13" t="s">
        <v>85</v>
      </c>
      <c r="AW147" s="13" t="s">
        <v>37</v>
      </c>
      <c r="AX147" s="13" t="s">
        <v>83</v>
      </c>
      <c r="AY147" s="246" t="s">
        <v>197</v>
      </c>
    </row>
    <row r="148" s="2" customFormat="1" ht="16.5" customHeight="1">
      <c r="A148" s="41"/>
      <c r="B148" s="42"/>
      <c r="C148" s="217" t="s">
        <v>319</v>
      </c>
      <c r="D148" s="217" t="s">
        <v>199</v>
      </c>
      <c r="E148" s="218" t="s">
        <v>1490</v>
      </c>
      <c r="F148" s="219" t="s">
        <v>1491</v>
      </c>
      <c r="G148" s="220" t="s">
        <v>421</v>
      </c>
      <c r="H148" s="221">
        <v>3</v>
      </c>
      <c r="I148" s="222"/>
      <c r="J148" s="223">
        <f>ROUND(I148*H148,2)</f>
        <v>0</v>
      </c>
      <c r="K148" s="219" t="s">
        <v>19</v>
      </c>
      <c r="L148" s="47"/>
      <c r="M148" s="224" t="s">
        <v>19</v>
      </c>
      <c r="N148" s="225" t="s">
        <v>47</v>
      </c>
      <c r="O148" s="87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290</v>
      </c>
      <c r="AT148" s="228" t="s">
        <v>199</v>
      </c>
      <c r="AU148" s="228" t="s">
        <v>85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290</v>
      </c>
      <c r="BM148" s="228" t="s">
        <v>2280</v>
      </c>
    </row>
    <row r="149" s="13" customFormat="1">
      <c r="A149" s="13"/>
      <c r="B149" s="235"/>
      <c r="C149" s="236"/>
      <c r="D149" s="237" t="s">
        <v>208</v>
      </c>
      <c r="E149" s="238" t="s">
        <v>19</v>
      </c>
      <c r="F149" s="239" t="s">
        <v>2270</v>
      </c>
      <c r="G149" s="236"/>
      <c r="H149" s="240">
        <v>1</v>
      </c>
      <c r="I149" s="241"/>
      <c r="J149" s="236"/>
      <c r="K149" s="236"/>
      <c r="L149" s="242"/>
      <c r="M149" s="243"/>
      <c r="N149" s="244"/>
      <c r="O149" s="244"/>
      <c r="P149" s="244"/>
      <c r="Q149" s="244"/>
      <c r="R149" s="244"/>
      <c r="S149" s="244"/>
      <c r="T149" s="245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6" t="s">
        <v>208</v>
      </c>
      <c r="AU149" s="246" t="s">
        <v>85</v>
      </c>
      <c r="AV149" s="13" t="s">
        <v>85</v>
      </c>
      <c r="AW149" s="13" t="s">
        <v>37</v>
      </c>
      <c r="AX149" s="13" t="s">
        <v>76</v>
      </c>
      <c r="AY149" s="246" t="s">
        <v>197</v>
      </c>
    </row>
    <row r="150" s="13" customFormat="1">
      <c r="A150" s="13"/>
      <c r="B150" s="235"/>
      <c r="C150" s="236"/>
      <c r="D150" s="237" t="s">
        <v>208</v>
      </c>
      <c r="E150" s="238" t="s">
        <v>19</v>
      </c>
      <c r="F150" s="239" t="s">
        <v>2271</v>
      </c>
      <c r="G150" s="236"/>
      <c r="H150" s="240">
        <v>2</v>
      </c>
      <c r="I150" s="241"/>
      <c r="J150" s="236"/>
      <c r="K150" s="236"/>
      <c r="L150" s="242"/>
      <c r="M150" s="243"/>
      <c r="N150" s="244"/>
      <c r="O150" s="244"/>
      <c r="P150" s="244"/>
      <c r="Q150" s="244"/>
      <c r="R150" s="244"/>
      <c r="S150" s="244"/>
      <c r="T150" s="245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6" t="s">
        <v>208</v>
      </c>
      <c r="AU150" s="246" t="s">
        <v>85</v>
      </c>
      <c r="AV150" s="13" t="s">
        <v>85</v>
      </c>
      <c r="AW150" s="13" t="s">
        <v>37</v>
      </c>
      <c r="AX150" s="13" t="s">
        <v>76</v>
      </c>
      <c r="AY150" s="246" t="s">
        <v>197</v>
      </c>
    </row>
    <row r="151" s="14" customFormat="1">
      <c r="A151" s="14"/>
      <c r="B151" s="247"/>
      <c r="C151" s="248"/>
      <c r="D151" s="237" t="s">
        <v>208</v>
      </c>
      <c r="E151" s="249" t="s">
        <v>19</v>
      </c>
      <c r="F151" s="250" t="s">
        <v>272</v>
      </c>
      <c r="G151" s="248"/>
      <c r="H151" s="251">
        <v>3</v>
      </c>
      <c r="I151" s="252"/>
      <c r="J151" s="248"/>
      <c r="K151" s="248"/>
      <c r="L151" s="253"/>
      <c r="M151" s="254"/>
      <c r="N151" s="255"/>
      <c r="O151" s="255"/>
      <c r="P151" s="255"/>
      <c r="Q151" s="255"/>
      <c r="R151" s="255"/>
      <c r="S151" s="255"/>
      <c r="T151" s="256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7" t="s">
        <v>208</v>
      </c>
      <c r="AU151" s="257" t="s">
        <v>85</v>
      </c>
      <c r="AV151" s="14" t="s">
        <v>204</v>
      </c>
      <c r="AW151" s="14" t="s">
        <v>37</v>
      </c>
      <c r="AX151" s="14" t="s">
        <v>83</v>
      </c>
      <c r="AY151" s="257" t="s">
        <v>197</v>
      </c>
    </row>
    <row r="152" s="2" customFormat="1" ht="21.75" customHeight="1">
      <c r="A152" s="41"/>
      <c r="B152" s="42"/>
      <c r="C152" s="269" t="s">
        <v>325</v>
      </c>
      <c r="D152" s="269" t="s">
        <v>342</v>
      </c>
      <c r="E152" s="270" t="s">
        <v>1493</v>
      </c>
      <c r="F152" s="271" t="s">
        <v>1494</v>
      </c>
      <c r="G152" s="272" t="s">
        <v>421</v>
      </c>
      <c r="H152" s="273">
        <v>3</v>
      </c>
      <c r="I152" s="274"/>
      <c r="J152" s="275">
        <f>ROUND(I152*H152,2)</f>
        <v>0</v>
      </c>
      <c r="K152" s="271" t="s">
        <v>19</v>
      </c>
      <c r="L152" s="276"/>
      <c r="M152" s="277" t="s">
        <v>19</v>
      </c>
      <c r="N152" s="278" t="s">
        <v>47</v>
      </c>
      <c r="O152" s="87"/>
      <c r="P152" s="226">
        <f>O152*H152</f>
        <v>0</v>
      </c>
      <c r="Q152" s="226">
        <v>0</v>
      </c>
      <c r="R152" s="226">
        <f>Q152*H152</f>
        <v>0</v>
      </c>
      <c r="S152" s="226">
        <v>0</v>
      </c>
      <c r="T152" s="22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8" t="s">
        <v>411</v>
      </c>
      <c r="AT152" s="228" t="s">
        <v>342</v>
      </c>
      <c r="AU152" s="228" t="s">
        <v>85</v>
      </c>
      <c r="AY152" s="20" t="s">
        <v>197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0" t="s">
        <v>83</v>
      </c>
      <c r="BK152" s="229">
        <f>ROUND(I152*H152,2)</f>
        <v>0</v>
      </c>
      <c r="BL152" s="20" t="s">
        <v>290</v>
      </c>
      <c r="BM152" s="228" t="s">
        <v>2281</v>
      </c>
    </row>
    <row r="153" s="2" customFormat="1" ht="16.5" customHeight="1">
      <c r="A153" s="41"/>
      <c r="B153" s="42"/>
      <c r="C153" s="217" t="s">
        <v>7</v>
      </c>
      <c r="D153" s="217" t="s">
        <v>199</v>
      </c>
      <c r="E153" s="218" t="s">
        <v>1496</v>
      </c>
      <c r="F153" s="219" t="s">
        <v>1497</v>
      </c>
      <c r="G153" s="220" t="s">
        <v>421</v>
      </c>
      <c r="H153" s="221">
        <v>1</v>
      </c>
      <c r="I153" s="222"/>
      <c r="J153" s="223">
        <f>ROUND(I153*H153,2)</f>
        <v>0</v>
      </c>
      <c r="K153" s="219" t="s">
        <v>19</v>
      </c>
      <c r="L153" s="47"/>
      <c r="M153" s="224" t="s">
        <v>19</v>
      </c>
      <c r="N153" s="225" t="s">
        <v>47</v>
      </c>
      <c r="O153" s="87"/>
      <c r="P153" s="226">
        <f>O153*H153</f>
        <v>0</v>
      </c>
      <c r="Q153" s="226">
        <v>0</v>
      </c>
      <c r="R153" s="226">
        <f>Q153*H153</f>
        <v>0</v>
      </c>
      <c r="S153" s="226">
        <v>0</v>
      </c>
      <c r="T153" s="227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8" t="s">
        <v>290</v>
      </c>
      <c r="AT153" s="228" t="s">
        <v>199</v>
      </c>
      <c r="AU153" s="228" t="s">
        <v>85</v>
      </c>
      <c r="AY153" s="20" t="s">
        <v>197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0" t="s">
        <v>83</v>
      </c>
      <c r="BK153" s="229">
        <f>ROUND(I153*H153,2)</f>
        <v>0</v>
      </c>
      <c r="BL153" s="20" t="s">
        <v>290</v>
      </c>
      <c r="BM153" s="228" t="s">
        <v>2282</v>
      </c>
    </row>
    <row r="154" s="13" customFormat="1">
      <c r="A154" s="13"/>
      <c r="B154" s="235"/>
      <c r="C154" s="236"/>
      <c r="D154" s="237" t="s">
        <v>208</v>
      </c>
      <c r="E154" s="238" t="s">
        <v>19</v>
      </c>
      <c r="F154" s="239" t="s">
        <v>2269</v>
      </c>
      <c r="G154" s="236"/>
      <c r="H154" s="240">
        <v>1</v>
      </c>
      <c r="I154" s="241"/>
      <c r="J154" s="236"/>
      <c r="K154" s="236"/>
      <c r="L154" s="242"/>
      <c r="M154" s="243"/>
      <c r="N154" s="244"/>
      <c r="O154" s="244"/>
      <c r="P154" s="244"/>
      <c r="Q154" s="244"/>
      <c r="R154" s="244"/>
      <c r="S154" s="244"/>
      <c r="T154" s="245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6" t="s">
        <v>208</v>
      </c>
      <c r="AU154" s="246" t="s">
        <v>85</v>
      </c>
      <c r="AV154" s="13" t="s">
        <v>85</v>
      </c>
      <c r="AW154" s="13" t="s">
        <v>37</v>
      </c>
      <c r="AX154" s="13" t="s">
        <v>83</v>
      </c>
      <c r="AY154" s="246" t="s">
        <v>197</v>
      </c>
    </row>
    <row r="155" s="2" customFormat="1" ht="21.75" customHeight="1">
      <c r="A155" s="41"/>
      <c r="B155" s="42"/>
      <c r="C155" s="269" t="s">
        <v>335</v>
      </c>
      <c r="D155" s="269" t="s">
        <v>342</v>
      </c>
      <c r="E155" s="270" t="s">
        <v>1499</v>
      </c>
      <c r="F155" s="271" t="s">
        <v>1500</v>
      </c>
      <c r="G155" s="272" t="s">
        <v>421</v>
      </c>
      <c r="H155" s="273">
        <v>1</v>
      </c>
      <c r="I155" s="274"/>
      <c r="J155" s="275">
        <f>ROUND(I155*H155,2)</f>
        <v>0</v>
      </c>
      <c r="K155" s="271" t="s">
        <v>19</v>
      </c>
      <c r="L155" s="276"/>
      <c r="M155" s="277" t="s">
        <v>19</v>
      </c>
      <c r="N155" s="278" t="s">
        <v>47</v>
      </c>
      <c r="O155" s="87"/>
      <c r="P155" s="226">
        <f>O155*H155</f>
        <v>0</v>
      </c>
      <c r="Q155" s="226">
        <v>0</v>
      </c>
      <c r="R155" s="226">
        <f>Q155*H155</f>
        <v>0</v>
      </c>
      <c r="S155" s="226">
        <v>0</v>
      </c>
      <c r="T155" s="227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8" t="s">
        <v>411</v>
      </c>
      <c r="AT155" s="228" t="s">
        <v>342</v>
      </c>
      <c r="AU155" s="228" t="s">
        <v>85</v>
      </c>
      <c r="AY155" s="20" t="s">
        <v>197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0" t="s">
        <v>83</v>
      </c>
      <c r="BK155" s="229">
        <f>ROUND(I155*H155,2)</f>
        <v>0</v>
      </c>
      <c r="BL155" s="20" t="s">
        <v>290</v>
      </c>
      <c r="BM155" s="228" t="s">
        <v>2283</v>
      </c>
    </row>
    <row r="156" s="2" customFormat="1" ht="16.5" customHeight="1">
      <c r="A156" s="41"/>
      <c r="B156" s="42"/>
      <c r="C156" s="269" t="s">
        <v>341</v>
      </c>
      <c r="D156" s="269" t="s">
        <v>342</v>
      </c>
      <c r="E156" s="270" t="s">
        <v>1502</v>
      </c>
      <c r="F156" s="271" t="s">
        <v>1503</v>
      </c>
      <c r="G156" s="272" t="s">
        <v>799</v>
      </c>
      <c r="H156" s="273">
        <v>1.2</v>
      </c>
      <c r="I156" s="274"/>
      <c r="J156" s="275">
        <f>ROUND(I156*H156,2)</f>
        <v>0</v>
      </c>
      <c r="K156" s="271" t="s">
        <v>19</v>
      </c>
      <c r="L156" s="276"/>
      <c r="M156" s="277" t="s">
        <v>19</v>
      </c>
      <c r="N156" s="278" t="s">
        <v>47</v>
      </c>
      <c r="O156" s="87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8" t="s">
        <v>411</v>
      </c>
      <c r="AT156" s="228" t="s">
        <v>342</v>
      </c>
      <c r="AU156" s="228" t="s">
        <v>85</v>
      </c>
      <c r="AY156" s="20" t="s">
        <v>197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0" t="s">
        <v>83</v>
      </c>
      <c r="BK156" s="229">
        <f>ROUND(I156*H156,2)</f>
        <v>0</v>
      </c>
      <c r="BL156" s="20" t="s">
        <v>290</v>
      </c>
      <c r="BM156" s="228" t="s">
        <v>2284</v>
      </c>
    </row>
    <row r="157" s="2" customFormat="1" ht="49.05" customHeight="1">
      <c r="A157" s="41"/>
      <c r="B157" s="42"/>
      <c r="C157" s="217" t="s">
        <v>349</v>
      </c>
      <c r="D157" s="217" t="s">
        <v>199</v>
      </c>
      <c r="E157" s="218" t="s">
        <v>1505</v>
      </c>
      <c r="F157" s="219" t="s">
        <v>1506</v>
      </c>
      <c r="G157" s="220" t="s">
        <v>421</v>
      </c>
      <c r="H157" s="221">
        <v>1</v>
      </c>
      <c r="I157" s="222"/>
      <c r="J157" s="223">
        <f>ROUND(I157*H157,2)</f>
        <v>0</v>
      </c>
      <c r="K157" s="219" t="s">
        <v>19</v>
      </c>
      <c r="L157" s="47"/>
      <c r="M157" s="224" t="s">
        <v>19</v>
      </c>
      <c r="N157" s="225" t="s">
        <v>47</v>
      </c>
      <c r="O157" s="87"/>
      <c r="P157" s="226">
        <f>O157*H157</f>
        <v>0</v>
      </c>
      <c r="Q157" s="226">
        <v>0</v>
      </c>
      <c r="R157" s="226">
        <f>Q157*H157</f>
        <v>0</v>
      </c>
      <c r="S157" s="226">
        <v>0</v>
      </c>
      <c r="T157" s="227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8" t="s">
        <v>290</v>
      </c>
      <c r="AT157" s="228" t="s">
        <v>199</v>
      </c>
      <c r="AU157" s="228" t="s">
        <v>85</v>
      </c>
      <c r="AY157" s="20" t="s">
        <v>197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0" t="s">
        <v>83</v>
      </c>
      <c r="BK157" s="229">
        <f>ROUND(I157*H157,2)</f>
        <v>0</v>
      </c>
      <c r="BL157" s="20" t="s">
        <v>290</v>
      </c>
      <c r="BM157" s="228" t="s">
        <v>2285</v>
      </c>
    </row>
    <row r="158" s="2" customFormat="1" ht="33" customHeight="1">
      <c r="A158" s="41"/>
      <c r="B158" s="42"/>
      <c r="C158" s="217" t="s">
        <v>355</v>
      </c>
      <c r="D158" s="217" t="s">
        <v>199</v>
      </c>
      <c r="E158" s="218" t="s">
        <v>1508</v>
      </c>
      <c r="F158" s="219" t="s">
        <v>1509</v>
      </c>
      <c r="G158" s="220" t="s">
        <v>421</v>
      </c>
      <c r="H158" s="221">
        <v>5</v>
      </c>
      <c r="I158" s="222"/>
      <c r="J158" s="223">
        <f>ROUND(I158*H158,2)</f>
        <v>0</v>
      </c>
      <c r="K158" s="219" t="s">
        <v>19</v>
      </c>
      <c r="L158" s="47"/>
      <c r="M158" s="224" t="s">
        <v>19</v>
      </c>
      <c r="N158" s="225" t="s">
        <v>47</v>
      </c>
      <c r="O158" s="87"/>
      <c r="P158" s="226">
        <f>O158*H158</f>
        <v>0</v>
      </c>
      <c r="Q158" s="226">
        <v>0</v>
      </c>
      <c r="R158" s="226">
        <f>Q158*H158</f>
        <v>0</v>
      </c>
      <c r="S158" s="226">
        <v>0</v>
      </c>
      <c r="T158" s="22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8" t="s">
        <v>290</v>
      </c>
      <c r="AT158" s="228" t="s">
        <v>199</v>
      </c>
      <c r="AU158" s="228" t="s">
        <v>85</v>
      </c>
      <c r="AY158" s="20" t="s">
        <v>197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0" t="s">
        <v>83</v>
      </c>
      <c r="BK158" s="229">
        <f>ROUND(I158*H158,2)</f>
        <v>0</v>
      </c>
      <c r="BL158" s="20" t="s">
        <v>290</v>
      </c>
      <c r="BM158" s="228" t="s">
        <v>2286</v>
      </c>
    </row>
    <row r="159" s="12" customFormat="1" ht="22.8" customHeight="1">
      <c r="A159" s="12"/>
      <c r="B159" s="201"/>
      <c r="C159" s="202"/>
      <c r="D159" s="203" t="s">
        <v>75</v>
      </c>
      <c r="E159" s="215" t="s">
        <v>1511</v>
      </c>
      <c r="F159" s="215" t="s">
        <v>1512</v>
      </c>
      <c r="G159" s="202"/>
      <c r="H159" s="202"/>
      <c r="I159" s="205"/>
      <c r="J159" s="216">
        <f>BK159</f>
        <v>0</v>
      </c>
      <c r="K159" s="202"/>
      <c r="L159" s="207"/>
      <c r="M159" s="208"/>
      <c r="N159" s="209"/>
      <c r="O159" s="209"/>
      <c r="P159" s="210">
        <f>SUM(P160:P207)</f>
        <v>0</v>
      </c>
      <c r="Q159" s="209"/>
      <c r="R159" s="210">
        <f>SUM(R160:R207)</f>
        <v>31.498439400000002</v>
      </c>
      <c r="S159" s="209"/>
      <c r="T159" s="211">
        <f>SUM(T160:T207)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12" t="s">
        <v>85</v>
      </c>
      <c r="AT159" s="213" t="s">
        <v>75</v>
      </c>
      <c r="AU159" s="213" t="s">
        <v>83</v>
      </c>
      <c r="AY159" s="212" t="s">
        <v>197</v>
      </c>
      <c r="BK159" s="214">
        <f>SUM(BK160:BK207)</f>
        <v>0</v>
      </c>
    </row>
    <row r="160" s="2" customFormat="1" ht="44.25" customHeight="1">
      <c r="A160" s="41"/>
      <c r="B160" s="42"/>
      <c r="C160" s="217" t="s">
        <v>360</v>
      </c>
      <c r="D160" s="217" t="s">
        <v>199</v>
      </c>
      <c r="E160" s="218" t="s">
        <v>1513</v>
      </c>
      <c r="F160" s="219" t="s">
        <v>1514</v>
      </c>
      <c r="G160" s="220" t="s">
        <v>202</v>
      </c>
      <c r="H160" s="221">
        <v>25.850000000000001</v>
      </c>
      <c r="I160" s="222"/>
      <c r="J160" s="223">
        <f>ROUND(I160*H160,2)</f>
        <v>0</v>
      </c>
      <c r="K160" s="219" t="s">
        <v>19</v>
      </c>
      <c r="L160" s="47"/>
      <c r="M160" s="224" t="s">
        <v>19</v>
      </c>
      <c r="N160" s="225" t="s">
        <v>47</v>
      </c>
      <c r="O160" s="87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8" t="s">
        <v>290</v>
      </c>
      <c r="AT160" s="228" t="s">
        <v>199</v>
      </c>
      <c r="AU160" s="228" t="s">
        <v>85</v>
      </c>
      <c r="AY160" s="20" t="s">
        <v>197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0" t="s">
        <v>83</v>
      </c>
      <c r="BK160" s="229">
        <f>ROUND(I160*H160,2)</f>
        <v>0</v>
      </c>
      <c r="BL160" s="20" t="s">
        <v>290</v>
      </c>
      <c r="BM160" s="228" t="s">
        <v>2287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2288</v>
      </c>
      <c r="G161" s="236"/>
      <c r="H161" s="240">
        <v>25.850000000000001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83</v>
      </c>
      <c r="AY161" s="246" t="s">
        <v>197</v>
      </c>
    </row>
    <row r="162" s="2" customFormat="1" ht="33" customHeight="1">
      <c r="A162" s="41"/>
      <c r="B162" s="42"/>
      <c r="C162" s="217" t="s">
        <v>366</v>
      </c>
      <c r="D162" s="217" t="s">
        <v>199</v>
      </c>
      <c r="E162" s="218" t="s">
        <v>1517</v>
      </c>
      <c r="F162" s="219" t="s">
        <v>1518</v>
      </c>
      <c r="G162" s="220" t="s">
        <v>421</v>
      </c>
      <c r="H162" s="221">
        <v>4</v>
      </c>
      <c r="I162" s="222"/>
      <c r="J162" s="223">
        <f>ROUND(I162*H162,2)</f>
        <v>0</v>
      </c>
      <c r="K162" s="219" t="s">
        <v>19</v>
      </c>
      <c r="L162" s="47"/>
      <c r="M162" s="224" t="s">
        <v>19</v>
      </c>
      <c r="N162" s="225" t="s">
        <v>47</v>
      </c>
      <c r="O162" s="87"/>
      <c r="P162" s="226">
        <f>O162*H162</f>
        <v>0</v>
      </c>
      <c r="Q162" s="226">
        <v>0</v>
      </c>
      <c r="R162" s="226">
        <f>Q162*H162</f>
        <v>0</v>
      </c>
      <c r="S162" s="226">
        <v>0</v>
      </c>
      <c r="T162" s="22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8" t="s">
        <v>290</v>
      </c>
      <c r="AT162" s="228" t="s">
        <v>199</v>
      </c>
      <c r="AU162" s="228" t="s">
        <v>85</v>
      </c>
      <c r="AY162" s="20" t="s">
        <v>197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0" t="s">
        <v>83</v>
      </c>
      <c r="BK162" s="229">
        <f>ROUND(I162*H162,2)</f>
        <v>0</v>
      </c>
      <c r="BL162" s="20" t="s">
        <v>290</v>
      </c>
      <c r="BM162" s="228" t="s">
        <v>2289</v>
      </c>
    </row>
    <row r="163" s="2" customFormat="1" ht="16.5" customHeight="1">
      <c r="A163" s="41"/>
      <c r="B163" s="42"/>
      <c r="C163" s="269" t="s">
        <v>372</v>
      </c>
      <c r="D163" s="269" t="s">
        <v>342</v>
      </c>
      <c r="E163" s="270" t="s">
        <v>1520</v>
      </c>
      <c r="F163" s="271" t="s">
        <v>1521</v>
      </c>
      <c r="G163" s="272" t="s">
        <v>421</v>
      </c>
      <c r="H163" s="273">
        <v>4</v>
      </c>
      <c r="I163" s="274"/>
      <c r="J163" s="275">
        <f>ROUND(I163*H163,2)</f>
        <v>0</v>
      </c>
      <c r="K163" s="271" t="s">
        <v>19</v>
      </c>
      <c r="L163" s="276"/>
      <c r="M163" s="277" t="s">
        <v>19</v>
      </c>
      <c r="N163" s="278" t="s">
        <v>47</v>
      </c>
      <c r="O163" s="87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8" t="s">
        <v>411</v>
      </c>
      <c r="AT163" s="228" t="s">
        <v>342</v>
      </c>
      <c r="AU163" s="228" t="s">
        <v>85</v>
      </c>
      <c r="AY163" s="20" t="s">
        <v>197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0" t="s">
        <v>83</v>
      </c>
      <c r="BK163" s="229">
        <f>ROUND(I163*H163,2)</f>
        <v>0</v>
      </c>
      <c r="BL163" s="20" t="s">
        <v>290</v>
      </c>
      <c r="BM163" s="228" t="s">
        <v>2290</v>
      </c>
    </row>
    <row r="164" s="2" customFormat="1" ht="24.15" customHeight="1">
      <c r="A164" s="41"/>
      <c r="B164" s="42"/>
      <c r="C164" s="217" t="s">
        <v>391</v>
      </c>
      <c r="D164" s="217" t="s">
        <v>199</v>
      </c>
      <c r="E164" s="218" t="s">
        <v>1523</v>
      </c>
      <c r="F164" s="219" t="s">
        <v>1524</v>
      </c>
      <c r="G164" s="220" t="s">
        <v>266</v>
      </c>
      <c r="H164" s="221">
        <v>2</v>
      </c>
      <c r="I164" s="222"/>
      <c r="J164" s="223">
        <f>ROUND(I164*H164,2)</f>
        <v>0</v>
      </c>
      <c r="K164" s="219" t="s">
        <v>19</v>
      </c>
      <c r="L164" s="47"/>
      <c r="M164" s="224" t="s">
        <v>19</v>
      </c>
      <c r="N164" s="225" t="s">
        <v>47</v>
      </c>
      <c r="O164" s="87"/>
      <c r="P164" s="226">
        <f>O164*H164</f>
        <v>0</v>
      </c>
      <c r="Q164" s="226">
        <v>0</v>
      </c>
      <c r="R164" s="226">
        <f>Q164*H164</f>
        <v>0</v>
      </c>
      <c r="S164" s="226">
        <v>0</v>
      </c>
      <c r="T164" s="22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8" t="s">
        <v>290</v>
      </c>
      <c r="AT164" s="228" t="s">
        <v>199</v>
      </c>
      <c r="AU164" s="228" t="s">
        <v>85</v>
      </c>
      <c r="AY164" s="20" t="s">
        <v>197</v>
      </c>
      <c r="BE164" s="229">
        <f>IF(N164="základní",J164,0)</f>
        <v>0</v>
      </c>
      <c r="BF164" s="229">
        <f>IF(N164="snížená",J164,0)</f>
        <v>0</v>
      </c>
      <c r="BG164" s="229">
        <f>IF(N164="zákl. přenesená",J164,0)</f>
        <v>0</v>
      </c>
      <c r="BH164" s="229">
        <f>IF(N164="sníž. přenesená",J164,0)</f>
        <v>0</v>
      </c>
      <c r="BI164" s="229">
        <f>IF(N164="nulová",J164,0)</f>
        <v>0</v>
      </c>
      <c r="BJ164" s="20" t="s">
        <v>83</v>
      </c>
      <c r="BK164" s="229">
        <f>ROUND(I164*H164,2)</f>
        <v>0</v>
      </c>
      <c r="BL164" s="20" t="s">
        <v>290</v>
      </c>
      <c r="BM164" s="228" t="s">
        <v>2291</v>
      </c>
    </row>
    <row r="165" s="13" customFormat="1">
      <c r="A165" s="13"/>
      <c r="B165" s="235"/>
      <c r="C165" s="236"/>
      <c r="D165" s="237" t="s">
        <v>208</v>
      </c>
      <c r="E165" s="238" t="s">
        <v>19</v>
      </c>
      <c r="F165" s="239" t="s">
        <v>2292</v>
      </c>
      <c r="G165" s="236"/>
      <c r="H165" s="240">
        <v>2</v>
      </c>
      <c r="I165" s="241"/>
      <c r="J165" s="236"/>
      <c r="K165" s="236"/>
      <c r="L165" s="242"/>
      <c r="M165" s="243"/>
      <c r="N165" s="244"/>
      <c r="O165" s="244"/>
      <c r="P165" s="244"/>
      <c r="Q165" s="244"/>
      <c r="R165" s="244"/>
      <c r="S165" s="244"/>
      <c r="T165" s="245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6" t="s">
        <v>208</v>
      </c>
      <c r="AU165" s="246" t="s">
        <v>85</v>
      </c>
      <c r="AV165" s="13" t="s">
        <v>85</v>
      </c>
      <c r="AW165" s="13" t="s">
        <v>37</v>
      </c>
      <c r="AX165" s="13" t="s">
        <v>83</v>
      </c>
      <c r="AY165" s="246" t="s">
        <v>197</v>
      </c>
    </row>
    <row r="166" s="2" customFormat="1" ht="33" customHeight="1">
      <c r="A166" s="41"/>
      <c r="B166" s="42"/>
      <c r="C166" s="217" t="s">
        <v>396</v>
      </c>
      <c r="D166" s="217" t="s">
        <v>199</v>
      </c>
      <c r="E166" s="218" t="s">
        <v>1527</v>
      </c>
      <c r="F166" s="219" t="s">
        <v>1528</v>
      </c>
      <c r="G166" s="220" t="s">
        <v>266</v>
      </c>
      <c r="H166" s="221">
        <v>2</v>
      </c>
      <c r="I166" s="222"/>
      <c r="J166" s="223">
        <f>ROUND(I166*H166,2)</f>
        <v>0</v>
      </c>
      <c r="K166" s="219" t="s">
        <v>19</v>
      </c>
      <c r="L166" s="47"/>
      <c r="M166" s="224" t="s">
        <v>19</v>
      </c>
      <c r="N166" s="225" t="s">
        <v>47</v>
      </c>
      <c r="O166" s="87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8" t="s">
        <v>290</v>
      </c>
      <c r="AT166" s="228" t="s">
        <v>199</v>
      </c>
      <c r="AU166" s="228" t="s">
        <v>85</v>
      </c>
      <c r="AY166" s="20" t="s">
        <v>197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0" t="s">
        <v>83</v>
      </c>
      <c r="BK166" s="229">
        <f>ROUND(I166*H166,2)</f>
        <v>0</v>
      </c>
      <c r="BL166" s="20" t="s">
        <v>290</v>
      </c>
      <c r="BM166" s="228" t="s">
        <v>2293</v>
      </c>
    </row>
    <row r="167" s="13" customFormat="1">
      <c r="A167" s="13"/>
      <c r="B167" s="235"/>
      <c r="C167" s="236"/>
      <c r="D167" s="237" t="s">
        <v>208</v>
      </c>
      <c r="E167" s="238" t="s">
        <v>19</v>
      </c>
      <c r="F167" s="239" t="s">
        <v>2294</v>
      </c>
      <c r="G167" s="236"/>
      <c r="H167" s="240">
        <v>2</v>
      </c>
      <c r="I167" s="241"/>
      <c r="J167" s="236"/>
      <c r="K167" s="236"/>
      <c r="L167" s="242"/>
      <c r="M167" s="243"/>
      <c r="N167" s="244"/>
      <c r="O167" s="244"/>
      <c r="P167" s="244"/>
      <c r="Q167" s="244"/>
      <c r="R167" s="244"/>
      <c r="S167" s="244"/>
      <c r="T167" s="245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6" t="s">
        <v>208</v>
      </c>
      <c r="AU167" s="246" t="s">
        <v>85</v>
      </c>
      <c r="AV167" s="13" t="s">
        <v>85</v>
      </c>
      <c r="AW167" s="13" t="s">
        <v>37</v>
      </c>
      <c r="AX167" s="13" t="s">
        <v>83</v>
      </c>
      <c r="AY167" s="246" t="s">
        <v>197</v>
      </c>
    </row>
    <row r="168" s="2" customFormat="1" ht="24.15" customHeight="1">
      <c r="A168" s="41"/>
      <c r="B168" s="42"/>
      <c r="C168" s="217" t="s">
        <v>404</v>
      </c>
      <c r="D168" s="217" t="s">
        <v>199</v>
      </c>
      <c r="E168" s="218" t="s">
        <v>1531</v>
      </c>
      <c r="F168" s="219" t="s">
        <v>1532</v>
      </c>
      <c r="G168" s="220" t="s">
        <v>248</v>
      </c>
      <c r="H168" s="221">
        <v>80.5</v>
      </c>
      <c r="I168" s="222"/>
      <c r="J168" s="223">
        <f>ROUND(I168*H168,2)</f>
        <v>0</v>
      </c>
      <c r="K168" s="219" t="s">
        <v>19</v>
      </c>
      <c r="L168" s="47"/>
      <c r="M168" s="224" t="s">
        <v>19</v>
      </c>
      <c r="N168" s="225" t="s">
        <v>47</v>
      </c>
      <c r="O168" s="87"/>
      <c r="P168" s="226">
        <f>O168*H168</f>
        <v>0</v>
      </c>
      <c r="Q168" s="226">
        <v>0</v>
      </c>
      <c r="R168" s="226">
        <f>Q168*H168</f>
        <v>0</v>
      </c>
      <c r="S168" s="226">
        <v>0</v>
      </c>
      <c r="T168" s="22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8" t="s">
        <v>290</v>
      </c>
      <c r="AT168" s="228" t="s">
        <v>199</v>
      </c>
      <c r="AU168" s="228" t="s">
        <v>85</v>
      </c>
      <c r="AY168" s="20" t="s">
        <v>197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0" t="s">
        <v>83</v>
      </c>
      <c r="BK168" s="229">
        <f>ROUND(I168*H168,2)</f>
        <v>0</v>
      </c>
      <c r="BL168" s="20" t="s">
        <v>290</v>
      </c>
      <c r="BM168" s="228" t="s">
        <v>2295</v>
      </c>
    </row>
    <row r="169" s="13" customFormat="1">
      <c r="A169" s="13"/>
      <c r="B169" s="235"/>
      <c r="C169" s="236"/>
      <c r="D169" s="237" t="s">
        <v>208</v>
      </c>
      <c r="E169" s="238" t="s">
        <v>19</v>
      </c>
      <c r="F169" s="239" t="s">
        <v>2296</v>
      </c>
      <c r="G169" s="236"/>
      <c r="H169" s="240">
        <v>80.5</v>
      </c>
      <c r="I169" s="241"/>
      <c r="J169" s="236"/>
      <c r="K169" s="236"/>
      <c r="L169" s="242"/>
      <c r="M169" s="243"/>
      <c r="N169" s="244"/>
      <c r="O169" s="244"/>
      <c r="P169" s="244"/>
      <c r="Q169" s="244"/>
      <c r="R169" s="244"/>
      <c r="S169" s="244"/>
      <c r="T169" s="245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6" t="s">
        <v>208</v>
      </c>
      <c r="AU169" s="246" t="s">
        <v>85</v>
      </c>
      <c r="AV169" s="13" t="s">
        <v>85</v>
      </c>
      <c r="AW169" s="13" t="s">
        <v>37</v>
      </c>
      <c r="AX169" s="13" t="s">
        <v>83</v>
      </c>
      <c r="AY169" s="246" t="s">
        <v>197</v>
      </c>
    </row>
    <row r="170" s="2" customFormat="1" ht="24.15" customHeight="1">
      <c r="A170" s="41"/>
      <c r="B170" s="42"/>
      <c r="C170" s="217" t="s">
        <v>411</v>
      </c>
      <c r="D170" s="217" t="s">
        <v>199</v>
      </c>
      <c r="E170" s="218" t="s">
        <v>1535</v>
      </c>
      <c r="F170" s="219" t="s">
        <v>1536</v>
      </c>
      <c r="G170" s="220" t="s">
        <v>248</v>
      </c>
      <c r="H170" s="221">
        <v>51.700000000000003</v>
      </c>
      <c r="I170" s="222"/>
      <c r="J170" s="223">
        <f>ROUND(I170*H170,2)</f>
        <v>0</v>
      </c>
      <c r="K170" s="219" t="s">
        <v>19</v>
      </c>
      <c r="L170" s="47"/>
      <c r="M170" s="224" t="s">
        <v>19</v>
      </c>
      <c r="N170" s="225" t="s">
        <v>47</v>
      </c>
      <c r="O170" s="87"/>
      <c r="P170" s="226">
        <f>O170*H170</f>
        <v>0</v>
      </c>
      <c r="Q170" s="226">
        <v>0</v>
      </c>
      <c r="R170" s="226">
        <f>Q170*H170</f>
        <v>0</v>
      </c>
      <c r="S170" s="226">
        <v>0</v>
      </c>
      <c r="T170" s="22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8" t="s">
        <v>290</v>
      </c>
      <c r="AT170" s="228" t="s">
        <v>199</v>
      </c>
      <c r="AU170" s="228" t="s">
        <v>85</v>
      </c>
      <c r="AY170" s="20" t="s">
        <v>197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0" t="s">
        <v>83</v>
      </c>
      <c r="BK170" s="229">
        <f>ROUND(I170*H170,2)</f>
        <v>0</v>
      </c>
      <c r="BL170" s="20" t="s">
        <v>290</v>
      </c>
      <c r="BM170" s="228" t="s">
        <v>2297</v>
      </c>
    </row>
    <row r="171" s="13" customFormat="1">
      <c r="A171" s="13"/>
      <c r="B171" s="235"/>
      <c r="C171" s="236"/>
      <c r="D171" s="237" t="s">
        <v>208</v>
      </c>
      <c r="E171" s="238" t="s">
        <v>19</v>
      </c>
      <c r="F171" s="239" t="s">
        <v>2298</v>
      </c>
      <c r="G171" s="236"/>
      <c r="H171" s="240">
        <v>51.700000000000003</v>
      </c>
      <c r="I171" s="241"/>
      <c r="J171" s="236"/>
      <c r="K171" s="236"/>
      <c r="L171" s="242"/>
      <c r="M171" s="243"/>
      <c r="N171" s="244"/>
      <c r="O171" s="244"/>
      <c r="P171" s="244"/>
      <c r="Q171" s="244"/>
      <c r="R171" s="244"/>
      <c r="S171" s="244"/>
      <c r="T171" s="245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6" t="s">
        <v>208</v>
      </c>
      <c r="AU171" s="246" t="s">
        <v>85</v>
      </c>
      <c r="AV171" s="13" t="s">
        <v>85</v>
      </c>
      <c r="AW171" s="13" t="s">
        <v>37</v>
      </c>
      <c r="AX171" s="13" t="s">
        <v>83</v>
      </c>
      <c r="AY171" s="246" t="s">
        <v>197</v>
      </c>
    </row>
    <row r="172" s="2" customFormat="1" ht="24.15" customHeight="1">
      <c r="A172" s="41"/>
      <c r="B172" s="42"/>
      <c r="C172" s="217" t="s">
        <v>418</v>
      </c>
      <c r="D172" s="217" t="s">
        <v>199</v>
      </c>
      <c r="E172" s="218" t="s">
        <v>1540</v>
      </c>
      <c r="F172" s="219" t="s">
        <v>1541</v>
      </c>
      <c r="G172" s="220" t="s">
        <v>248</v>
      </c>
      <c r="H172" s="221">
        <v>14.9</v>
      </c>
      <c r="I172" s="222"/>
      <c r="J172" s="223">
        <f>ROUND(I172*H172,2)</f>
        <v>0</v>
      </c>
      <c r="K172" s="219" t="s">
        <v>19</v>
      </c>
      <c r="L172" s="47"/>
      <c r="M172" s="224" t="s">
        <v>19</v>
      </c>
      <c r="N172" s="225" t="s">
        <v>47</v>
      </c>
      <c r="O172" s="87"/>
      <c r="P172" s="226">
        <f>O172*H172</f>
        <v>0</v>
      </c>
      <c r="Q172" s="226">
        <v>0</v>
      </c>
      <c r="R172" s="226">
        <f>Q172*H172</f>
        <v>0</v>
      </c>
      <c r="S172" s="226">
        <v>0</v>
      </c>
      <c r="T172" s="22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8" t="s">
        <v>290</v>
      </c>
      <c r="AT172" s="228" t="s">
        <v>199</v>
      </c>
      <c r="AU172" s="228" t="s">
        <v>85</v>
      </c>
      <c r="AY172" s="20" t="s">
        <v>197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0" t="s">
        <v>83</v>
      </c>
      <c r="BK172" s="229">
        <f>ROUND(I172*H172,2)</f>
        <v>0</v>
      </c>
      <c r="BL172" s="20" t="s">
        <v>290</v>
      </c>
      <c r="BM172" s="228" t="s">
        <v>2299</v>
      </c>
    </row>
    <row r="173" s="13" customFormat="1">
      <c r="A173" s="13"/>
      <c r="B173" s="235"/>
      <c r="C173" s="236"/>
      <c r="D173" s="237" t="s">
        <v>208</v>
      </c>
      <c r="E173" s="238" t="s">
        <v>19</v>
      </c>
      <c r="F173" s="239" t="s">
        <v>2300</v>
      </c>
      <c r="G173" s="236"/>
      <c r="H173" s="240">
        <v>14.9</v>
      </c>
      <c r="I173" s="241"/>
      <c r="J173" s="236"/>
      <c r="K173" s="236"/>
      <c r="L173" s="242"/>
      <c r="M173" s="243"/>
      <c r="N173" s="244"/>
      <c r="O173" s="244"/>
      <c r="P173" s="244"/>
      <c r="Q173" s="244"/>
      <c r="R173" s="244"/>
      <c r="S173" s="244"/>
      <c r="T173" s="245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6" t="s">
        <v>208</v>
      </c>
      <c r="AU173" s="246" t="s">
        <v>85</v>
      </c>
      <c r="AV173" s="13" t="s">
        <v>85</v>
      </c>
      <c r="AW173" s="13" t="s">
        <v>37</v>
      </c>
      <c r="AX173" s="13" t="s">
        <v>83</v>
      </c>
      <c r="AY173" s="246" t="s">
        <v>197</v>
      </c>
    </row>
    <row r="174" s="2" customFormat="1" ht="33" customHeight="1">
      <c r="A174" s="41"/>
      <c r="B174" s="42"/>
      <c r="C174" s="217" t="s">
        <v>425</v>
      </c>
      <c r="D174" s="217" t="s">
        <v>199</v>
      </c>
      <c r="E174" s="218" t="s">
        <v>1544</v>
      </c>
      <c r="F174" s="219" t="s">
        <v>1545</v>
      </c>
      <c r="G174" s="220" t="s">
        <v>248</v>
      </c>
      <c r="H174" s="221">
        <v>95.400000000000006</v>
      </c>
      <c r="I174" s="222"/>
      <c r="J174" s="223">
        <f>ROUND(I174*H174,2)</f>
        <v>0</v>
      </c>
      <c r="K174" s="219" t="s">
        <v>19</v>
      </c>
      <c r="L174" s="47"/>
      <c r="M174" s="224" t="s">
        <v>19</v>
      </c>
      <c r="N174" s="225" t="s">
        <v>47</v>
      </c>
      <c r="O174" s="87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290</v>
      </c>
      <c r="AT174" s="228" t="s">
        <v>199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290</v>
      </c>
      <c r="BM174" s="228" t="s">
        <v>2301</v>
      </c>
    </row>
    <row r="175" s="13" customFormat="1">
      <c r="A175" s="13"/>
      <c r="B175" s="235"/>
      <c r="C175" s="236"/>
      <c r="D175" s="237" t="s">
        <v>208</v>
      </c>
      <c r="E175" s="238" t="s">
        <v>19</v>
      </c>
      <c r="F175" s="239" t="s">
        <v>2296</v>
      </c>
      <c r="G175" s="236"/>
      <c r="H175" s="240">
        <v>80.5</v>
      </c>
      <c r="I175" s="241"/>
      <c r="J175" s="236"/>
      <c r="K175" s="236"/>
      <c r="L175" s="242"/>
      <c r="M175" s="243"/>
      <c r="N175" s="244"/>
      <c r="O175" s="244"/>
      <c r="P175" s="244"/>
      <c r="Q175" s="244"/>
      <c r="R175" s="244"/>
      <c r="S175" s="244"/>
      <c r="T175" s="245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6" t="s">
        <v>208</v>
      </c>
      <c r="AU175" s="246" t="s">
        <v>85</v>
      </c>
      <c r="AV175" s="13" t="s">
        <v>85</v>
      </c>
      <c r="AW175" s="13" t="s">
        <v>37</v>
      </c>
      <c r="AX175" s="13" t="s">
        <v>76</v>
      </c>
      <c r="AY175" s="246" t="s">
        <v>197</v>
      </c>
    </row>
    <row r="176" s="13" customFormat="1">
      <c r="A176" s="13"/>
      <c r="B176" s="235"/>
      <c r="C176" s="236"/>
      <c r="D176" s="237" t="s">
        <v>208</v>
      </c>
      <c r="E176" s="238" t="s">
        <v>19</v>
      </c>
      <c r="F176" s="239" t="s">
        <v>2300</v>
      </c>
      <c r="G176" s="236"/>
      <c r="H176" s="240">
        <v>14.9</v>
      </c>
      <c r="I176" s="241"/>
      <c r="J176" s="236"/>
      <c r="K176" s="236"/>
      <c r="L176" s="242"/>
      <c r="M176" s="243"/>
      <c r="N176" s="244"/>
      <c r="O176" s="244"/>
      <c r="P176" s="244"/>
      <c r="Q176" s="244"/>
      <c r="R176" s="244"/>
      <c r="S176" s="244"/>
      <c r="T176" s="245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6" t="s">
        <v>208</v>
      </c>
      <c r="AU176" s="246" t="s">
        <v>85</v>
      </c>
      <c r="AV176" s="13" t="s">
        <v>85</v>
      </c>
      <c r="AW176" s="13" t="s">
        <v>37</v>
      </c>
      <c r="AX176" s="13" t="s">
        <v>76</v>
      </c>
      <c r="AY176" s="246" t="s">
        <v>197</v>
      </c>
    </row>
    <row r="177" s="14" customFormat="1">
      <c r="A177" s="14"/>
      <c r="B177" s="247"/>
      <c r="C177" s="248"/>
      <c r="D177" s="237" t="s">
        <v>208</v>
      </c>
      <c r="E177" s="249" t="s">
        <v>19</v>
      </c>
      <c r="F177" s="250" t="s">
        <v>272</v>
      </c>
      <c r="G177" s="248"/>
      <c r="H177" s="251">
        <v>95.400000000000006</v>
      </c>
      <c r="I177" s="252"/>
      <c r="J177" s="248"/>
      <c r="K177" s="248"/>
      <c r="L177" s="253"/>
      <c r="M177" s="254"/>
      <c r="N177" s="255"/>
      <c r="O177" s="255"/>
      <c r="P177" s="255"/>
      <c r="Q177" s="255"/>
      <c r="R177" s="255"/>
      <c r="S177" s="255"/>
      <c r="T177" s="256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7" t="s">
        <v>208</v>
      </c>
      <c r="AU177" s="257" t="s">
        <v>85</v>
      </c>
      <c r="AV177" s="14" t="s">
        <v>204</v>
      </c>
      <c r="AW177" s="14" t="s">
        <v>37</v>
      </c>
      <c r="AX177" s="14" t="s">
        <v>83</v>
      </c>
      <c r="AY177" s="257" t="s">
        <v>197</v>
      </c>
    </row>
    <row r="178" s="2" customFormat="1" ht="33" customHeight="1">
      <c r="A178" s="41"/>
      <c r="B178" s="42"/>
      <c r="C178" s="217" t="s">
        <v>432</v>
      </c>
      <c r="D178" s="217" t="s">
        <v>199</v>
      </c>
      <c r="E178" s="218" t="s">
        <v>1547</v>
      </c>
      <c r="F178" s="219" t="s">
        <v>1548</v>
      </c>
      <c r="G178" s="220" t="s">
        <v>248</v>
      </c>
      <c r="H178" s="221">
        <v>51.700000000000003</v>
      </c>
      <c r="I178" s="222"/>
      <c r="J178" s="223">
        <f>ROUND(I178*H178,2)</f>
        <v>0</v>
      </c>
      <c r="K178" s="219" t="s">
        <v>19</v>
      </c>
      <c r="L178" s="47"/>
      <c r="M178" s="224" t="s">
        <v>19</v>
      </c>
      <c r="N178" s="225" t="s">
        <v>47</v>
      </c>
      <c r="O178" s="87"/>
      <c r="P178" s="226">
        <f>O178*H178</f>
        <v>0</v>
      </c>
      <c r="Q178" s="226">
        <v>0</v>
      </c>
      <c r="R178" s="226">
        <f>Q178*H178</f>
        <v>0</v>
      </c>
      <c r="S178" s="226">
        <v>0</v>
      </c>
      <c r="T178" s="22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8" t="s">
        <v>290</v>
      </c>
      <c r="AT178" s="228" t="s">
        <v>199</v>
      </c>
      <c r="AU178" s="228" t="s">
        <v>85</v>
      </c>
      <c r="AY178" s="20" t="s">
        <v>197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0" t="s">
        <v>83</v>
      </c>
      <c r="BK178" s="229">
        <f>ROUND(I178*H178,2)</f>
        <v>0</v>
      </c>
      <c r="BL178" s="20" t="s">
        <v>290</v>
      </c>
      <c r="BM178" s="228" t="s">
        <v>2302</v>
      </c>
    </row>
    <row r="179" s="13" customFormat="1">
      <c r="A179" s="13"/>
      <c r="B179" s="235"/>
      <c r="C179" s="236"/>
      <c r="D179" s="237" t="s">
        <v>208</v>
      </c>
      <c r="E179" s="238" t="s">
        <v>19</v>
      </c>
      <c r="F179" s="239" t="s">
        <v>2298</v>
      </c>
      <c r="G179" s="236"/>
      <c r="H179" s="240">
        <v>51.700000000000003</v>
      </c>
      <c r="I179" s="241"/>
      <c r="J179" s="236"/>
      <c r="K179" s="236"/>
      <c r="L179" s="242"/>
      <c r="M179" s="243"/>
      <c r="N179" s="244"/>
      <c r="O179" s="244"/>
      <c r="P179" s="244"/>
      <c r="Q179" s="244"/>
      <c r="R179" s="244"/>
      <c r="S179" s="244"/>
      <c r="T179" s="245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6" t="s">
        <v>208</v>
      </c>
      <c r="AU179" s="246" t="s">
        <v>85</v>
      </c>
      <c r="AV179" s="13" t="s">
        <v>85</v>
      </c>
      <c r="AW179" s="13" t="s">
        <v>37</v>
      </c>
      <c r="AX179" s="13" t="s">
        <v>83</v>
      </c>
      <c r="AY179" s="246" t="s">
        <v>197</v>
      </c>
    </row>
    <row r="180" s="2" customFormat="1" ht="24.15" customHeight="1">
      <c r="A180" s="41"/>
      <c r="B180" s="42"/>
      <c r="C180" s="217" t="s">
        <v>437</v>
      </c>
      <c r="D180" s="217" t="s">
        <v>199</v>
      </c>
      <c r="E180" s="218" t="s">
        <v>1550</v>
      </c>
      <c r="F180" s="219" t="s">
        <v>1551</v>
      </c>
      <c r="G180" s="220" t="s">
        <v>248</v>
      </c>
      <c r="H180" s="221">
        <v>14.9</v>
      </c>
      <c r="I180" s="222"/>
      <c r="J180" s="223">
        <f>ROUND(I180*H180,2)</f>
        <v>0</v>
      </c>
      <c r="K180" s="219" t="s">
        <v>19</v>
      </c>
      <c r="L180" s="47"/>
      <c r="M180" s="224" t="s">
        <v>19</v>
      </c>
      <c r="N180" s="225" t="s">
        <v>47</v>
      </c>
      <c r="O180" s="87"/>
      <c r="P180" s="226">
        <f>O180*H180</f>
        <v>0</v>
      </c>
      <c r="Q180" s="226">
        <v>0</v>
      </c>
      <c r="R180" s="226">
        <f>Q180*H180</f>
        <v>0</v>
      </c>
      <c r="S180" s="226">
        <v>0</v>
      </c>
      <c r="T180" s="227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8" t="s">
        <v>290</v>
      </c>
      <c r="AT180" s="228" t="s">
        <v>199</v>
      </c>
      <c r="AU180" s="228" t="s">
        <v>85</v>
      </c>
      <c r="AY180" s="20" t="s">
        <v>197</v>
      </c>
      <c r="BE180" s="229">
        <f>IF(N180="základní",J180,0)</f>
        <v>0</v>
      </c>
      <c r="BF180" s="229">
        <f>IF(N180="snížená",J180,0)</f>
        <v>0</v>
      </c>
      <c r="BG180" s="229">
        <f>IF(N180="zákl. přenesená",J180,0)</f>
        <v>0</v>
      </c>
      <c r="BH180" s="229">
        <f>IF(N180="sníž. přenesená",J180,0)</f>
        <v>0</v>
      </c>
      <c r="BI180" s="229">
        <f>IF(N180="nulová",J180,0)</f>
        <v>0</v>
      </c>
      <c r="BJ180" s="20" t="s">
        <v>83</v>
      </c>
      <c r="BK180" s="229">
        <f>ROUND(I180*H180,2)</f>
        <v>0</v>
      </c>
      <c r="BL180" s="20" t="s">
        <v>290</v>
      </c>
      <c r="BM180" s="228" t="s">
        <v>2303</v>
      </c>
    </row>
    <row r="181" s="13" customFormat="1">
      <c r="A181" s="13"/>
      <c r="B181" s="235"/>
      <c r="C181" s="236"/>
      <c r="D181" s="237" t="s">
        <v>208</v>
      </c>
      <c r="E181" s="238" t="s">
        <v>19</v>
      </c>
      <c r="F181" s="239" t="s">
        <v>2300</v>
      </c>
      <c r="G181" s="236"/>
      <c r="H181" s="240">
        <v>14.9</v>
      </c>
      <c r="I181" s="241"/>
      <c r="J181" s="236"/>
      <c r="K181" s="236"/>
      <c r="L181" s="242"/>
      <c r="M181" s="243"/>
      <c r="N181" s="244"/>
      <c r="O181" s="244"/>
      <c r="P181" s="244"/>
      <c r="Q181" s="244"/>
      <c r="R181" s="244"/>
      <c r="S181" s="244"/>
      <c r="T181" s="245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6" t="s">
        <v>208</v>
      </c>
      <c r="AU181" s="246" t="s">
        <v>85</v>
      </c>
      <c r="AV181" s="13" t="s">
        <v>85</v>
      </c>
      <c r="AW181" s="13" t="s">
        <v>37</v>
      </c>
      <c r="AX181" s="13" t="s">
        <v>83</v>
      </c>
      <c r="AY181" s="246" t="s">
        <v>197</v>
      </c>
    </row>
    <row r="182" s="2" customFormat="1" ht="24.15" customHeight="1">
      <c r="A182" s="41"/>
      <c r="B182" s="42"/>
      <c r="C182" s="217" t="s">
        <v>442</v>
      </c>
      <c r="D182" s="217" t="s">
        <v>199</v>
      </c>
      <c r="E182" s="218" t="s">
        <v>1553</v>
      </c>
      <c r="F182" s="219" t="s">
        <v>1554</v>
      </c>
      <c r="G182" s="220" t="s">
        <v>248</v>
      </c>
      <c r="H182" s="221">
        <v>162.09999999999999</v>
      </c>
      <c r="I182" s="222"/>
      <c r="J182" s="223">
        <f>ROUND(I182*H182,2)</f>
        <v>0</v>
      </c>
      <c r="K182" s="219" t="s">
        <v>19</v>
      </c>
      <c r="L182" s="47"/>
      <c r="M182" s="224" t="s">
        <v>19</v>
      </c>
      <c r="N182" s="225" t="s">
        <v>47</v>
      </c>
      <c r="O182" s="87"/>
      <c r="P182" s="226">
        <f>O182*H182</f>
        <v>0</v>
      </c>
      <c r="Q182" s="226">
        <v>0</v>
      </c>
      <c r="R182" s="226">
        <f>Q182*H182</f>
        <v>0</v>
      </c>
      <c r="S182" s="226">
        <v>0</v>
      </c>
      <c r="T182" s="227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8" t="s">
        <v>290</v>
      </c>
      <c r="AT182" s="228" t="s">
        <v>199</v>
      </c>
      <c r="AU182" s="228" t="s">
        <v>85</v>
      </c>
      <c r="AY182" s="20" t="s">
        <v>197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0" t="s">
        <v>83</v>
      </c>
      <c r="BK182" s="229">
        <f>ROUND(I182*H182,2)</f>
        <v>0</v>
      </c>
      <c r="BL182" s="20" t="s">
        <v>290</v>
      </c>
      <c r="BM182" s="228" t="s">
        <v>2304</v>
      </c>
    </row>
    <row r="183" s="13" customFormat="1">
      <c r="A183" s="13"/>
      <c r="B183" s="235"/>
      <c r="C183" s="236"/>
      <c r="D183" s="237" t="s">
        <v>208</v>
      </c>
      <c r="E183" s="238" t="s">
        <v>19</v>
      </c>
      <c r="F183" s="239" t="s">
        <v>2305</v>
      </c>
      <c r="G183" s="236"/>
      <c r="H183" s="240">
        <v>162.09999999999999</v>
      </c>
      <c r="I183" s="241"/>
      <c r="J183" s="236"/>
      <c r="K183" s="236"/>
      <c r="L183" s="242"/>
      <c r="M183" s="243"/>
      <c r="N183" s="244"/>
      <c r="O183" s="244"/>
      <c r="P183" s="244"/>
      <c r="Q183" s="244"/>
      <c r="R183" s="244"/>
      <c r="S183" s="244"/>
      <c r="T183" s="245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6" t="s">
        <v>208</v>
      </c>
      <c r="AU183" s="246" t="s">
        <v>85</v>
      </c>
      <c r="AV183" s="13" t="s">
        <v>85</v>
      </c>
      <c r="AW183" s="13" t="s">
        <v>37</v>
      </c>
      <c r="AX183" s="13" t="s">
        <v>83</v>
      </c>
      <c r="AY183" s="246" t="s">
        <v>197</v>
      </c>
    </row>
    <row r="184" s="2" customFormat="1" ht="24.15" customHeight="1">
      <c r="A184" s="41"/>
      <c r="B184" s="42"/>
      <c r="C184" s="269" t="s">
        <v>447</v>
      </c>
      <c r="D184" s="269" t="s">
        <v>342</v>
      </c>
      <c r="E184" s="270" t="s">
        <v>1557</v>
      </c>
      <c r="F184" s="271" t="s">
        <v>1558</v>
      </c>
      <c r="G184" s="272" t="s">
        <v>248</v>
      </c>
      <c r="H184" s="273">
        <v>178.31</v>
      </c>
      <c r="I184" s="274"/>
      <c r="J184" s="275">
        <f>ROUND(I184*H184,2)</f>
        <v>0</v>
      </c>
      <c r="K184" s="271" t="s">
        <v>19</v>
      </c>
      <c r="L184" s="276"/>
      <c r="M184" s="277" t="s">
        <v>19</v>
      </c>
      <c r="N184" s="278" t="s">
        <v>47</v>
      </c>
      <c r="O184" s="87"/>
      <c r="P184" s="226">
        <f>O184*H184</f>
        <v>0</v>
      </c>
      <c r="Q184" s="226">
        <v>0.00025999999999999998</v>
      </c>
      <c r="R184" s="226">
        <f>Q184*H184</f>
        <v>0.046360599999999995</v>
      </c>
      <c r="S184" s="226">
        <v>0</v>
      </c>
      <c r="T184" s="227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8" t="s">
        <v>411</v>
      </c>
      <c r="AT184" s="228" t="s">
        <v>342</v>
      </c>
      <c r="AU184" s="228" t="s">
        <v>85</v>
      </c>
      <c r="AY184" s="20" t="s">
        <v>197</v>
      </c>
      <c r="BE184" s="229">
        <f>IF(N184="základní",J184,0)</f>
        <v>0</v>
      </c>
      <c r="BF184" s="229">
        <f>IF(N184="snížená",J184,0)</f>
        <v>0</v>
      </c>
      <c r="BG184" s="229">
        <f>IF(N184="zákl. přenesená",J184,0)</f>
        <v>0</v>
      </c>
      <c r="BH184" s="229">
        <f>IF(N184="sníž. přenesená",J184,0)</f>
        <v>0</v>
      </c>
      <c r="BI184" s="229">
        <f>IF(N184="nulová",J184,0)</f>
        <v>0</v>
      </c>
      <c r="BJ184" s="20" t="s">
        <v>83</v>
      </c>
      <c r="BK184" s="229">
        <f>ROUND(I184*H184,2)</f>
        <v>0</v>
      </c>
      <c r="BL184" s="20" t="s">
        <v>290</v>
      </c>
      <c r="BM184" s="228" t="s">
        <v>2306</v>
      </c>
    </row>
    <row r="185" s="13" customFormat="1">
      <c r="A185" s="13"/>
      <c r="B185" s="235"/>
      <c r="C185" s="236"/>
      <c r="D185" s="237" t="s">
        <v>208</v>
      </c>
      <c r="E185" s="236"/>
      <c r="F185" s="239" t="s">
        <v>2307</v>
      </c>
      <c r="G185" s="236"/>
      <c r="H185" s="240">
        <v>178.31</v>
      </c>
      <c r="I185" s="241"/>
      <c r="J185" s="236"/>
      <c r="K185" s="236"/>
      <c r="L185" s="242"/>
      <c r="M185" s="243"/>
      <c r="N185" s="244"/>
      <c r="O185" s="244"/>
      <c r="P185" s="244"/>
      <c r="Q185" s="244"/>
      <c r="R185" s="244"/>
      <c r="S185" s="244"/>
      <c r="T185" s="245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6" t="s">
        <v>208</v>
      </c>
      <c r="AU185" s="246" t="s">
        <v>85</v>
      </c>
      <c r="AV185" s="13" t="s">
        <v>85</v>
      </c>
      <c r="AW185" s="13" t="s">
        <v>4</v>
      </c>
      <c r="AX185" s="13" t="s">
        <v>83</v>
      </c>
      <c r="AY185" s="246" t="s">
        <v>197</v>
      </c>
    </row>
    <row r="186" s="2" customFormat="1" ht="24.15" customHeight="1">
      <c r="A186" s="41"/>
      <c r="B186" s="42"/>
      <c r="C186" s="217" t="s">
        <v>452</v>
      </c>
      <c r="D186" s="217" t="s">
        <v>199</v>
      </c>
      <c r="E186" s="218" t="s">
        <v>1561</v>
      </c>
      <c r="F186" s="219" t="s">
        <v>1562</v>
      </c>
      <c r="G186" s="220" t="s">
        <v>248</v>
      </c>
      <c r="H186" s="221">
        <v>14.9</v>
      </c>
      <c r="I186" s="222"/>
      <c r="J186" s="223">
        <f>ROUND(I186*H186,2)</f>
        <v>0</v>
      </c>
      <c r="K186" s="219" t="s">
        <v>19</v>
      </c>
      <c r="L186" s="47"/>
      <c r="M186" s="224" t="s">
        <v>19</v>
      </c>
      <c r="N186" s="225" t="s">
        <v>47</v>
      </c>
      <c r="O186" s="87"/>
      <c r="P186" s="226">
        <f>O186*H186</f>
        <v>0</v>
      </c>
      <c r="Q186" s="226">
        <v>0</v>
      </c>
      <c r="R186" s="226">
        <f>Q186*H186</f>
        <v>0</v>
      </c>
      <c r="S186" s="226">
        <v>0</v>
      </c>
      <c r="T186" s="227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8" t="s">
        <v>290</v>
      </c>
      <c r="AT186" s="228" t="s">
        <v>199</v>
      </c>
      <c r="AU186" s="228" t="s">
        <v>85</v>
      </c>
      <c r="AY186" s="20" t="s">
        <v>197</v>
      </c>
      <c r="BE186" s="229">
        <f>IF(N186="základní",J186,0)</f>
        <v>0</v>
      </c>
      <c r="BF186" s="229">
        <f>IF(N186="snížená",J186,0)</f>
        <v>0</v>
      </c>
      <c r="BG186" s="229">
        <f>IF(N186="zákl. přenesená",J186,0)</f>
        <v>0</v>
      </c>
      <c r="BH186" s="229">
        <f>IF(N186="sníž. přenesená",J186,0)</f>
        <v>0</v>
      </c>
      <c r="BI186" s="229">
        <f>IF(N186="nulová",J186,0)</f>
        <v>0</v>
      </c>
      <c r="BJ186" s="20" t="s">
        <v>83</v>
      </c>
      <c r="BK186" s="229">
        <f>ROUND(I186*H186,2)</f>
        <v>0</v>
      </c>
      <c r="BL186" s="20" t="s">
        <v>290</v>
      </c>
      <c r="BM186" s="228" t="s">
        <v>2308</v>
      </c>
    </row>
    <row r="187" s="13" customFormat="1">
      <c r="A187" s="13"/>
      <c r="B187" s="235"/>
      <c r="C187" s="236"/>
      <c r="D187" s="237" t="s">
        <v>208</v>
      </c>
      <c r="E187" s="238" t="s">
        <v>19</v>
      </c>
      <c r="F187" s="239" t="s">
        <v>2300</v>
      </c>
      <c r="G187" s="236"/>
      <c r="H187" s="240">
        <v>14.9</v>
      </c>
      <c r="I187" s="241"/>
      <c r="J187" s="236"/>
      <c r="K187" s="236"/>
      <c r="L187" s="242"/>
      <c r="M187" s="243"/>
      <c r="N187" s="244"/>
      <c r="O187" s="244"/>
      <c r="P187" s="244"/>
      <c r="Q187" s="244"/>
      <c r="R187" s="244"/>
      <c r="S187" s="244"/>
      <c r="T187" s="245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6" t="s">
        <v>208</v>
      </c>
      <c r="AU187" s="246" t="s">
        <v>85</v>
      </c>
      <c r="AV187" s="13" t="s">
        <v>85</v>
      </c>
      <c r="AW187" s="13" t="s">
        <v>37</v>
      </c>
      <c r="AX187" s="13" t="s">
        <v>83</v>
      </c>
      <c r="AY187" s="246" t="s">
        <v>197</v>
      </c>
    </row>
    <row r="188" s="2" customFormat="1" ht="24.15" customHeight="1">
      <c r="A188" s="41"/>
      <c r="B188" s="42"/>
      <c r="C188" s="269" t="s">
        <v>457</v>
      </c>
      <c r="D188" s="269" t="s">
        <v>342</v>
      </c>
      <c r="E188" s="270" t="s">
        <v>1564</v>
      </c>
      <c r="F188" s="271" t="s">
        <v>1565</v>
      </c>
      <c r="G188" s="272" t="s">
        <v>248</v>
      </c>
      <c r="H188" s="273">
        <v>16.390000000000001</v>
      </c>
      <c r="I188" s="274"/>
      <c r="J188" s="275">
        <f>ROUND(I188*H188,2)</f>
        <v>0</v>
      </c>
      <c r="K188" s="271" t="s">
        <v>19</v>
      </c>
      <c r="L188" s="276"/>
      <c r="M188" s="277" t="s">
        <v>19</v>
      </c>
      <c r="N188" s="278" t="s">
        <v>47</v>
      </c>
      <c r="O188" s="87"/>
      <c r="P188" s="226">
        <f>O188*H188</f>
        <v>0</v>
      </c>
      <c r="Q188" s="226">
        <v>0.00092000000000000003</v>
      </c>
      <c r="R188" s="226">
        <f>Q188*H188</f>
        <v>0.015078800000000002</v>
      </c>
      <c r="S188" s="226">
        <v>0</v>
      </c>
      <c r="T188" s="227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8" t="s">
        <v>411</v>
      </c>
      <c r="AT188" s="228" t="s">
        <v>342</v>
      </c>
      <c r="AU188" s="228" t="s">
        <v>85</v>
      </c>
      <c r="AY188" s="20" t="s">
        <v>197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0" t="s">
        <v>83</v>
      </c>
      <c r="BK188" s="229">
        <f>ROUND(I188*H188,2)</f>
        <v>0</v>
      </c>
      <c r="BL188" s="20" t="s">
        <v>290</v>
      </c>
      <c r="BM188" s="228" t="s">
        <v>2309</v>
      </c>
    </row>
    <row r="189" s="13" customFormat="1">
      <c r="A189" s="13"/>
      <c r="B189" s="235"/>
      <c r="C189" s="236"/>
      <c r="D189" s="237" t="s">
        <v>208</v>
      </c>
      <c r="E189" s="236"/>
      <c r="F189" s="239" t="s">
        <v>2310</v>
      </c>
      <c r="G189" s="236"/>
      <c r="H189" s="240">
        <v>16.390000000000001</v>
      </c>
      <c r="I189" s="241"/>
      <c r="J189" s="236"/>
      <c r="K189" s="236"/>
      <c r="L189" s="242"/>
      <c r="M189" s="243"/>
      <c r="N189" s="244"/>
      <c r="O189" s="244"/>
      <c r="P189" s="244"/>
      <c r="Q189" s="244"/>
      <c r="R189" s="244"/>
      <c r="S189" s="244"/>
      <c r="T189" s="245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6" t="s">
        <v>208</v>
      </c>
      <c r="AU189" s="246" t="s">
        <v>85</v>
      </c>
      <c r="AV189" s="13" t="s">
        <v>85</v>
      </c>
      <c r="AW189" s="13" t="s">
        <v>4</v>
      </c>
      <c r="AX189" s="13" t="s">
        <v>83</v>
      </c>
      <c r="AY189" s="246" t="s">
        <v>197</v>
      </c>
    </row>
    <row r="190" s="2" customFormat="1" ht="24.15" customHeight="1">
      <c r="A190" s="41"/>
      <c r="B190" s="42"/>
      <c r="C190" s="217" t="s">
        <v>463</v>
      </c>
      <c r="D190" s="217" t="s">
        <v>199</v>
      </c>
      <c r="E190" s="218" t="s">
        <v>1568</v>
      </c>
      <c r="F190" s="219" t="s">
        <v>1569</v>
      </c>
      <c r="G190" s="220" t="s">
        <v>248</v>
      </c>
      <c r="H190" s="221">
        <v>80.5</v>
      </c>
      <c r="I190" s="222"/>
      <c r="J190" s="223">
        <f>ROUND(I190*H190,2)</f>
        <v>0</v>
      </c>
      <c r="K190" s="219" t="s">
        <v>19</v>
      </c>
      <c r="L190" s="47"/>
      <c r="M190" s="224" t="s">
        <v>19</v>
      </c>
      <c r="N190" s="225" t="s">
        <v>47</v>
      </c>
      <c r="O190" s="87"/>
      <c r="P190" s="226">
        <f>O190*H190</f>
        <v>0</v>
      </c>
      <c r="Q190" s="226">
        <v>0</v>
      </c>
      <c r="R190" s="226">
        <f>Q190*H190</f>
        <v>0</v>
      </c>
      <c r="S190" s="226">
        <v>0</v>
      </c>
      <c r="T190" s="227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8" t="s">
        <v>290</v>
      </c>
      <c r="AT190" s="228" t="s">
        <v>199</v>
      </c>
      <c r="AU190" s="228" t="s">
        <v>85</v>
      </c>
      <c r="AY190" s="20" t="s">
        <v>197</v>
      </c>
      <c r="BE190" s="229">
        <f>IF(N190="základní",J190,0)</f>
        <v>0</v>
      </c>
      <c r="BF190" s="229">
        <f>IF(N190="snížená",J190,0)</f>
        <v>0</v>
      </c>
      <c r="BG190" s="229">
        <f>IF(N190="zákl. přenesená",J190,0)</f>
        <v>0</v>
      </c>
      <c r="BH190" s="229">
        <f>IF(N190="sníž. přenesená",J190,0)</f>
        <v>0</v>
      </c>
      <c r="BI190" s="229">
        <f>IF(N190="nulová",J190,0)</f>
        <v>0</v>
      </c>
      <c r="BJ190" s="20" t="s">
        <v>83</v>
      </c>
      <c r="BK190" s="229">
        <f>ROUND(I190*H190,2)</f>
        <v>0</v>
      </c>
      <c r="BL190" s="20" t="s">
        <v>290</v>
      </c>
      <c r="BM190" s="228" t="s">
        <v>2311</v>
      </c>
    </row>
    <row r="191" s="13" customFormat="1">
      <c r="A191" s="13"/>
      <c r="B191" s="235"/>
      <c r="C191" s="236"/>
      <c r="D191" s="237" t="s">
        <v>208</v>
      </c>
      <c r="E191" s="238" t="s">
        <v>19</v>
      </c>
      <c r="F191" s="239" t="s">
        <v>2296</v>
      </c>
      <c r="G191" s="236"/>
      <c r="H191" s="240">
        <v>80.5</v>
      </c>
      <c r="I191" s="241"/>
      <c r="J191" s="236"/>
      <c r="K191" s="236"/>
      <c r="L191" s="242"/>
      <c r="M191" s="243"/>
      <c r="N191" s="244"/>
      <c r="O191" s="244"/>
      <c r="P191" s="244"/>
      <c r="Q191" s="244"/>
      <c r="R191" s="244"/>
      <c r="S191" s="244"/>
      <c r="T191" s="245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6" t="s">
        <v>208</v>
      </c>
      <c r="AU191" s="246" t="s">
        <v>85</v>
      </c>
      <c r="AV191" s="13" t="s">
        <v>85</v>
      </c>
      <c r="AW191" s="13" t="s">
        <v>37</v>
      </c>
      <c r="AX191" s="13" t="s">
        <v>83</v>
      </c>
      <c r="AY191" s="246" t="s">
        <v>197</v>
      </c>
    </row>
    <row r="192" s="2" customFormat="1" ht="16.5" customHeight="1">
      <c r="A192" s="41"/>
      <c r="B192" s="42"/>
      <c r="C192" s="269" t="s">
        <v>468</v>
      </c>
      <c r="D192" s="269" t="s">
        <v>342</v>
      </c>
      <c r="E192" s="270" t="s">
        <v>1571</v>
      </c>
      <c r="F192" s="271" t="s">
        <v>1572</v>
      </c>
      <c r="G192" s="272" t="s">
        <v>345</v>
      </c>
      <c r="H192" s="273">
        <v>19.442</v>
      </c>
      <c r="I192" s="274"/>
      <c r="J192" s="275">
        <f>ROUND(I192*H192,2)</f>
        <v>0</v>
      </c>
      <c r="K192" s="271" t="s">
        <v>203</v>
      </c>
      <c r="L192" s="276"/>
      <c r="M192" s="277" t="s">
        <v>19</v>
      </c>
      <c r="N192" s="278" t="s">
        <v>47</v>
      </c>
      <c r="O192" s="87"/>
      <c r="P192" s="226">
        <f>O192*H192</f>
        <v>0</v>
      </c>
      <c r="Q192" s="226">
        <v>1</v>
      </c>
      <c r="R192" s="226">
        <f>Q192*H192</f>
        <v>19.442</v>
      </c>
      <c r="S192" s="226">
        <v>0</v>
      </c>
      <c r="T192" s="227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8" t="s">
        <v>411</v>
      </c>
      <c r="AT192" s="228" t="s">
        <v>342</v>
      </c>
      <c r="AU192" s="228" t="s">
        <v>85</v>
      </c>
      <c r="AY192" s="20" t="s">
        <v>197</v>
      </c>
      <c r="BE192" s="229">
        <f>IF(N192="základní",J192,0)</f>
        <v>0</v>
      </c>
      <c r="BF192" s="229">
        <f>IF(N192="snížená",J192,0)</f>
        <v>0</v>
      </c>
      <c r="BG192" s="229">
        <f>IF(N192="zákl. přenesená",J192,0)</f>
        <v>0</v>
      </c>
      <c r="BH192" s="229">
        <f>IF(N192="sníž. přenesená",J192,0)</f>
        <v>0</v>
      </c>
      <c r="BI192" s="229">
        <f>IF(N192="nulová",J192,0)</f>
        <v>0</v>
      </c>
      <c r="BJ192" s="20" t="s">
        <v>83</v>
      </c>
      <c r="BK192" s="229">
        <f>ROUND(I192*H192,2)</f>
        <v>0</v>
      </c>
      <c r="BL192" s="20" t="s">
        <v>290</v>
      </c>
      <c r="BM192" s="228" t="s">
        <v>2312</v>
      </c>
    </row>
    <row r="193" s="13" customFormat="1">
      <c r="A193" s="13"/>
      <c r="B193" s="235"/>
      <c r="C193" s="236"/>
      <c r="D193" s="237" t="s">
        <v>208</v>
      </c>
      <c r="E193" s="238" t="s">
        <v>19</v>
      </c>
      <c r="F193" s="239" t="s">
        <v>2313</v>
      </c>
      <c r="G193" s="236"/>
      <c r="H193" s="240">
        <v>8.4529999999999994</v>
      </c>
      <c r="I193" s="241"/>
      <c r="J193" s="236"/>
      <c r="K193" s="236"/>
      <c r="L193" s="242"/>
      <c r="M193" s="243"/>
      <c r="N193" s="244"/>
      <c r="O193" s="244"/>
      <c r="P193" s="244"/>
      <c r="Q193" s="244"/>
      <c r="R193" s="244"/>
      <c r="S193" s="244"/>
      <c r="T193" s="245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6" t="s">
        <v>208</v>
      </c>
      <c r="AU193" s="246" t="s">
        <v>85</v>
      </c>
      <c r="AV193" s="13" t="s">
        <v>85</v>
      </c>
      <c r="AW193" s="13" t="s">
        <v>37</v>
      </c>
      <c r="AX193" s="13" t="s">
        <v>83</v>
      </c>
      <c r="AY193" s="246" t="s">
        <v>197</v>
      </c>
    </row>
    <row r="194" s="13" customFormat="1">
      <c r="A194" s="13"/>
      <c r="B194" s="235"/>
      <c r="C194" s="236"/>
      <c r="D194" s="237" t="s">
        <v>208</v>
      </c>
      <c r="E194" s="236"/>
      <c r="F194" s="239" t="s">
        <v>2314</v>
      </c>
      <c r="G194" s="236"/>
      <c r="H194" s="240">
        <v>19.442</v>
      </c>
      <c r="I194" s="241"/>
      <c r="J194" s="236"/>
      <c r="K194" s="236"/>
      <c r="L194" s="242"/>
      <c r="M194" s="243"/>
      <c r="N194" s="244"/>
      <c r="O194" s="244"/>
      <c r="P194" s="244"/>
      <c r="Q194" s="244"/>
      <c r="R194" s="244"/>
      <c r="S194" s="244"/>
      <c r="T194" s="245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6" t="s">
        <v>208</v>
      </c>
      <c r="AU194" s="246" t="s">
        <v>85</v>
      </c>
      <c r="AV194" s="13" t="s">
        <v>85</v>
      </c>
      <c r="AW194" s="13" t="s">
        <v>4</v>
      </c>
      <c r="AX194" s="13" t="s">
        <v>83</v>
      </c>
      <c r="AY194" s="246" t="s">
        <v>197</v>
      </c>
    </row>
    <row r="195" s="2" customFormat="1" ht="24.15" customHeight="1">
      <c r="A195" s="41"/>
      <c r="B195" s="42"/>
      <c r="C195" s="217" t="s">
        <v>473</v>
      </c>
      <c r="D195" s="217" t="s">
        <v>199</v>
      </c>
      <c r="E195" s="218" t="s">
        <v>1576</v>
      </c>
      <c r="F195" s="219" t="s">
        <v>1577</v>
      </c>
      <c r="G195" s="220" t="s">
        <v>248</v>
      </c>
      <c r="H195" s="221">
        <v>51.700000000000003</v>
      </c>
      <c r="I195" s="222"/>
      <c r="J195" s="223">
        <f>ROUND(I195*H195,2)</f>
        <v>0</v>
      </c>
      <c r="K195" s="219" t="s">
        <v>19</v>
      </c>
      <c r="L195" s="47"/>
      <c r="M195" s="224" t="s">
        <v>19</v>
      </c>
      <c r="N195" s="225" t="s">
        <v>47</v>
      </c>
      <c r="O195" s="87"/>
      <c r="P195" s="226">
        <f>O195*H195</f>
        <v>0</v>
      </c>
      <c r="Q195" s="226">
        <v>0</v>
      </c>
      <c r="R195" s="226">
        <f>Q195*H195</f>
        <v>0</v>
      </c>
      <c r="S195" s="226">
        <v>0</v>
      </c>
      <c r="T195" s="22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8" t="s">
        <v>290</v>
      </c>
      <c r="AT195" s="228" t="s">
        <v>199</v>
      </c>
      <c r="AU195" s="228" t="s">
        <v>85</v>
      </c>
      <c r="AY195" s="20" t="s">
        <v>197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0" t="s">
        <v>83</v>
      </c>
      <c r="BK195" s="229">
        <f>ROUND(I195*H195,2)</f>
        <v>0</v>
      </c>
      <c r="BL195" s="20" t="s">
        <v>290</v>
      </c>
      <c r="BM195" s="228" t="s">
        <v>2315</v>
      </c>
    </row>
    <row r="196" s="13" customFormat="1">
      <c r="A196" s="13"/>
      <c r="B196" s="235"/>
      <c r="C196" s="236"/>
      <c r="D196" s="237" t="s">
        <v>208</v>
      </c>
      <c r="E196" s="238" t="s">
        <v>19</v>
      </c>
      <c r="F196" s="239" t="s">
        <v>2298</v>
      </c>
      <c r="G196" s="236"/>
      <c r="H196" s="240">
        <v>51.700000000000003</v>
      </c>
      <c r="I196" s="241"/>
      <c r="J196" s="236"/>
      <c r="K196" s="236"/>
      <c r="L196" s="242"/>
      <c r="M196" s="243"/>
      <c r="N196" s="244"/>
      <c r="O196" s="244"/>
      <c r="P196" s="244"/>
      <c r="Q196" s="244"/>
      <c r="R196" s="244"/>
      <c r="S196" s="244"/>
      <c r="T196" s="245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6" t="s">
        <v>208</v>
      </c>
      <c r="AU196" s="246" t="s">
        <v>85</v>
      </c>
      <c r="AV196" s="13" t="s">
        <v>85</v>
      </c>
      <c r="AW196" s="13" t="s">
        <v>37</v>
      </c>
      <c r="AX196" s="13" t="s">
        <v>83</v>
      </c>
      <c r="AY196" s="246" t="s">
        <v>197</v>
      </c>
    </row>
    <row r="197" s="2" customFormat="1" ht="24.15" customHeight="1">
      <c r="A197" s="41"/>
      <c r="B197" s="42"/>
      <c r="C197" s="217" t="s">
        <v>478</v>
      </c>
      <c r="D197" s="217" t="s">
        <v>199</v>
      </c>
      <c r="E197" s="218" t="s">
        <v>1582</v>
      </c>
      <c r="F197" s="219" t="s">
        <v>1583</v>
      </c>
      <c r="G197" s="220" t="s">
        <v>248</v>
      </c>
      <c r="H197" s="221">
        <v>14.9</v>
      </c>
      <c r="I197" s="222"/>
      <c r="J197" s="223">
        <f>ROUND(I197*H197,2)</f>
        <v>0</v>
      </c>
      <c r="K197" s="219" t="s">
        <v>19</v>
      </c>
      <c r="L197" s="47"/>
      <c r="M197" s="224" t="s">
        <v>19</v>
      </c>
      <c r="N197" s="225" t="s">
        <v>47</v>
      </c>
      <c r="O197" s="87"/>
      <c r="P197" s="226">
        <f>O197*H197</f>
        <v>0</v>
      </c>
      <c r="Q197" s="226">
        <v>0</v>
      </c>
      <c r="R197" s="226">
        <f>Q197*H197</f>
        <v>0</v>
      </c>
      <c r="S197" s="226">
        <v>0</v>
      </c>
      <c r="T197" s="22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8" t="s">
        <v>290</v>
      </c>
      <c r="AT197" s="228" t="s">
        <v>199</v>
      </c>
      <c r="AU197" s="228" t="s">
        <v>85</v>
      </c>
      <c r="AY197" s="20" t="s">
        <v>197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0" t="s">
        <v>83</v>
      </c>
      <c r="BK197" s="229">
        <f>ROUND(I197*H197,2)</f>
        <v>0</v>
      </c>
      <c r="BL197" s="20" t="s">
        <v>290</v>
      </c>
      <c r="BM197" s="228" t="s">
        <v>2316</v>
      </c>
    </row>
    <row r="198" s="13" customFormat="1">
      <c r="A198" s="13"/>
      <c r="B198" s="235"/>
      <c r="C198" s="236"/>
      <c r="D198" s="237" t="s">
        <v>208</v>
      </c>
      <c r="E198" s="238" t="s">
        <v>19</v>
      </c>
      <c r="F198" s="239" t="s">
        <v>2300</v>
      </c>
      <c r="G198" s="236"/>
      <c r="H198" s="240">
        <v>14.9</v>
      </c>
      <c r="I198" s="241"/>
      <c r="J198" s="236"/>
      <c r="K198" s="236"/>
      <c r="L198" s="242"/>
      <c r="M198" s="243"/>
      <c r="N198" s="244"/>
      <c r="O198" s="244"/>
      <c r="P198" s="244"/>
      <c r="Q198" s="244"/>
      <c r="R198" s="244"/>
      <c r="S198" s="244"/>
      <c r="T198" s="245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6" t="s">
        <v>208</v>
      </c>
      <c r="AU198" s="246" t="s">
        <v>85</v>
      </c>
      <c r="AV198" s="13" t="s">
        <v>85</v>
      </c>
      <c r="AW198" s="13" t="s">
        <v>37</v>
      </c>
      <c r="AX198" s="13" t="s">
        <v>83</v>
      </c>
      <c r="AY198" s="246" t="s">
        <v>197</v>
      </c>
    </row>
    <row r="199" s="2" customFormat="1" ht="16.5" customHeight="1">
      <c r="A199" s="41"/>
      <c r="B199" s="42"/>
      <c r="C199" s="269" t="s">
        <v>483</v>
      </c>
      <c r="D199" s="269" t="s">
        <v>342</v>
      </c>
      <c r="E199" s="270" t="s">
        <v>343</v>
      </c>
      <c r="F199" s="271" t="s">
        <v>344</v>
      </c>
      <c r="G199" s="272" t="s">
        <v>345</v>
      </c>
      <c r="H199" s="273">
        <v>11.994999999999999</v>
      </c>
      <c r="I199" s="274"/>
      <c r="J199" s="275">
        <f>ROUND(I199*H199,2)</f>
        <v>0</v>
      </c>
      <c r="K199" s="271" t="s">
        <v>203</v>
      </c>
      <c r="L199" s="276"/>
      <c r="M199" s="277" t="s">
        <v>19</v>
      </c>
      <c r="N199" s="278" t="s">
        <v>47</v>
      </c>
      <c r="O199" s="87"/>
      <c r="P199" s="226">
        <f>O199*H199</f>
        <v>0</v>
      </c>
      <c r="Q199" s="226">
        <v>1</v>
      </c>
      <c r="R199" s="226">
        <f>Q199*H199</f>
        <v>11.994999999999999</v>
      </c>
      <c r="S199" s="226">
        <v>0</v>
      </c>
      <c r="T199" s="227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8" t="s">
        <v>411</v>
      </c>
      <c r="AT199" s="228" t="s">
        <v>342</v>
      </c>
      <c r="AU199" s="228" t="s">
        <v>85</v>
      </c>
      <c r="AY199" s="20" t="s">
        <v>197</v>
      </c>
      <c r="BE199" s="229">
        <f>IF(N199="základní",J199,0)</f>
        <v>0</v>
      </c>
      <c r="BF199" s="229">
        <f>IF(N199="snížená",J199,0)</f>
        <v>0</v>
      </c>
      <c r="BG199" s="229">
        <f>IF(N199="zákl. přenesená",J199,0)</f>
        <v>0</v>
      </c>
      <c r="BH199" s="229">
        <f>IF(N199="sníž. přenesená",J199,0)</f>
        <v>0</v>
      </c>
      <c r="BI199" s="229">
        <f>IF(N199="nulová",J199,0)</f>
        <v>0</v>
      </c>
      <c r="BJ199" s="20" t="s">
        <v>83</v>
      </c>
      <c r="BK199" s="229">
        <f>ROUND(I199*H199,2)</f>
        <v>0</v>
      </c>
      <c r="BL199" s="20" t="s">
        <v>290</v>
      </c>
      <c r="BM199" s="228" t="s">
        <v>2317</v>
      </c>
    </row>
    <row r="200" s="13" customFormat="1">
      <c r="A200" s="13"/>
      <c r="B200" s="235"/>
      <c r="C200" s="236"/>
      <c r="D200" s="237" t="s">
        <v>208</v>
      </c>
      <c r="E200" s="238" t="s">
        <v>19</v>
      </c>
      <c r="F200" s="239" t="s">
        <v>2318</v>
      </c>
      <c r="G200" s="236"/>
      <c r="H200" s="240">
        <v>5.2149999999999999</v>
      </c>
      <c r="I200" s="241"/>
      <c r="J200" s="236"/>
      <c r="K200" s="236"/>
      <c r="L200" s="242"/>
      <c r="M200" s="243"/>
      <c r="N200" s="244"/>
      <c r="O200" s="244"/>
      <c r="P200" s="244"/>
      <c r="Q200" s="244"/>
      <c r="R200" s="244"/>
      <c r="S200" s="244"/>
      <c r="T200" s="245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6" t="s">
        <v>208</v>
      </c>
      <c r="AU200" s="246" t="s">
        <v>85</v>
      </c>
      <c r="AV200" s="13" t="s">
        <v>85</v>
      </c>
      <c r="AW200" s="13" t="s">
        <v>37</v>
      </c>
      <c r="AX200" s="13" t="s">
        <v>83</v>
      </c>
      <c r="AY200" s="246" t="s">
        <v>197</v>
      </c>
    </row>
    <row r="201" s="13" customFormat="1">
      <c r="A201" s="13"/>
      <c r="B201" s="235"/>
      <c r="C201" s="236"/>
      <c r="D201" s="237" t="s">
        <v>208</v>
      </c>
      <c r="E201" s="236"/>
      <c r="F201" s="239" t="s">
        <v>2319</v>
      </c>
      <c r="G201" s="236"/>
      <c r="H201" s="240">
        <v>11.994999999999999</v>
      </c>
      <c r="I201" s="241"/>
      <c r="J201" s="236"/>
      <c r="K201" s="236"/>
      <c r="L201" s="242"/>
      <c r="M201" s="243"/>
      <c r="N201" s="244"/>
      <c r="O201" s="244"/>
      <c r="P201" s="244"/>
      <c r="Q201" s="244"/>
      <c r="R201" s="244"/>
      <c r="S201" s="244"/>
      <c r="T201" s="245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6" t="s">
        <v>208</v>
      </c>
      <c r="AU201" s="246" t="s">
        <v>85</v>
      </c>
      <c r="AV201" s="13" t="s">
        <v>85</v>
      </c>
      <c r="AW201" s="13" t="s">
        <v>4</v>
      </c>
      <c r="AX201" s="13" t="s">
        <v>83</v>
      </c>
      <c r="AY201" s="246" t="s">
        <v>197</v>
      </c>
    </row>
    <row r="202" s="2" customFormat="1" ht="21.75" customHeight="1">
      <c r="A202" s="41"/>
      <c r="B202" s="42"/>
      <c r="C202" s="217" t="s">
        <v>488</v>
      </c>
      <c r="D202" s="217" t="s">
        <v>199</v>
      </c>
      <c r="E202" s="218" t="s">
        <v>1588</v>
      </c>
      <c r="F202" s="219" t="s">
        <v>1589</v>
      </c>
      <c r="G202" s="220" t="s">
        <v>266</v>
      </c>
      <c r="H202" s="221">
        <v>17.975000000000001</v>
      </c>
      <c r="I202" s="222"/>
      <c r="J202" s="223">
        <f>ROUND(I202*H202,2)</f>
        <v>0</v>
      </c>
      <c r="K202" s="219" t="s">
        <v>19</v>
      </c>
      <c r="L202" s="47"/>
      <c r="M202" s="224" t="s">
        <v>19</v>
      </c>
      <c r="N202" s="225" t="s">
        <v>47</v>
      </c>
      <c r="O202" s="87"/>
      <c r="P202" s="226">
        <f>O202*H202</f>
        <v>0</v>
      </c>
      <c r="Q202" s="226">
        <v>0</v>
      </c>
      <c r="R202" s="226">
        <f>Q202*H202</f>
        <v>0</v>
      </c>
      <c r="S202" s="226">
        <v>0</v>
      </c>
      <c r="T202" s="227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8" t="s">
        <v>290</v>
      </c>
      <c r="AT202" s="228" t="s">
        <v>199</v>
      </c>
      <c r="AU202" s="228" t="s">
        <v>85</v>
      </c>
      <c r="AY202" s="20" t="s">
        <v>197</v>
      </c>
      <c r="BE202" s="229">
        <f>IF(N202="základní",J202,0)</f>
        <v>0</v>
      </c>
      <c r="BF202" s="229">
        <f>IF(N202="snížená",J202,0)</f>
        <v>0</v>
      </c>
      <c r="BG202" s="229">
        <f>IF(N202="zákl. přenesená",J202,0)</f>
        <v>0</v>
      </c>
      <c r="BH202" s="229">
        <f>IF(N202="sníž. přenesená",J202,0)</f>
        <v>0</v>
      </c>
      <c r="BI202" s="229">
        <f>IF(N202="nulová",J202,0)</f>
        <v>0</v>
      </c>
      <c r="BJ202" s="20" t="s">
        <v>83</v>
      </c>
      <c r="BK202" s="229">
        <f>ROUND(I202*H202,2)</f>
        <v>0</v>
      </c>
      <c r="BL202" s="20" t="s">
        <v>290</v>
      </c>
      <c r="BM202" s="228" t="s">
        <v>2320</v>
      </c>
    </row>
    <row r="203" s="13" customFormat="1">
      <c r="A203" s="13"/>
      <c r="B203" s="235"/>
      <c r="C203" s="236"/>
      <c r="D203" s="237" t="s">
        <v>208</v>
      </c>
      <c r="E203" s="238" t="s">
        <v>19</v>
      </c>
      <c r="F203" s="239" t="s">
        <v>2249</v>
      </c>
      <c r="G203" s="236"/>
      <c r="H203" s="240">
        <v>11.27</v>
      </c>
      <c r="I203" s="241"/>
      <c r="J203" s="236"/>
      <c r="K203" s="236"/>
      <c r="L203" s="242"/>
      <c r="M203" s="243"/>
      <c r="N203" s="244"/>
      <c r="O203" s="244"/>
      <c r="P203" s="244"/>
      <c r="Q203" s="244"/>
      <c r="R203" s="244"/>
      <c r="S203" s="244"/>
      <c r="T203" s="245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6" t="s">
        <v>208</v>
      </c>
      <c r="AU203" s="246" t="s">
        <v>85</v>
      </c>
      <c r="AV203" s="13" t="s">
        <v>85</v>
      </c>
      <c r="AW203" s="13" t="s">
        <v>37</v>
      </c>
      <c r="AX203" s="13" t="s">
        <v>76</v>
      </c>
      <c r="AY203" s="246" t="s">
        <v>197</v>
      </c>
    </row>
    <row r="204" s="13" customFormat="1">
      <c r="A204" s="13"/>
      <c r="B204" s="235"/>
      <c r="C204" s="236"/>
      <c r="D204" s="237" t="s">
        <v>208</v>
      </c>
      <c r="E204" s="238" t="s">
        <v>19</v>
      </c>
      <c r="F204" s="239" t="s">
        <v>2250</v>
      </c>
      <c r="G204" s="236"/>
      <c r="H204" s="240">
        <v>6.7050000000000001</v>
      </c>
      <c r="I204" s="241"/>
      <c r="J204" s="236"/>
      <c r="K204" s="236"/>
      <c r="L204" s="242"/>
      <c r="M204" s="243"/>
      <c r="N204" s="244"/>
      <c r="O204" s="244"/>
      <c r="P204" s="244"/>
      <c r="Q204" s="244"/>
      <c r="R204" s="244"/>
      <c r="S204" s="244"/>
      <c r="T204" s="245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6" t="s">
        <v>208</v>
      </c>
      <c r="AU204" s="246" t="s">
        <v>85</v>
      </c>
      <c r="AV204" s="13" t="s">
        <v>85</v>
      </c>
      <c r="AW204" s="13" t="s">
        <v>37</v>
      </c>
      <c r="AX204" s="13" t="s">
        <v>76</v>
      </c>
      <c r="AY204" s="246" t="s">
        <v>197</v>
      </c>
    </row>
    <row r="205" s="14" customFormat="1">
      <c r="A205" s="14"/>
      <c r="B205" s="247"/>
      <c r="C205" s="248"/>
      <c r="D205" s="237" t="s">
        <v>208</v>
      </c>
      <c r="E205" s="249" t="s">
        <v>19</v>
      </c>
      <c r="F205" s="250" t="s">
        <v>272</v>
      </c>
      <c r="G205" s="248"/>
      <c r="H205" s="251">
        <v>17.975000000000001</v>
      </c>
      <c r="I205" s="252"/>
      <c r="J205" s="248"/>
      <c r="K205" s="248"/>
      <c r="L205" s="253"/>
      <c r="M205" s="254"/>
      <c r="N205" s="255"/>
      <c r="O205" s="255"/>
      <c r="P205" s="255"/>
      <c r="Q205" s="255"/>
      <c r="R205" s="255"/>
      <c r="S205" s="255"/>
      <c r="T205" s="256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7" t="s">
        <v>208</v>
      </c>
      <c r="AU205" s="257" t="s">
        <v>85</v>
      </c>
      <c r="AV205" s="14" t="s">
        <v>204</v>
      </c>
      <c r="AW205" s="14" t="s">
        <v>37</v>
      </c>
      <c r="AX205" s="14" t="s">
        <v>83</v>
      </c>
      <c r="AY205" s="257" t="s">
        <v>197</v>
      </c>
    </row>
    <row r="206" s="2" customFormat="1" ht="16.5" customHeight="1">
      <c r="A206" s="41"/>
      <c r="B206" s="42"/>
      <c r="C206" s="217" t="s">
        <v>493</v>
      </c>
      <c r="D206" s="217" t="s">
        <v>199</v>
      </c>
      <c r="E206" s="218" t="s">
        <v>1591</v>
      </c>
      <c r="F206" s="219" t="s">
        <v>1592</v>
      </c>
      <c r="G206" s="220" t="s">
        <v>202</v>
      </c>
      <c r="H206" s="221">
        <v>25.850000000000001</v>
      </c>
      <c r="I206" s="222"/>
      <c r="J206" s="223">
        <f>ROUND(I206*H206,2)</f>
        <v>0</v>
      </c>
      <c r="K206" s="219" t="s">
        <v>19</v>
      </c>
      <c r="L206" s="47"/>
      <c r="M206" s="224" t="s">
        <v>19</v>
      </c>
      <c r="N206" s="225" t="s">
        <v>47</v>
      </c>
      <c r="O206" s="87"/>
      <c r="P206" s="226">
        <f>O206*H206</f>
        <v>0</v>
      </c>
      <c r="Q206" s="226">
        <v>0</v>
      </c>
      <c r="R206" s="226">
        <f>Q206*H206</f>
        <v>0</v>
      </c>
      <c r="S206" s="226">
        <v>0</v>
      </c>
      <c r="T206" s="227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8" t="s">
        <v>290</v>
      </c>
      <c r="AT206" s="228" t="s">
        <v>199</v>
      </c>
      <c r="AU206" s="228" t="s">
        <v>85</v>
      </c>
      <c r="AY206" s="20" t="s">
        <v>197</v>
      </c>
      <c r="BE206" s="229">
        <f>IF(N206="základní",J206,0)</f>
        <v>0</v>
      </c>
      <c r="BF206" s="229">
        <f>IF(N206="snížená",J206,0)</f>
        <v>0</v>
      </c>
      <c r="BG206" s="229">
        <f>IF(N206="zákl. přenesená",J206,0)</f>
        <v>0</v>
      </c>
      <c r="BH206" s="229">
        <f>IF(N206="sníž. přenesená",J206,0)</f>
        <v>0</v>
      </c>
      <c r="BI206" s="229">
        <f>IF(N206="nulová",J206,0)</f>
        <v>0</v>
      </c>
      <c r="BJ206" s="20" t="s">
        <v>83</v>
      </c>
      <c r="BK206" s="229">
        <f>ROUND(I206*H206,2)</f>
        <v>0</v>
      </c>
      <c r="BL206" s="20" t="s">
        <v>290</v>
      </c>
      <c r="BM206" s="228" t="s">
        <v>2321</v>
      </c>
    </row>
    <row r="207" s="13" customFormat="1">
      <c r="A207" s="13"/>
      <c r="B207" s="235"/>
      <c r="C207" s="236"/>
      <c r="D207" s="237" t="s">
        <v>208</v>
      </c>
      <c r="E207" s="238" t="s">
        <v>19</v>
      </c>
      <c r="F207" s="239" t="s">
        <v>2288</v>
      </c>
      <c r="G207" s="236"/>
      <c r="H207" s="240">
        <v>25.850000000000001</v>
      </c>
      <c r="I207" s="241"/>
      <c r="J207" s="236"/>
      <c r="K207" s="236"/>
      <c r="L207" s="242"/>
      <c r="M207" s="243"/>
      <c r="N207" s="244"/>
      <c r="O207" s="244"/>
      <c r="P207" s="244"/>
      <c r="Q207" s="244"/>
      <c r="R207" s="244"/>
      <c r="S207" s="244"/>
      <c r="T207" s="245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6" t="s">
        <v>208</v>
      </c>
      <c r="AU207" s="246" t="s">
        <v>85</v>
      </c>
      <c r="AV207" s="13" t="s">
        <v>85</v>
      </c>
      <c r="AW207" s="13" t="s">
        <v>37</v>
      </c>
      <c r="AX207" s="13" t="s">
        <v>83</v>
      </c>
      <c r="AY207" s="246" t="s">
        <v>197</v>
      </c>
    </row>
    <row r="208" s="12" customFormat="1" ht="25.92" customHeight="1">
      <c r="A208" s="12"/>
      <c r="B208" s="201"/>
      <c r="C208" s="202"/>
      <c r="D208" s="203" t="s">
        <v>75</v>
      </c>
      <c r="E208" s="204" t="s">
        <v>1594</v>
      </c>
      <c r="F208" s="204" t="s">
        <v>176</v>
      </c>
      <c r="G208" s="202"/>
      <c r="H208" s="202"/>
      <c r="I208" s="205"/>
      <c r="J208" s="206">
        <f>BK208</f>
        <v>0</v>
      </c>
      <c r="K208" s="202"/>
      <c r="L208" s="207"/>
      <c r="M208" s="208"/>
      <c r="N208" s="209"/>
      <c r="O208" s="209"/>
      <c r="P208" s="210">
        <f>P209</f>
        <v>0</v>
      </c>
      <c r="Q208" s="209"/>
      <c r="R208" s="210">
        <f>R209</f>
        <v>0.23028140000000003</v>
      </c>
      <c r="S208" s="209"/>
      <c r="T208" s="211">
        <f>T209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12" t="s">
        <v>85</v>
      </c>
      <c r="AT208" s="213" t="s">
        <v>75</v>
      </c>
      <c r="AU208" s="213" t="s">
        <v>76</v>
      </c>
      <c r="AY208" s="212" t="s">
        <v>197</v>
      </c>
      <c r="BK208" s="214">
        <f>BK209</f>
        <v>0</v>
      </c>
    </row>
    <row r="209" s="12" customFormat="1" ht="22.8" customHeight="1">
      <c r="A209" s="12"/>
      <c r="B209" s="201"/>
      <c r="C209" s="202"/>
      <c r="D209" s="203" t="s">
        <v>75</v>
      </c>
      <c r="E209" s="215" t="s">
        <v>1595</v>
      </c>
      <c r="F209" s="215" t="s">
        <v>1596</v>
      </c>
      <c r="G209" s="202"/>
      <c r="H209" s="202"/>
      <c r="I209" s="205"/>
      <c r="J209" s="216">
        <f>BK209</f>
        <v>0</v>
      </c>
      <c r="K209" s="202"/>
      <c r="L209" s="207"/>
      <c r="M209" s="208"/>
      <c r="N209" s="209"/>
      <c r="O209" s="209"/>
      <c r="P209" s="210">
        <f>SUM(P210:P233)</f>
        <v>0</v>
      </c>
      <c r="Q209" s="209"/>
      <c r="R209" s="210">
        <f>SUM(R210:R233)</f>
        <v>0.23028140000000003</v>
      </c>
      <c r="S209" s="209"/>
      <c r="T209" s="211">
        <f>SUM(T210:T233)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12" t="s">
        <v>85</v>
      </c>
      <c r="AT209" s="213" t="s">
        <v>75</v>
      </c>
      <c r="AU209" s="213" t="s">
        <v>83</v>
      </c>
      <c r="AY209" s="212" t="s">
        <v>197</v>
      </c>
      <c r="BK209" s="214">
        <f>SUM(BK210:BK233)</f>
        <v>0</v>
      </c>
    </row>
    <row r="210" s="2" customFormat="1" ht="49.05" customHeight="1">
      <c r="A210" s="41"/>
      <c r="B210" s="42"/>
      <c r="C210" s="217" t="s">
        <v>498</v>
      </c>
      <c r="D210" s="217" t="s">
        <v>199</v>
      </c>
      <c r="E210" s="218" t="s">
        <v>1597</v>
      </c>
      <c r="F210" s="219" t="s">
        <v>1598</v>
      </c>
      <c r="G210" s="220" t="s">
        <v>248</v>
      </c>
      <c r="H210" s="221">
        <v>162.09999999999999</v>
      </c>
      <c r="I210" s="222"/>
      <c r="J210" s="223">
        <f>ROUND(I210*H210,2)</f>
        <v>0</v>
      </c>
      <c r="K210" s="219" t="s">
        <v>346</v>
      </c>
      <c r="L210" s="47"/>
      <c r="M210" s="224" t="s">
        <v>19</v>
      </c>
      <c r="N210" s="225" t="s">
        <v>47</v>
      </c>
      <c r="O210" s="87"/>
      <c r="P210" s="226">
        <f>O210*H210</f>
        <v>0</v>
      </c>
      <c r="Q210" s="226">
        <v>0</v>
      </c>
      <c r="R210" s="226">
        <f>Q210*H210</f>
        <v>0</v>
      </c>
      <c r="S210" s="226">
        <v>0</v>
      </c>
      <c r="T210" s="227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8" t="s">
        <v>290</v>
      </c>
      <c r="AT210" s="228" t="s">
        <v>199</v>
      </c>
      <c r="AU210" s="228" t="s">
        <v>85</v>
      </c>
      <c r="AY210" s="20" t="s">
        <v>197</v>
      </c>
      <c r="BE210" s="229">
        <f>IF(N210="základní",J210,0)</f>
        <v>0</v>
      </c>
      <c r="BF210" s="229">
        <f>IF(N210="snížená",J210,0)</f>
        <v>0</v>
      </c>
      <c r="BG210" s="229">
        <f>IF(N210="zákl. přenesená",J210,0)</f>
        <v>0</v>
      </c>
      <c r="BH210" s="229">
        <f>IF(N210="sníž. přenesená",J210,0)</f>
        <v>0</v>
      </c>
      <c r="BI210" s="229">
        <f>IF(N210="nulová",J210,0)</f>
        <v>0</v>
      </c>
      <c r="BJ210" s="20" t="s">
        <v>83</v>
      </c>
      <c r="BK210" s="229">
        <f>ROUND(I210*H210,2)</f>
        <v>0</v>
      </c>
      <c r="BL210" s="20" t="s">
        <v>290</v>
      </c>
      <c r="BM210" s="228" t="s">
        <v>2322</v>
      </c>
    </row>
    <row r="211" s="2" customFormat="1">
      <c r="A211" s="41"/>
      <c r="B211" s="42"/>
      <c r="C211" s="43"/>
      <c r="D211" s="230" t="s">
        <v>206</v>
      </c>
      <c r="E211" s="43"/>
      <c r="F211" s="231" t="s">
        <v>1600</v>
      </c>
      <c r="G211" s="43"/>
      <c r="H211" s="43"/>
      <c r="I211" s="232"/>
      <c r="J211" s="43"/>
      <c r="K211" s="43"/>
      <c r="L211" s="47"/>
      <c r="M211" s="233"/>
      <c r="N211" s="234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206</v>
      </c>
      <c r="AU211" s="20" t="s">
        <v>85</v>
      </c>
    </row>
    <row r="212" s="13" customFormat="1">
      <c r="A212" s="13"/>
      <c r="B212" s="235"/>
      <c r="C212" s="236"/>
      <c r="D212" s="237" t="s">
        <v>208</v>
      </c>
      <c r="E212" s="238" t="s">
        <v>19</v>
      </c>
      <c r="F212" s="239" t="s">
        <v>2305</v>
      </c>
      <c r="G212" s="236"/>
      <c r="H212" s="240">
        <v>162.09999999999999</v>
      </c>
      <c r="I212" s="241"/>
      <c r="J212" s="236"/>
      <c r="K212" s="236"/>
      <c r="L212" s="242"/>
      <c r="M212" s="243"/>
      <c r="N212" s="244"/>
      <c r="O212" s="244"/>
      <c r="P212" s="244"/>
      <c r="Q212" s="244"/>
      <c r="R212" s="244"/>
      <c r="S212" s="244"/>
      <c r="T212" s="245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6" t="s">
        <v>208</v>
      </c>
      <c r="AU212" s="246" t="s">
        <v>85</v>
      </c>
      <c r="AV212" s="13" t="s">
        <v>85</v>
      </c>
      <c r="AW212" s="13" t="s">
        <v>37</v>
      </c>
      <c r="AX212" s="13" t="s">
        <v>83</v>
      </c>
      <c r="AY212" s="246" t="s">
        <v>197</v>
      </c>
    </row>
    <row r="213" s="2" customFormat="1" ht="24.15" customHeight="1">
      <c r="A213" s="41"/>
      <c r="B213" s="42"/>
      <c r="C213" s="269" t="s">
        <v>503</v>
      </c>
      <c r="D213" s="269" t="s">
        <v>342</v>
      </c>
      <c r="E213" s="270" t="s">
        <v>1601</v>
      </c>
      <c r="F213" s="271" t="s">
        <v>1602</v>
      </c>
      <c r="G213" s="272" t="s">
        <v>248</v>
      </c>
      <c r="H213" s="273">
        <v>178.31</v>
      </c>
      <c r="I213" s="274"/>
      <c r="J213" s="275">
        <f>ROUND(I213*H213,2)</f>
        <v>0</v>
      </c>
      <c r="K213" s="271" t="s">
        <v>346</v>
      </c>
      <c r="L213" s="276"/>
      <c r="M213" s="277" t="s">
        <v>19</v>
      </c>
      <c r="N213" s="278" t="s">
        <v>47</v>
      </c>
      <c r="O213" s="87"/>
      <c r="P213" s="226">
        <f>O213*H213</f>
        <v>0</v>
      </c>
      <c r="Q213" s="226">
        <v>0.00064000000000000005</v>
      </c>
      <c r="R213" s="226">
        <f>Q213*H213</f>
        <v>0.11411840000000001</v>
      </c>
      <c r="S213" s="226">
        <v>0</v>
      </c>
      <c r="T213" s="227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8" t="s">
        <v>411</v>
      </c>
      <c r="AT213" s="228" t="s">
        <v>342</v>
      </c>
      <c r="AU213" s="228" t="s">
        <v>85</v>
      </c>
      <c r="AY213" s="20" t="s">
        <v>197</v>
      </c>
      <c r="BE213" s="229">
        <f>IF(N213="základní",J213,0)</f>
        <v>0</v>
      </c>
      <c r="BF213" s="229">
        <f>IF(N213="snížená",J213,0)</f>
        <v>0</v>
      </c>
      <c r="BG213" s="229">
        <f>IF(N213="zákl. přenesená",J213,0)</f>
        <v>0</v>
      </c>
      <c r="BH213" s="229">
        <f>IF(N213="sníž. přenesená",J213,0)</f>
        <v>0</v>
      </c>
      <c r="BI213" s="229">
        <f>IF(N213="nulová",J213,0)</f>
        <v>0</v>
      </c>
      <c r="BJ213" s="20" t="s">
        <v>83</v>
      </c>
      <c r="BK213" s="229">
        <f>ROUND(I213*H213,2)</f>
        <v>0</v>
      </c>
      <c r="BL213" s="20" t="s">
        <v>290</v>
      </c>
      <c r="BM213" s="228" t="s">
        <v>2323</v>
      </c>
    </row>
    <row r="214" s="13" customFormat="1">
      <c r="A214" s="13"/>
      <c r="B214" s="235"/>
      <c r="C214" s="236"/>
      <c r="D214" s="237" t="s">
        <v>208</v>
      </c>
      <c r="E214" s="236"/>
      <c r="F214" s="239" t="s">
        <v>2307</v>
      </c>
      <c r="G214" s="236"/>
      <c r="H214" s="240">
        <v>178.31</v>
      </c>
      <c r="I214" s="241"/>
      <c r="J214" s="236"/>
      <c r="K214" s="236"/>
      <c r="L214" s="242"/>
      <c r="M214" s="243"/>
      <c r="N214" s="244"/>
      <c r="O214" s="244"/>
      <c r="P214" s="244"/>
      <c r="Q214" s="244"/>
      <c r="R214" s="244"/>
      <c r="S214" s="244"/>
      <c r="T214" s="245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6" t="s">
        <v>208</v>
      </c>
      <c r="AU214" s="246" t="s">
        <v>85</v>
      </c>
      <c r="AV214" s="13" t="s">
        <v>85</v>
      </c>
      <c r="AW214" s="13" t="s">
        <v>4</v>
      </c>
      <c r="AX214" s="13" t="s">
        <v>83</v>
      </c>
      <c r="AY214" s="246" t="s">
        <v>197</v>
      </c>
    </row>
    <row r="215" s="2" customFormat="1" ht="44.25" customHeight="1">
      <c r="A215" s="41"/>
      <c r="B215" s="42"/>
      <c r="C215" s="217" t="s">
        <v>507</v>
      </c>
      <c r="D215" s="217" t="s">
        <v>199</v>
      </c>
      <c r="E215" s="218" t="s">
        <v>1604</v>
      </c>
      <c r="F215" s="219" t="s">
        <v>1605</v>
      </c>
      <c r="G215" s="220" t="s">
        <v>248</v>
      </c>
      <c r="H215" s="221">
        <v>57</v>
      </c>
      <c r="I215" s="222"/>
      <c r="J215" s="223">
        <f>ROUND(I215*H215,2)</f>
        <v>0</v>
      </c>
      <c r="K215" s="219" t="s">
        <v>19</v>
      </c>
      <c r="L215" s="47"/>
      <c r="M215" s="224" t="s">
        <v>19</v>
      </c>
      <c r="N215" s="225" t="s">
        <v>47</v>
      </c>
      <c r="O215" s="87"/>
      <c r="P215" s="226">
        <f>O215*H215</f>
        <v>0</v>
      </c>
      <c r="Q215" s="226">
        <v>0</v>
      </c>
      <c r="R215" s="226">
        <f>Q215*H215</f>
        <v>0</v>
      </c>
      <c r="S215" s="226">
        <v>0</v>
      </c>
      <c r="T215" s="227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8" t="s">
        <v>290</v>
      </c>
      <c r="AT215" s="228" t="s">
        <v>199</v>
      </c>
      <c r="AU215" s="228" t="s">
        <v>85</v>
      </c>
      <c r="AY215" s="20" t="s">
        <v>197</v>
      </c>
      <c r="BE215" s="229">
        <f>IF(N215="základní",J215,0)</f>
        <v>0</v>
      </c>
      <c r="BF215" s="229">
        <f>IF(N215="snížená",J215,0)</f>
        <v>0</v>
      </c>
      <c r="BG215" s="229">
        <f>IF(N215="zákl. přenesená",J215,0)</f>
        <v>0</v>
      </c>
      <c r="BH215" s="229">
        <f>IF(N215="sníž. přenesená",J215,0)</f>
        <v>0</v>
      </c>
      <c r="BI215" s="229">
        <f>IF(N215="nulová",J215,0)</f>
        <v>0</v>
      </c>
      <c r="BJ215" s="20" t="s">
        <v>83</v>
      </c>
      <c r="BK215" s="229">
        <f>ROUND(I215*H215,2)</f>
        <v>0</v>
      </c>
      <c r="BL215" s="20" t="s">
        <v>290</v>
      </c>
      <c r="BM215" s="228" t="s">
        <v>2324</v>
      </c>
    </row>
    <row r="216" s="13" customFormat="1">
      <c r="A216" s="13"/>
      <c r="B216" s="235"/>
      <c r="C216" s="236"/>
      <c r="D216" s="237" t="s">
        <v>208</v>
      </c>
      <c r="E216" s="238" t="s">
        <v>19</v>
      </c>
      <c r="F216" s="239" t="s">
        <v>2325</v>
      </c>
      <c r="G216" s="236"/>
      <c r="H216" s="240">
        <v>57</v>
      </c>
      <c r="I216" s="241"/>
      <c r="J216" s="236"/>
      <c r="K216" s="236"/>
      <c r="L216" s="242"/>
      <c r="M216" s="243"/>
      <c r="N216" s="244"/>
      <c r="O216" s="244"/>
      <c r="P216" s="244"/>
      <c r="Q216" s="244"/>
      <c r="R216" s="244"/>
      <c r="S216" s="244"/>
      <c r="T216" s="245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6" t="s">
        <v>208</v>
      </c>
      <c r="AU216" s="246" t="s">
        <v>85</v>
      </c>
      <c r="AV216" s="13" t="s">
        <v>85</v>
      </c>
      <c r="AW216" s="13" t="s">
        <v>37</v>
      </c>
      <c r="AX216" s="13" t="s">
        <v>83</v>
      </c>
      <c r="AY216" s="246" t="s">
        <v>197</v>
      </c>
    </row>
    <row r="217" s="2" customFormat="1" ht="16.5" customHeight="1">
      <c r="A217" s="41"/>
      <c r="B217" s="42"/>
      <c r="C217" s="269" t="s">
        <v>512</v>
      </c>
      <c r="D217" s="269" t="s">
        <v>342</v>
      </c>
      <c r="E217" s="270" t="s">
        <v>1608</v>
      </c>
      <c r="F217" s="271" t="s">
        <v>1609</v>
      </c>
      <c r="G217" s="272" t="s">
        <v>248</v>
      </c>
      <c r="H217" s="273">
        <v>62.700000000000003</v>
      </c>
      <c r="I217" s="274"/>
      <c r="J217" s="275">
        <f>ROUND(I217*H217,2)</f>
        <v>0</v>
      </c>
      <c r="K217" s="271" t="s">
        <v>19</v>
      </c>
      <c r="L217" s="276"/>
      <c r="M217" s="277" t="s">
        <v>19</v>
      </c>
      <c r="N217" s="278" t="s">
        <v>47</v>
      </c>
      <c r="O217" s="87"/>
      <c r="P217" s="226">
        <f>O217*H217</f>
        <v>0</v>
      </c>
      <c r="Q217" s="226">
        <v>0</v>
      </c>
      <c r="R217" s="226">
        <f>Q217*H217</f>
        <v>0</v>
      </c>
      <c r="S217" s="226">
        <v>0</v>
      </c>
      <c r="T217" s="227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8" t="s">
        <v>411</v>
      </c>
      <c r="AT217" s="228" t="s">
        <v>342</v>
      </c>
      <c r="AU217" s="228" t="s">
        <v>85</v>
      </c>
      <c r="AY217" s="20" t="s">
        <v>197</v>
      </c>
      <c r="BE217" s="229">
        <f>IF(N217="základní",J217,0)</f>
        <v>0</v>
      </c>
      <c r="BF217" s="229">
        <f>IF(N217="snížená",J217,0)</f>
        <v>0</v>
      </c>
      <c r="BG217" s="229">
        <f>IF(N217="zákl. přenesená",J217,0)</f>
        <v>0</v>
      </c>
      <c r="BH217" s="229">
        <f>IF(N217="sníž. přenesená",J217,0)</f>
        <v>0</v>
      </c>
      <c r="BI217" s="229">
        <f>IF(N217="nulová",J217,0)</f>
        <v>0</v>
      </c>
      <c r="BJ217" s="20" t="s">
        <v>83</v>
      </c>
      <c r="BK217" s="229">
        <f>ROUND(I217*H217,2)</f>
        <v>0</v>
      </c>
      <c r="BL217" s="20" t="s">
        <v>290</v>
      </c>
      <c r="BM217" s="228" t="s">
        <v>2326</v>
      </c>
    </row>
    <row r="218" s="13" customFormat="1">
      <c r="A218" s="13"/>
      <c r="B218" s="235"/>
      <c r="C218" s="236"/>
      <c r="D218" s="237" t="s">
        <v>208</v>
      </c>
      <c r="E218" s="236"/>
      <c r="F218" s="239" t="s">
        <v>2327</v>
      </c>
      <c r="G218" s="236"/>
      <c r="H218" s="240">
        <v>62.700000000000003</v>
      </c>
      <c r="I218" s="241"/>
      <c r="J218" s="236"/>
      <c r="K218" s="236"/>
      <c r="L218" s="242"/>
      <c r="M218" s="243"/>
      <c r="N218" s="244"/>
      <c r="O218" s="244"/>
      <c r="P218" s="244"/>
      <c r="Q218" s="244"/>
      <c r="R218" s="244"/>
      <c r="S218" s="244"/>
      <c r="T218" s="245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6" t="s">
        <v>208</v>
      </c>
      <c r="AU218" s="246" t="s">
        <v>85</v>
      </c>
      <c r="AV218" s="13" t="s">
        <v>85</v>
      </c>
      <c r="AW218" s="13" t="s">
        <v>4</v>
      </c>
      <c r="AX218" s="13" t="s">
        <v>83</v>
      </c>
      <c r="AY218" s="246" t="s">
        <v>197</v>
      </c>
    </row>
    <row r="219" s="2" customFormat="1" ht="24.15" customHeight="1">
      <c r="A219" s="41"/>
      <c r="B219" s="42"/>
      <c r="C219" s="217" t="s">
        <v>517</v>
      </c>
      <c r="D219" s="217" t="s">
        <v>199</v>
      </c>
      <c r="E219" s="218" t="s">
        <v>1612</v>
      </c>
      <c r="F219" s="219" t="s">
        <v>1613</v>
      </c>
      <c r="G219" s="220" t="s">
        <v>421</v>
      </c>
      <c r="H219" s="221">
        <v>6</v>
      </c>
      <c r="I219" s="222"/>
      <c r="J219" s="223">
        <f>ROUND(I219*H219,2)</f>
        <v>0</v>
      </c>
      <c r="K219" s="219" t="s">
        <v>19</v>
      </c>
      <c r="L219" s="47"/>
      <c r="M219" s="224" t="s">
        <v>19</v>
      </c>
      <c r="N219" s="225" t="s">
        <v>47</v>
      </c>
      <c r="O219" s="87"/>
      <c r="P219" s="226">
        <f>O219*H219</f>
        <v>0</v>
      </c>
      <c r="Q219" s="226">
        <v>0</v>
      </c>
      <c r="R219" s="226">
        <f>Q219*H219</f>
        <v>0</v>
      </c>
      <c r="S219" s="226">
        <v>0</v>
      </c>
      <c r="T219" s="227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8" t="s">
        <v>290</v>
      </c>
      <c r="AT219" s="228" t="s">
        <v>199</v>
      </c>
      <c r="AU219" s="228" t="s">
        <v>85</v>
      </c>
      <c r="AY219" s="20" t="s">
        <v>197</v>
      </c>
      <c r="BE219" s="229">
        <f>IF(N219="základní",J219,0)</f>
        <v>0</v>
      </c>
      <c r="BF219" s="229">
        <f>IF(N219="snížená",J219,0)</f>
        <v>0</v>
      </c>
      <c r="BG219" s="229">
        <f>IF(N219="zákl. přenesená",J219,0)</f>
        <v>0</v>
      </c>
      <c r="BH219" s="229">
        <f>IF(N219="sníž. přenesená",J219,0)</f>
        <v>0</v>
      </c>
      <c r="BI219" s="229">
        <f>IF(N219="nulová",J219,0)</f>
        <v>0</v>
      </c>
      <c r="BJ219" s="20" t="s">
        <v>83</v>
      </c>
      <c r="BK219" s="229">
        <f>ROUND(I219*H219,2)</f>
        <v>0</v>
      </c>
      <c r="BL219" s="20" t="s">
        <v>290</v>
      </c>
      <c r="BM219" s="228" t="s">
        <v>2328</v>
      </c>
    </row>
    <row r="220" s="13" customFormat="1">
      <c r="A220" s="13"/>
      <c r="B220" s="235"/>
      <c r="C220" s="236"/>
      <c r="D220" s="237" t="s">
        <v>208</v>
      </c>
      <c r="E220" s="238" t="s">
        <v>19</v>
      </c>
      <c r="F220" s="239" t="s">
        <v>2329</v>
      </c>
      <c r="G220" s="236"/>
      <c r="H220" s="240">
        <v>2</v>
      </c>
      <c r="I220" s="241"/>
      <c r="J220" s="236"/>
      <c r="K220" s="236"/>
      <c r="L220" s="242"/>
      <c r="M220" s="243"/>
      <c r="N220" s="244"/>
      <c r="O220" s="244"/>
      <c r="P220" s="244"/>
      <c r="Q220" s="244"/>
      <c r="R220" s="244"/>
      <c r="S220" s="244"/>
      <c r="T220" s="245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6" t="s">
        <v>208</v>
      </c>
      <c r="AU220" s="246" t="s">
        <v>85</v>
      </c>
      <c r="AV220" s="13" t="s">
        <v>85</v>
      </c>
      <c r="AW220" s="13" t="s">
        <v>37</v>
      </c>
      <c r="AX220" s="13" t="s">
        <v>76</v>
      </c>
      <c r="AY220" s="246" t="s">
        <v>197</v>
      </c>
    </row>
    <row r="221" s="13" customFormat="1">
      <c r="A221" s="13"/>
      <c r="B221" s="235"/>
      <c r="C221" s="236"/>
      <c r="D221" s="237" t="s">
        <v>208</v>
      </c>
      <c r="E221" s="238" t="s">
        <v>19</v>
      </c>
      <c r="F221" s="239" t="s">
        <v>2270</v>
      </c>
      <c r="G221" s="236"/>
      <c r="H221" s="240">
        <v>1</v>
      </c>
      <c r="I221" s="241"/>
      <c r="J221" s="236"/>
      <c r="K221" s="236"/>
      <c r="L221" s="242"/>
      <c r="M221" s="243"/>
      <c r="N221" s="244"/>
      <c r="O221" s="244"/>
      <c r="P221" s="244"/>
      <c r="Q221" s="244"/>
      <c r="R221" s="244"/>
      <c r="S221" s="244"/>
      <c r="T221" s="245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6" t="s">
        <v>208</v>
      </c>
      <c r="AU221" s="246" t="s">
        <v>85</v>
      </c>
      <c r="AV221" s="13" t="s">
        <v>85</v>
      </c>
      <c r="AW221" s="13" t="s">
        <v>37</v>
      </c>
      <c r="AX221" s="13" t="s">
        <v>76</v>
      </c>
      <c r="AY221" s="246" t="s">
        <v>197</v>
      </c>
    </row>
    <row r="222" s="13" customFormat="1">
      <c r="A222" s="13"/>
      <c r="B222" s="235"/>
      <c r="C222" s="236"/>
      <c r="D222" s="237" t="s">
        <v>208</v>
      </c>
      <c r="E222" s="238" t="s">
        <v>19</v>
      </c>
      <c r="F222" s="239" t="s">
        <v>2271</v>
      </c>
      <c r="G222" s="236"/>
      <c r="H222" s="240">
        <v>2</v>
      </c>
      <c r="I222" s="241"/>
      <c r="J222" s="236"/>
      <c r="K222" s="236"/>
      <c r="L222" s="242"/>
      <c r="M222" s="243"/>
      <c r="N222" s="244"/>
      <c r="O222" s="244"/>
      <c r="P222" s="244"/>
      <c r="Q222" s="244"/>
      <c r="R222" s="244"/>
      <c r="S222" s="244"/>
      <c r="T222" s="245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6" t="s">
        <v>208</v>
      </c>
      <c r="AU222" s="246" t="s">
        <v>85</v>
      </c>
      <c r="AV222" s="13" t="s">
        <v>85</v>
      </c>
      <c r="AW222" s="13" t="s">
        <v>37</v>
      </c>
      <c r="AX222" s="13" t="s">
        <v>76</v>
      </c>
      <c r="AY222" s="246" t="s">
        <v>197</v>
      </c>
    </row>
    <row r="223" s="13" customFormat="1">
      <c r="A223" s="13"/>
      <c r="B223" s="235"/>
      <c r="C223" s="236"/>
      <c r="D223" s="237" t="s">
        <v>208</v>
      </c>
      <c r="E223" s="238" t="s">
        <v>19</v>
      </c>
      <c r="F223" s="239" t="s">
        <v>2330</v>
      </c>
      <c r="G223" s="236"/>
      <c r="H223" s="240">
        <v>1</v>
      </c>
      <c r="I223" s="241"/>
      <c r="J223" s="236"/>
      <c r="K223" s="236"/>
      <c r="L223" s="242"/>
      <c r="M223" s="243"/>
      <c r="N223" s="244"/>
      <c r="O223" s="244"/>
      <c r="P223" s="244"/>
      <c r="Q223" s="244"/>
      <c r="R223" s="244"/>
      <c r="S223" s="244"/>
      <c r="T223" s="245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6" t="s">
        <v>208</v>
      </c>
      <c r="AU223" s="246" t="s">
        <v>85</v>
      </c>
      <c r="AV223" s="13" t="s">
        <v>85</v>
      </c>
      <c r="AW223" s="13" t="s">
        <v>37</v>
      </c>
      <c r="AX223" s="13" t="s">
        <v>76</v>
      </c>
      <c r="AY223" s="246" t="s">
        <v>197</v>
      </c>
    </row>
    <row r="224" s="14" customFormat="1">
      <c r="A224" s="14"/>
      <c r="B224" s="247"/>
      <c r="C224" s="248"/>
      <c r="D224" s="237" t="s">
        <v>208</v>
      </c>
      <c r="E224" s="249" t="s">
        <v>19</v>
      </c>
      <c r="F224" s="250" t="s">
        <v>272</v>
      </c>
      <c r="G224" s="248"/>
      <c r="H224" s="251">
        <v>6</v>
      </c>
      <c r="I224" s="252"/>
      <c r="J224" s="248"/>
      <c r="K224" s="248"/>
      <c r="L224" s="253"/>
      <c r="M224" s="254"/>
      <c r="N224" s="255"/>
      <c r="O224" s="255"/>
      <c r="P224" s="255"/>
      <c r="Q224" s="255"/>
      <c r="R224" s="255"/>
      <c r="S224" s="255"/>
      <c r="T224" s="256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7" t="s">
        <v>208</v>
      </c>
      <c r="AU224" s="257" t="s">
        <v>85</v>
      </c>
      <c r="AV224" s="14" t="s">
        <v>204</v>
      </c>
      <c r="AW224" s="14" t="s">
        <v>37</v>
      </c>
      <c r="AX224" s="14" t="s">
        <v>83</v>
      </c>
      <c r="AY224" s="257" t="s">
        <v>197</v>
      </c>
    </row>
    <row r="225" s="2" customFormat="1" ht="37.8" customHeight="1">
      <c r="A225" s="41"/>
      <c r="B225" s="42"/>
      <c r="C225" s="217" t="s">
        <v>522</v>
      </c>
      <c r="D225" s="217" t="s">
        <v>199</v>
      </c>
      <c r="E225" s="218" t="s">
        <v>1615</v>
      </c>
      <c r="F225" s="219" t="s">
        <v>1616</v>
      </c>
      <c r="G225" s="220" t="s">
        <v>421</v>
      </c>
      <c r="H225" s="221">
        <v>6</v>
      </c>
      <c r="I225" s="222"/>
      <c r="J225" s="223">
        <f>ROUND(I225*H225,2)</f>
        <v>0</v>
      </c>
      <c r="K225" s="219" t="s">
        <v>19</v>
      </c>
      <c r="L225" s="47"/>
      <c r="M225" s="224" t="s">
        <v>19</v>
      </c>
      <c r="N225" s="225" t="s">
        <v>47</v>
      </c>
      <c r="O225" s="87"/>
      <c r="P225" s="226">
        <f>O225*H225</f>
        <v>0</v>
      </c>
      <c r="Q225" s="226">
        <v>0</v>
      </c>
      <c r="R225" s="226">
        <f>Q225*H225</f>
        <v>0</v>
      </c>
      <c r="S225" s="226">
        <v>0</v>
      </c>
      <c r="T225" s="227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8" t="s">
        <v>290</v>
      </c>
      <c r="AT225" s="228" t="s">
        <v>199</v>
      </c>
      <c r="AU225" s="228" t="s">
        <v>85</v>
      </c>
      <c r="AY225" s="20" t="s">
        <v>197</v>
      </c>
      <c r="BE225" s="229">
        <f>IF(N225="základní",J225,0)</f>
        <v>0</v>
      </c>
      <c r="BF225" s="229">
        <f>IF(N225="snížená",J225,0)</f>
        <v>0</v>
      </c>
      <c r="BG225" s="229">
        <f>IF(N225="zákl. přenesená",J225,0)</f>
        <v>0</v>
      </c>
      <c r="BH225" s="229">
        <f>IF(N225="sníž. přenesená",J225,0)</f>
        <v>0</v>
      </c>
      <c r="BI225" s="229">
        <f>IF(N225="nulová",J225,0)</f>
        <v>0</v>
      </c>
      <c r="BJ225" s="20" t="s">
        <v>83</v>
      </c>
      <c r="BK225" s="229">
        <f>ROUND(I225*H225,2)</f>
        <v>0</v>
      </c>
      <c r="BL225" s="20" t="s">
        <v>290</v>
      </c>
      <c r="BM225" s="228" t="s">
        <v>2331</v>
      </c>
    </row>
    <row r="226" s="2" customFormat="1" ht="49.05" customHeight="1">
      <c r="A226" s="41"/>
      <c r="B226" s="42"/>
      <c r="C226" s="217" t="s">
        <v>529</v>
      </c>
      <c r="D226" s="217" t="s">
        <v>199</v>
      </c>
      <c r="E226" s="218" t="s">
        <v>1618</v>
      </c>
      <c r="F226" s="219" t="s">
        <v>1619</v>
      </c>
      <c r="G226" s="220" t="s">
        <v>248</v>
      </c>
      <c r="H226" s="221">
        <v>167.09999999999999</v>
      </c>
      <c r="I226" s="222"/>
      <c r="J226" s="223">
        <f>ROUND(I226*H226,2)</f>
        <v>0</v>
      </c>
      <c r="K226" s="219" t="s">
        <v>19</v>
      </c>
      <c r="L226" s="47"/>
      <c r="M226" s="224" t="s">
        <v>19</v>
      </c>
      <c r="N226" s="225" t="s">
        <v>47</v>
      </c>
      <c r="O226" s="87"/>
      <c r="P226" s="226">
        <f>O226*H226</f>
        <v>0</v>
      </c>
      <c r="Q226" s="226">
        <v>0</v>
      </c>
      <c r="R226" s="226">
        <f>Q226*H226</f>
        <v>0</v>
      </c>
      <c r="S226" s="226">
        <v>0</v>
      </c>
      <c r="T226" s="227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8" t="s">
        <v>290</v>
      </c>
      <c r="AT226" s="228" t="s">
        <v>199</v>
      </c>
      <c r="AU226" s="228" t="s">
        <v>85</v>
      </c>
      <c r="AY226" s="20" t="s">
        <v>197</v>
      </c>
      <c r="BE226" s="229">
        <f>IF(N226="základní",J226,0)</f>
        <v>0</v>
      </c>
      <c r="BF226" s="229">
        <f>IF(N226="snížená",J226,0)</f>
        <v>0</v>
      </c>
      <c r="BG226" s="229">
        <f>IF(N226="zákl. přenesená",J226,0)</f>
        <v>0</v>
      </c>
      <c r="BH226" s="229">
        <f>IF(N226="sníž. přenesená",J226,0)</f>
        <v>0</v>
      </c>
      <c r="BI226" s="229">
        <f>IF(N226="nulová",J226,0)</f>
        <v>0</v>
      </c>
      <c r="BJ226" s="20" t="s">
        <v>83</v>
      </c>
      <c r="BK226" s="229">
        <f>ROUND(I226*H226,2)</f>
        <v>0</v>
      </c>
      <c r="BL226" s="20" t="s">
        <v>290</v>
      </c>
      <c r="BM226" s="228" t="s">
        <v>2332</v>
      </c>
    </row>
    <row r="227" s="13" customFormat="1">
      <c r="A227" s="13"/>
      <c r="B227" s="235"/>
      <c r="C227" s="236"/>
      <c r="D227" s="237" t="s">
        <v>208</v>
      </c>
      <c r="E227" s="238" t="s">
        <v>19</v>
      </c>
      <c r="F227" s="239" t="s">
        <v>2333</v>
      </c>
      <c r="G227" s="236"/>
      <c r="H227" s="240">
        <v>167.09999999999999</v>
      </c>
      <c r="I227" s="241"/>
      <c r="J227" s="236"/>
      <c r="K227" s="236"/>
      <c r="L227" s="242"/>
      <c r="M227" s="243"/>
      <c r="N227" s="244"/>
      <c r="O227" s="244"/>
      <c r="P227" s="244"/>
      <c r="Q227" s="244"/>
      <c r="R227" s="244"/>
      <c r="S227" s="244"/>
      <c r="T227" s="245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6" t="s">
        <v>208</v>
      </c>
      <c r="AU227" s="246" t="s">
        <v>85</v>
      </c>
      <c r="AV227" s="13" t="s">
        <v>85</v>
      </c>
      <c r="AW227" s="13" t="s">
        <v>37</v>
      </c>
      <c r="AX227" s="13" t="s">
        <v>83</v>
      </c>
      <c r="AY227" s="246" t="s">
        <v>197</v>
      </c>
    </row>
    <row r="228" s="2" customFormat="1" ht="16.5" customHeight="1">
      <c r="A228" s="41"/>
      <c r="B228" s="42"/>
      <c r="C228" s="269" t="s">
        <v>536</v>
      </c>
      <c r="D228" s="269" t="s">
        <v>342</v>
      </c>
      <c r="E228" s="270" t="s">
        <v>1622</v>
      </c>
      <c r="F228" s="271" t="s">
        <v>1623</v>
      </c>
      <c r="G228" s="272" t="s">
        <v>248</v>
      </c>
      <c r="H228" s="273">
        <v>5</v>
      </c>
      <c r="I228" s="274"/>
      <c r="J228" s="275">
        <f>ROUND(I228*H228,2)</f>
        <v>0</v>
      </c>
      <c r="K228" s="271" t="s">
        <v>19</v>
      </c>
      <c r="L228" s="276"/>
      <c r="M228" s="277" t="s">
        <v>19</v>
      </c>
      <c r="N228" s="278" t="s">
        <v>47</v>
      </c>
      <c r="O228" s="87"/>
      <c r="P228" s="226">
        <f>O228*H228</f>
        <v>0</v>
      </c>
      <c r="Q228" s="226">
        <v>0</v>
      </c>
      <c r="R228" s="226">
        <f>Q228*H228</f>
        <v>0</v>
      </c>
      <c r="S228" s="226">
        <v>0</v>
      </c>
      <c r="T228" s="227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8" t="s">
        <v>411</v>
      </c>
      <c r="AT228" s="228" t="s">
        <v>342</v>
      </c>
      <c r="AU228" s="228" t="s">
        <v>85</v>
      </c>
      <c r="AY228" s="20" t="s">
        <v>197</v>
      </c>
      <c r="BE228" s="229">
        <f>IF(N228="základní",J228,0)</f>
        <v>0</v>
      </c>
      <c r="BF228" s="229">
        <f>IF(N228="snížená",J228,0)</f>
        <v>0</v>
      </c>
      <c r="BG228" s="229">
        <f>IF(N228="zákl. přenesená",J228,0)</f>
        <v>0</v>
      </c>
      <c r="BH228" s="229">
        <f>IF(N228="sníž. přenesená",J228,0)</f>
        <v>0</v>
      </c>
      <c r="BI228" s="229">
        <f>IF(N228="nulová",J228,0)</f>
        <v>0</v>
      </c>
      <c r="BJ228" s="20" t="s">
        <v>83</v>
      </c>
      <c r="BK228" s="229">
        <f>ROUND(I228*H228,2)</f>
        <v>0</v>
      </c>
      <c r="BL228" s="20" t="s">
        <v>290</v>
      </c>
      <c r="BM228" s="228" t="s">
        <v>2334</v>
      </c>
    </row>
    <row r="229" s="2" customFormat="1" ht="16.5" customHeight="1">
      <c r="A229" s="41"/>
      <c r="B229" s="42"/>
      <c r="C229" s="269" t="s">
        <v>541</v>
      </c>
      <c r="D229" s="269" t="s">
        <v>342</v>
      </c>
      <c r="E229" s="270" t="s">
        <v>1625</v>
      </c>
      <c r="F229" s="271" t="s">
        <v>1626</v>
      </c>
      <c r="G229" s="272" t="s">
        <v>799</v>
      </c>
      <c r="H229" s="273">
        <v>101.313</v>
      </c>
      <c r="I229" s="274"/>
      <c r="J229" s="275">
        <f>ROUND(I229*H229,2)</f>
        <v>0</v>
      </c>
      <c r="K229" s="271" t="s">
        <v>346</v>
      </c>
      <c r="L229" s="276"/>
      <c r="M229" s="277" t="s">
        <v>19</v>
      </c>
      <c r="N229" s="278" t="s">
        <v>47</v>
      </c>
      <c r="O229" s="87"/>
      <c r="P229" s="226">
        <f>O229*H229</f>
        <v>0</v>
      </c>
      <c r="Q229" s="226">
        <v>0.001</v>
      </c>
      <c r="R229" s="226">
        <f>Q229*H229</f>
        <v>0.101313</v>
      </c>
      <c r="S229" s="226">
        <v>0</v>
      </c>
      <c r="T229" s="227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8" t="s">
        <v>411</v>
      </c>
      <c r="AT229" s="228" t="s">
        <v>342</v>
      </c>
      <c r="AU229" s="228" t="s">
        <v>85</v>
      </c>
      <c r="AY229" s="20" t="s">
        <v>197</v>
      </c>
      <c r="BE229" s="229">
        <f>IF(N229="základní",J229,0)</f>
        <v>0</v>
      </c>
      <c r="BF229" s="229">
        <f>IF(N229="snížená",J229,0)</f>
        <v>0</v>
      </c>
      <c r="BG229" s="229">
        <f>IF(N229="zákl. přenesená",J229,0)</f>
        <v>0</v>
      </c>
      <c r="BH229" s="229">
        <f>IF(N229="sníž. přenesená",J229,0)</f>
        <v>0</v>
      </c>
      <c r="BI229" s="229">
        <f>IF(N229="nulová",J229,0)</f>
        <v>0</v>
      </c>
      <c r="BJ229" s="20" t="s">
        <v>83</v>
      </c>
      <c r="BK229" s="229">
        <f>ROUND(I229*H229,2)</f>
        <v>0</v>
      </c>
      <c r="BL229" s="20" t="s">
        <v>290</v>
      </c>
      <c r="BM229" s="228" t="s">
        <v>2335</v>
      </c>
    </row>
    <row r="230" s="13" customFormat="1">
      <c r="A230" s="13"/>
      <c r="B230" s="235"/>
      <c r="C230" s="236"/>
      <c r="D230" s="237" t="s">
        <v>208</v>
      </c>
      <c r="E230" s="236"/>
      <c r="F230" s="239" t="s">
        <v>2336</v>
      </c>
      <c r="G230" s="236"/>
      <c r="H230" s="240">
        <v>101.313</v>
      </c>
      <c r="I230" s="241"/>
      <c r="J230" s="236"/>
      <c r="K230" s="236"/>
      <c r="L230" s="242"/>
      <c r="M230" s="243"/>
      <c r="N230" s="244"/>
      <c r="O230" s="244"/>
      <c r="P230" s="244"/>
      <c r="Q230" s="244"/>
      <c r="R230" s="244"/>
      <c r="S230" s="244"/>
      <c r="T230" s="245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6" t="s">
        <v>208</v>
      </c>
      <c r="AU230" s="246" t="s">
        <v>85</v>
      </c>
      <c r="AV230" s="13" t="s">
        <v>85</v>
      </c>
      <c r="AW230" s="13" t="s">
        <v>4</v>
      </c>
      <c r="AX230" s="13" t="s">
        <v>83</v>
      </c>
      <c r="AY230" s="246" t="s">
        <v>197</v>
      </c>
    </row>
    <row r="231" s="2" customFormat="1" ht="37.8" customHeight="1">
      <c r="A231" s="41"/>
      <c r="B231" s="42"/>
      <c r="C231" s="217" t="s">
        <v>545</v>
      </c>
      <c r="D231" s="217" t="s">
        <v>199</v>
      </c>
      <c r="E231" s="218" t="s">
        <v>1629</v>
      </c>
      <c r="F231" s="219" t="s">
        <v>1630</v>
      </c>
      <c r="G231" s="220" t="s">
        <v>421</v>
      </c>
      <c r="H231" s="221">
        <v>5</v>
      </c>
      <c r="I231" s="222"/>
      <c r="J231" s="223">
        <f>ROUND(I231*H231,2)</f>
        <v>0</v>
      </c>
      <c r="K231" s="219" t="s">
        <v>19</v>
      </c>
      <c r="L231" s="47"/>
      <c r="M231" s="224" t="s">
        <v>19</v>
      </c>
      <c r="N231" s="225" t="s">
        <v>47</v>
      </c>
      <c r="O231" s="87"/>
      <c r="P231" s="226">
        <f>O231*H231</f>
        <v>0</v>
      </c>
      <c r="Q231" s="226">
        <v>0</v>
      </c>
      <c r="R231" s="226">
        <f>Q231*H231</f>
        <v>0</v>
      </c>
      <c r="S231" s="226">
        <v>0</v>
      </c>
      <c r="T231" s="227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8" t="s">
        <v>290</v>
      </c>
      <c r="AT231" s="228" t="s">
        <v>199</v>
      </c>
      <c r="AU231" s="228" t="s">
        <v>85</v>
      </c>
      <c r="AY231" s="20" t="s">
        <v>197</v>
      </c>
      <c r="BE231" s="229">
        <f>IF(N231="základní",J231,0)</f>
        <v>0</v>
      </c>
      <c r="BF231" s="229">
        <f>IF(N231="snížená",J231,0)</f>
        <v>0</v>
      </c>
      <c r="BG231" s="229">
        <f>IF(N231="zákl. přenesená",J231,0)</f>
        <v>0</v>
      </c>
      <c r="BH231" s="229">
        <f>IF(N231="sníž. přenesená",J231,0)</f>
        <v>0</v>
      </c>
      <c r="BI231" s="229">
        <f>IF(N231="nulová",J231,0)</f>
        <v>0</v>
      </c>
      <c r="BJ231" s="20" t="s">
        <v>83</v>
      </c>
      <c r="BK231" s="229">
        <f>ROUND(I231*H231,2)</f>
        <v>0</v>
      </c>
      <c r="BL231" s="20" t="s">
        <v>290</v>
      </c>
      <c r="BM231" s="228" t="s">
        <v>2337</v>
      </c>
    </row>
    <row r="232" s="2" customFormat="1" ht="16.5" customHeight="1">
      <c r="A232" s="41"/>
      <c r="B232" s="42"/>
      <c r="C232" s="269" t="s">
        <v>549</v>
      </c>
      <c r="D232" s="269" t="s">
        <v>342</v>
      </c>
      <c r="E232" s="270" t="s">
        <v>1632</v>
      </c>
      <c r="F232" s="271" t="s">
        <v>1633</v>
      </c>
      <c r="G232" s="272" t="s">
        <v>421</v>
      </c>
      <c r="H232" s="273">
        <v>5</v>
      </c>
      <c r="I232" s="274"/>
      <c r="J232" s="275">
        <f>ROUND(I232*H232,2)</f>
        <v>0</v>
      </c>
      <c r="K232" s="271" t="s">
        <v>346</v>
      </c>
      <c r="L232" s="276"/>
      <c r="M232" s="277" t="s">
        <v>19</v>
      </c>
      <c r="N232" s="278" t="s">
        <v>47</v>
      </c>
      <c r="O232" s="87"/>
      <c r="P232" s="226">
        <f>O232*H232</f>
        <v>0</v>
      </c>
      <c r="Q232" s="226">
        <v>0.00297</v>
      </c>
      <c r="R232" s="226">
        <f>Q232*H232</f>
        <v>0.01485</v>
      </c>
      <c r="S232" s="226">
        <v>0</v>
      </c>
      <c r="T232" s="227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8" t="s">
        <v>411</v>
      </c>
      <c r="AT232" s="228" t="s">
        <v>342</v>
      </c>
      <c r="AU232" s="228" t="s">
        <v>85</v>
      </c>
      <c r="AY232" s="20" t="s">
        <v>197</v>
      </c>
      <c r="BE232" s="229">
        <f>IF(N232="základní",J232,0)</f>
        <v>0</v>
      </c>
      <c r="BF232" s="229">
        <f>IF(N232="snížená",J232,0)</f>
        <v>0</v>
      </c>
      <c r="BG232" s="229">
        <f>IF(N232="zákl. přenesená",J232,0)</f>
        <v>0</v>
      </c>
      <c r="BH232" s="229">
        <f>IF(N232="sníž. přenesená",J232,0)</f>
        <v>0</v>
      </c>
      <c r="BI232" s="229">
        <f>IF(N232="nulová",J232,0)</f>
        <v>0</v>
      </c>
      <c r="BJ232" s="20" t="s">
        <v>83</v>
      </c>
      <c r="BK232" s="229">
        <f>ROUND(I232*H232,2)</f>
        <v>0</v>
      </c>
      <c r="BL232" s="20" t="s">
        <v>290</v>
      </c>
      <c r="BM232" s="228" t="s">
        <v>2338</v>
      </c>
    </row>
    <row r="233" s="2" customFormat="1" ht="33" customHeight="1">
      <c r="A233" s="41"/>
      <c r="B233" s="42"/>
      <c r="C233" s="269" t="s">
        <v>556</v>
      </c>
      <c r="D233" s="269" t="s">
        <v>342</v>
      </c>
      <c r="E233" s="270" t="s">
        <v>1635</v>
      </c>
      <c r="F233" s="271" t="s">
        <v>1636</v>
      </c>
      <c r="G233" s="272" t="s">
        <v>421</v>
      </c>
      <c r="H233" s="273">
        <v>10</v>
      </c>
      <c r="I233" s="274"/>
      <c r="J233" s="275">
        <f>ROUND(I233*H233,2)</f>
        <v>0</v>
      </c>
      <c r="K233" s="271" t="s">
        <v>19</v>
      </c>
      <c r="L233" s="276"/>
      <c r="M233" s="277" t="s">
        <v>19</v>
      </c>
      <c r="N233" s="278" t="s">
        <v>47</v>
      </c>
      <c r="O233" s="87"/>
      <c r="P233" s="226">
        <f>O233*H233</f>
        <v>0</v>
      </c>
      <c r="Q233" s="226">
        <v>0</v>
      </c>
      <c r="R233" s="226">
        <f>Q233*H233</f>
        <v>0</v>
      </c>
      <c r="S233" s="226">
        <v>0</v>
      </c>
      <c r="T233" s="227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8" t="s">
        <v>411</v>
      </c>
      <c r="AT233" s="228" t="s">
        <v>342</v>
      </c>
      <c r="AU233" s="228" t="s">
        <v>85</v>
      </c>
      <c r="AY233" s="20" t="s">
        <v>197</v>
      </c>
      <c r="BE233" s="229">
        <f>IF(N233="základní",J233,0)</f>
        <v>0</v>
      </c>
      <c r="BF233" s="229">
        <f>IF(N233="snížená",J233,0)</f>
        <v>0</v>
      </c>
      <c r="BG233" s="229">
        <f>IF(N233="zákl. přenesená",J233,0)</f>
        <v>0</v>
      </c>
      <c r="BH233" s="229">
        <f>IF(N233="sníž. přenesená",J233,0)</f>
        <v>0</v>
      </c>
      <c r="BI233" s="229">
        <f>IF(N233="nulová",J233,0)</f>
        <v>0</v>
      </c>
      <c r="BJ233" s="20" t="s">
        <v>83</v>
      </c>
      <c r="BK233" s="229">
        <f>ROUND(I233*H233,2)</f>
        <v>0</v>
      </c>
      <c r="BL233" s="20" t="s">
        <v>290</v>
      </c>
      <c r="BM233" s="228" t="s">
        <v>2339</v>
      </c>
    </row>
    <row r="234" s="12" customFormat="1" ht="25.92" customHeight="1">
      <c r="A234" s="12"/>
      <c r="B234" s="201"/>
      <c r="C234" s="202"/>
      <c r="D234" s="203" t="s">
        <v>75</v>
      </c>
      <c r="E234" s="204" t="s">
        <v>1638</v>
      </c>
      <c r="F234" s="204" t="s">
        <v>180</v>
      </c>
      <c r="G234" s="202"/>
      <c r="H234" s="202"/>
      <c r="I234" s="205"/>
      <c r="J234" s="206">
        <f>BK234</f>
        <v>0</v>
      </c>
      <c r="K234" s="202"/>
      <c r="L234" s="207"/>
      <c r="M234" s="208"/>
      <c r="N234" s="209"/>
      <c r="O234" s="209"/>
      <c r="P234" s="210">
        <f>P235</f>
        <v>0</v>
      </c>
      <c r="Q234" s="209"/>
      <c r="R234" s="210">
        <f>R235</f>
        <v>0</v>
      </c>
      <c r="S234" s="209"/>
      <c r="T234" s="211">
        <f>T235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12" t="s">
        <v>204</v>
      </c>
      <c r="AT234" s="213" t="s">
        <v>75</v>
      </c>
      <c r="AU234" s="213" t="s">
        <v>76</v>
      </c>
      <c r="AY234" s="212" t="s">
        <v>197</v>
      </c>
      <c r="BK234" s="214">
        <f>BK235</f>
        <v>0</v>
      </c>
    </row>
    <row r="235" s="12" customFormat="1" ht="22.8" customHeight="1">
      <c r="A235" s="12"/>
      <c r="B235" s="201"/>
      <c r="C235" s="202"/>
      <c r="D235" s="203" t="s">
        <v>75</v>
      </c>
      <c r="E235" s="215" t="s">
        <v>1639</v>
      </c>
      <c r="F235" s="215" t="s">
        <v>1640</v>
      </c>
      <c r="G235" s="202"/>
      <c r="H235" s="202"/>
      <c r="I235" s="205"/>
      <c r="J235" s="216">
        <f>BK235</f>
        <v>0</v>
      </c>
      <c r="K235" s="202"/>
      <c r="L235" s="207"/>
      <c r="M235" s="208"/>
      <c r="N235" s="209"/>
      <c r="O235" s="209"/>
      <c r="P235" s="210">
        <f>SUM(P236:P237)</f>
        <v>0</v>
      </c>
      <c r="Q235" s="209"/>
      <c r="R235" s="210">
        <f>SUM(R236:R237)</f>
        <v>0</v>
      </c>
      <c r="S235" s="209"/>
      <c r="T235" s="211">
        <f>SUM(T236:T237)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2" t="s">
        <v>204</v>
      </c>
      <c r="AT235" s="213" t="s">
        <v>75</v>
      </c>
      <c r="AU235" s="213" t="s">
        <v>83</v>
      </c>
      <c r="AY235" s="212" t="s">
        <v>197</v>
      </c>
      <c r="BK235" s="214">
        <f>SUM(BK236:BK237)</f>
        <v>0</v>
      </c>
    </row>
    <row r="236" s="2" customFormat="1" ht="16.5" customHeight="1">
      <c r="A236" s="41"/>
      <c r="B236" s="42"/>
      <c r="C236" s="217" t="s">
        <v>560</v>
      </c>
      <c r="D236" s="217" t="s">
        <v>199</v>
      </c>
      <c r="E236" s="218" t="s">
        <v>1641</v>
      </c>
      <c r="F236" s="219" t="s">
        <v>1642</v>
      </c>
      <c r="G236" s="220" t="s">
        <v>851</v>
      </c>
      <c r="H236" s="221">
        <v>1</v>
      </c>
      <c r="I236" s="222"/>
      <c r="J236" s="223">
        <f>ROUND(I236*H236,2)</f>
        <v>0</v>
      </c>
      <c r="K236" s="219" t="s">
        <v>19</v>
      </c>
      <c r="L236" s="47"/>
      <c r="M236" s="224" t="s">
        <v>19</v>
      </c>
      <c r="N236" s="225" t="s">
        <v>47</v>
      </c>
      <c r="O236" s="87"/>
      <c r="P236" s="226">
        <f>O236*H236</f>
        <v>0</v>
      </c>
      <c r="Q236" s="226">
        <v>0</v>
      </c>
      <c r="R236" s="226">
        <f>Q236*H236</f>
        <v>0</v>
      </c>
      <c r="S236" s="226">
        <v>0</v>
      </c>
      <c r="T236" s="227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8" t="s">
        <v>1643</v>
      </c>
      <c r="AT236" s="228" t="s">
        <v>199</v>
      </c>
      <c r="AU236" s="228" t="s">
        <v>85</v>
      </c>
      <c r="AY236" s="20" t="s">
        <v>197</v>
      </c>
      <c r="BE236" s="229">
        <f>IF(N236="základní",J236,0)</f>
        <v>0</v>
      </c>
      <c r="BF236" s="229">
        <f>IF(N236="snížená",J236,0)</f>
        <v>0</v>
      </c>
      <c r="BG236" s="229">
        <f>IF(N236="zákl. přenesená",J236,0)</f>
        <v>0</v>
      </c>
      <c r="BH236" s="229">
        <f>IF(N236="sníž. přenesená",J236,0)</f>
        <v>0</v>
      </c>
      <c r="BI236" s="229">
        <f>IF(N236="nulová",J236,0)</f>
        <v>0</v>
      </c>
      <c r="BJ236" s="20" t="s">
        <v>83</v>
      </c>
      <c r="BK236" s="229">
        <f>ROUND(I236*H236,2)</f>
        <v>0</v>
      </c>
      <c r="BL236" s="20" t="s">
        <v>1643</v>
      </c>
      <c r="BM236" s="228" t="s">
        <v>2340</v>
      </c>
    </row>
    <row r="237" s="2" customFormat="1" ht="16.5" customHeight="1">
      <c r="A237" s="41"/>
      <c r="B237" s="42"/>
      <c r="C237" s="217" t="s">
        <v>570</v>
      </c>
      <c r="D237" s="217" t="s">
        <v>199</v>
      </c>
      <c r="E237" s="218" t="s">
        <v>1645</v>
      </c>
      <c r="F237" s="219" t="s">
        <v>1646</v>
      </c>
      <c r="G237" s="220" t="s">
        <v>851</v>
      </c>
      <c r="H237" s="221">
        <v>1</v>
      </c>
      <c r="I237" s="222"/>
      <c r="J237" s="223">
        <f>ROUND(I237*H237,2)</f>
        <v>0</v>
      </c>
      <c r="K237" s="219" t="s">
        <v>19</v>
      </c>
      <c r="L237" s="47"/>
      <c r="M237" s="280" t="s">
        <v>19</v>
      </c>
      <c r="N237" s="281" t="s">
        <v>47</v>
      </c>
      <c r="O237" s="282"/>
      <c r="P237" s="283">
        <f>O237*H237</f>
        <v>0</v>
      </c>
      <c r="Q237" s="283">
        <v>0</v>
      </c>
      <c r="R237" s="283">
        <f>Q237*H237</f>
        <v>0</v>
      </c>
      <c r="S237" s="283">
        <v>0</v>
      </c>
      <c r="T237" s="284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8" t="s">
        <v>1643</v>
      </c>
      <c r="AT237" s="228" t="s">
        <v>199</v>
      </c>
      <c r="AU237" s="228" t="s">
        <v>85</v>
      </c>
      <c r="AY237" s="20" t="s">
        <v>197</v>
      </c>
      <c r="BE237" s="229">
        <f>IF(N237="základní",J237,0)</f>
        <v>0</v>
      </c>
      <c r="BF237" s="229">
        <f>IF(N237="snížená",J237,0)</f>
        <v>0</v>
      </c>
      <c r="BG237" s="229">
        <f>IF(N237="zákl. přenesená",J237,0)</f>
        <v>0</v>
      </c>
      <c r="BH237" s="229">
        <f>IF(N237="sníž. přenesená",J237,0)</f>
        <v>0</v>
      </c>
      <c r="BI237" s="229">
        <f>IF(N237="nulová",J237,0)</f>
        <v>0</v>
      </c>
      <c r="BJ237" s="20" t="s">
        <v>83</v>
      </c>
      <c r="BK237" s="229">
        <f>ROUND(I237*H237,2)</f>
        <v>0</v>
      </c>
      <c r="BL237" s="20" t="s">
        <v>1643</v>
      </c>
      <c r="BM237" s="228" t="s">
        <v>2341</v>
      </c>
    </row>
    <row r="238" s="2" customFormat="1" ht="6.96" customHeight="1">
      <c r="A238" s="41"/>
      <c r="B238" s="62"/>
      <c r="C238" s="63"/>
      <c r="D238" s="63"/>
      <c r="E238" s="63"/>
      <c r="F238" s="63"/>
      <c r="G238" s="63"/>
      <c r="H238" s="63"/>
      <c r="I238" s="63"/>
      <c r="J238" s="63"/>
      <c r="K238" s="63"/>
      <c r="L238" s="47"/>
      <c r="M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</row>
  </sheetData>
  <sheetProtection sheet="1" autoFilter="0" formatColumns="0" formatRows="0" objects="1" scenarios="1" spinCount="100000" saltValue="bRWTg/NnwE6rU5kK6w886TJL4WC9OMes1FhFBWZdPICI+zgqW7PxhDWAonOA+gTXkIAQMwqphS/XpQfbroX/wg==" hashValue="9wL83cIvR+72KjomrCRoMrtwCQBrFbnw4T84BhAJiJz3UaxVOMERpRlzpBf2uj9hiqmmW4r0qZNBr3zLJMlv2w==" algorithmName="SHA-512" password="CC35"/>
  <autoFilter ref="C94:K23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121" r:id="rId1" display="https://podminky.urs.cz/item/CS_URS_2024_01/210100099"/>
    <hyperlink ref="F135" r:id="rId2" display="https://podminky.urs.cz/item/CS_URS_2025_02/218204104"/>
    <hyperlink ref="F138" r:id="rId3" display="https://podminky.urs.cz/item/CS_URS_2025_02/218204113"/>
    <hyperlink ref="F211" r:id="rId4" display="https://podminky.urs.cz/item/CS_URS_2024_01/74112213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5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138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1821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2342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ROUND(J92,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ROUND((SUM(BE92:BE175)),  2)</f>
        <v>0</v>
      </c>
      <c r="G35" s="41"/>
      <c r="H35" s="41"/>
      <c r="I35" s="161">
        <v>0.20999999999999999</v>
      </c>
      <c r="J35" s="160">
        <f>ROUND(((SUM(BE92:BE175))*I35),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ROUND((SUM(BF92:BF175)),  2)</f>
        <v>0</v>
      </c>
      <c r="G36" s="41"/>
      <c r="H36" s="41"/>
      <c r="I36" s="161">
        <v>0.12</v>
      </c>
      <c r="J36" s="160">
        <f>ROUND(((SUM(BF92:BF175))*I36),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ROUND((SUM(BG92:BG175)),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ROUND((SUM(BH92:BH175)),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ROUND((SUM(BI92:BI175)),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1821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C 801 - Vegetační úpravy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2343</v>
      </c>
      <c r="E64" s="182"/>
      <c r="F64" s="182"/>
      <c r="G64" s="182"/>
      <c r="H64" s="182"/>
      <c r="I64" s="182"/>
      <c r="J64" s="183">
        <f>J93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1650</v>
      </c>
      <c r="E65" s="187"/>
      <c r="F65" s="187"/>
      <c r="G65" s="187"/>
      <c r="H65" s="187"/>
      <c r="I65" s="187"/>
      <c r="J65" s="188">
        <f>J94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2344</v>
      </c>
      <c r="E66" s="187"/>
      <c r="F66" s="187"/>
      <c r="G66" s="187"/>
      <c r="H66" s="187"/>
      <c r="I66" s="187"/>
      <c r="J66" s="188">
        <f>J108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7"/>
      <c r="D67" s="186" t="s">
        <v>2345</v>
      </c>
      <c r="E67" s="187"/>
      <c r="F67" s="187"/>
      <c r="G67" s="187"/>
      <c r="H67" s="187"/>
      <c r="I67" s="187"/>
      <c r="J67" s="188">
        <f>J120</f>
        <v>0</v>
      </c>
      <c r="K67" s="127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27"/>
      <c r="D68" s="186" t="s">
        <v>1653</v>
      </c>
      <c r="E68" s="187"/>
      <c r="F68" s="187"/>
      <c r="G68" s="187"/>
      <c r="H68" s="187"/>
      <c r="I68" s="187"/>
      <c r="J68" s="188">
        <f>J157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1654</v>
      </c>
      <c r="E69" s="187"/>
      <c r="F69" s="187"/>
      <c r="G69" s="187"/>
      <c r="H69" s="187"/>
      <c r="I69" s="187"/>
      <c r="J69" s="188">
        <f>J165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2346</v>
      </c>
      <c r="E70" s="187"/>
      <c r="F70" s="187"/>
      <c r="G70" s="187"/>
      <c r="H70" s="187"/>
      <c r="I70" s="187"/>
      <c r="J70" s="188">
        <f>J173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9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182</v>
      </c>
      <c r="D77" s="43"/>
      <c r="E77" s="43"/>
      <c r="F77" s="43"/>
      <c r="G77" s="43"/>
      <c r="H77" s="43"/>
      <c r="I77" s="43"/>
      <c r="J77" s="43"/>
      <c r="K77" s="43"/>
      <c r="L77" s="14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6.25" customHeight="1">
      <c r="A80" s="41"/>
      <c r="B80" s="42"/>
      <c r="C80" s="43"/>
      <c r="D80" s="43"/>
      <c r="E80" s="173" t="str">
        <f>E7</f>
        <v>Regenerace sídliště Husákova-Jiráskova, Nový Bor - realizace pro rok 2025</v>
      </c>
      <c r="F80" s="35"/>
      <c r="G80" s="35"/>
      <c r="H80" s="35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157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3" t="s">
        <v>1821</v>
      </c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159</v>
      </c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C 801 - Vegetační úpravy</v>
      </c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>k.ú. Nový Bor</v>
      </c>
      <c r="G86" s="43"/>
      <c r="H86" s="43"/>
      <c r="I86" s="35" t="s">
        <v>23</v>
      </c>
      <c r="J86" s="75" t="str">
        <f>IF(J14="","",J14)</f>
        <v>25. 8. 2025</v>
      </c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25</v>
      </c>
      <c r="D88" s="43"/>
      <c r="E88" s="43"/>
      <c r="F88" s="30" t="str">
        <f>E17</f>
        <v>Město Nový Bor</v>
      </c>
      <c r="G88" s="43"/>
      <c r="H88" s="43"/>
      <c r="I88" s="35" t="s">
        <v>33</v>
      </c>
      <c r="J88" s="39" t="str">
        <f>E23</f>
        <v xml:space="preserve">ProProjekt s.r.o. </v>
      </c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31</v>
      </c>
      <c r="D89" s="43"/>
      <c r="E89" s="43"/>
      <c r="F89" s="30" t="str">
        <f>IF(E20="","",E20)</f>
        <v>Vyplň údaj</v>
      </c>
      <c r="G89" s="43"/>
      <c r="H89" s="43"/>
      <c r="I89" s="35" t="s">
        <v>38</v>
      </c>
      <c r="J89" s="39" t="str">
        <f>E26</f>
        <v>Martin Rousek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90"/>
      <c r="B91" s="191"/>
      <c r="C91" s="192" t="s">
        <v>183</v>
      </c>
      <c r="D91" s="193" t="s">
        <v>61</v>
      </c>
      <c r="E91" s="193" t="s">
        <v>57</v>
      </c>
      <c r="F91" s="193" t="s">
        <v>58</v>
      </c>
      <c r="G91" s="193" t="s">
        <v>184</v>
      </c>
      <c r="H91" s="193" t="s">
        <v>185</v>
      </c>
      <c r="I91" s="193" t="s">
        <v>186</v>
      </c>
      <c r="J91" s="193" t="s">
        <v>165</v>
      </c>
      <c r="K91" s="194" t="s">
        <v>187</v>
      </c>
      <c r="L91" s="195"/>
      <c r="M91" s="95" t="s">
        <v>19</v>
      </c>
      <c r="N91" s="96" t="s">
        <v>46</v>
      </c>
      <c r="O91" s="96" t="s">
        <v>188</v>
      </c>
      <c r="P91" s="96" t="s">
        <v>189</v>
      </c>
      <c r="Q91" s="96" t="s">
        <v>190</v>
      </c>
      <c r="R91" s="96" t="s">
        <v>191</v>
      </c>
      <c r="S91" s="96" t="s">
        <v>192</v>
      </c>
      <c r="T91" s="97" t="s">
        <v>193</v>
      </c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</row>
    <row r="92" s="2" customFormat="1" ht="22.8" customHeight="1">
      <c r="A92" s="41"/>
      <c r="B92" s="42"/>
      <c r="C92" s="102" t="s">
        <v>194</v>
      </c>
      <c r="D92" s="43"/>
      <c r="E92" s="43"/>
      <c r="F92" s="43"/>
      <c r="G92" s="43"/>
      <c r="H92" s="43"/>
      <c r="I92" s="43"/>
      <c r="J92" s="196">
        <f>BK92</f>
        <v>0</v>
      </c>
      <c r="K92" s="43"/>
      <c r="L92" s="47"/>
      <c r="M92" s="98"/>
      <c r="N92" s="197"/>
      <c r="O92" s="99"/>
      <c r="P92" s="198">
        <f>P93</f>
        <v>0</v>
      </c>
      <c r="Q92" s="99"/>
      <c r="R92" s="198">
        <f>R93</f>
        <v>0</v>
      </c>
      <c r="S92" s="99"/>
      <c r="T92" s="199">
        <f>T93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75</v>
      </c>
      <c r="AU92" s="20" t="s">
        <v>166</v>
      </c>
      <c r="BK92" s="200">
        <f>BK93</f>
        <v>0</v>
      </c>
    </row>
    <row r="93" s="12" customFormat="1" ht="25.92" customHeight="1">
      <c r="A93" s="12"/>
      <c r="B93" s="201"/>
      <c r="C93" s="202"/>
      <c r="D93" s="203" t="s">
        <v>75</v>
      </c>
      <c r="E93" s="204" t="s">
        <v>2347</v>
      </c>
      <c r="F93" s="204" t="s">
        <v>2347</v>
      </c>
      <c r="G93" s="202"/>
      <c r="H93" s="202"/>
      <c r="I93" s="205"/>
      <c r="J93" s="206">
        <f>BK93</f>
        <v>0</v>
      </c>
      <c r="K93" s="202"/>
      <c r="L93" s="207"/>
      <c r="M93" s="208"/>
      <c r="N93" s="209"/>
      <c r="O93" s="209"/>
      <c r="P93" s="210">
        <f>P94+P108+P120+P157+P165+P173</f>
        <v>0</v>
      </c>
      <c r="Q93" s="209"/>
      <c r="R93" s="210">
        <f>R94+R108+R120+R157+R165+R173</f>
        <v>0</v>
      </c>
      <c r="S93" s="209"/>
      <c r="T93" s="211">
        <f>T94+T108+T120+T157+T165+T173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2" t="s">
        <v>83</v>
      </c>
      <c r="AT93" s="213" t="s">
        <v>75</v>
      </c>
      <c r="AU93" s="213" t="s">
        <v>76</v>
      </c>
      <c r="AY93" s="212" t="s">
        <v>197</v>
      </c>
      <c r="BK93" s="214">
        <f>BK94+BK108+BK120+BK157+BK165+BK173</f>
        <v>0</v>
      </c>
    </row>
    <row r="94" s="12" customFormat="1" ht="22.8" customHeight="1">
      <c r="A94" s="12"/>
      <c r="B94" s="201"/>
      <c r="C94" s="202"/>
      <c r="D94" s="203" t="s">
        <v>75</v>
      </c>
      <c r="E94" s="215" t="s">
        <v>1657</v>
      </c>
      <c r="F94" s="215" t="s">
        <v>1657</v>
      </c>
      <c r="G94" s="202"/>
      <c r="H94" s="202"/>
      <c r="I94" s="205"/>
      <c r="J94" s="216">
        <f>BK94</f>
        <v>0</v>
      </c>
      <c r="K94" s="202"/>
      <c r="L94" s="207"/>
      <c r="M94" s="208"/>
      <c r="N94" s="209"/>
      <c r="O94" s="209"/>
      <c r="P94" s="210">
        <f>SUM(P95:P107)</f>
        <v>0</v>
      </c>
      <c r="Q94" s="209"/>
      <c r="R94" s="210">
        <f>SUM(R95:R107)</f>
        <v>0</v>
      </c>
      <c r="S94" s="209"/>
      <c r="T94" s="211">
        <f>SUM(T95:T107)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2" t="s">
        <v>83</v>
      </c>
      <c r="AT94" s="213" t="s">
        <v>75</v>
      </c>
      <c r="AU94" s="213" t="s">
        <v>83</v>
      </c>
      <c r="AY94" s="212" t="s">
        <v>197</v>
      </c>
      <c r="BK94" s="214">
        <f>SUM(BK95:BK107)</f>
        <v>0</v>
      </c>
    </row>
    <row r="95" s="2" customFormat="1" ht="49.05" customHeight="1">
      <c r="A95" s="41"/>
      <c r="B95" s="42"/>
      <c r="C95" s="217" t="s">
        <v>83</v>
      </c>
      <c r="D95" s="217" t="s">
        <v>199</v>
      </c>
      <c r="E95" s="218" t="s">
        <v>2348</v>
      </c>
      <c r="F95" s="219" t="s">
        <v>2349</v>
      </c>
      <c r="G95" s="220" t="s">
        <v>202</v>
      </c>
      <c r="H95" s="221">
        <v>164</v>
      </c>
      <c r="I95" s="222"/>
      <c r="J95" s="223">
        <f>ROUND(I95*H95,2)</f>
        <v>0</v>
      </c>
      <c r="K95" s="219" t="s">
        <v>203</v>
      </c>
      <c r="L95" s="47"/>
      <c r="M95" s="224" t="s">
        <v>19</v>
      </c>
      <c r="N95" s="225" t="s">
        <v>47</v>
      </c>
      <c r="O95" s="87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8" t="s">
        <v>204</v>
      </c>
      <c r="AT95" s="228" t="s">
        <v>199</v>
      </c>
      <c r="AU95" s="228" t="s">
        <v>85</v>
      </c>
      <c r="AY95" s="20" t="s">
        <v>197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0" t="s">
        <v>83</v>
      </c>
      <c r="BK95" s="229">
        <f>ROUND(I95*H95,2)</f>
        <v>0</v>
      </c>
      <c r="BL95" s="20" t="s">
        <v>204</v>
      </c>
      <c r="BM95" s="228" t="s">
        <v>2350</v>
      </c>
    </row>
    <row r="96" s="2" customFormat="1">
      <c r="A96" s="41"/>
      <c r="B96" s="42"/>
      <c r="C96" s="43"/>
      <c r="D96" s="230" t="s">
        <v>206</v>
      </c>
      <c r="E96" s="43"/>
      <c r="F96" s="231" t="s">
        <v>2351</v>
      </c>
      <c r="G96" s="43"/>
      <c r="H96" s="43"/>
      <c r="I96" s="232"/>
      <c r="J96" s="43"/>
      <c r="K96" s="43"/>
      <c r="L96" s="47"/>
      <c r="M96" s="233"/>
      <c r="N96" s="23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206</v>
      </c>
      <c r="AU96" s="20" t="s">
        <v>85</v>
      </c>
    </row>
    <row r="97" s="13" customFormat="1">
      <c r="A97" s="13"/>
      <c r="B97" s="235"/>
      <c r="C97" s="236"/>
      <c r="D97" s="237" t="s">
        <v>208</v>
      </c>
      <c r="E97" s="238" t="s">
        <v>19</v>
      </c>
      <c r="F97" s="239" t="s">
        <v>2352</v>
      </c>
      <c r="G97" s="236"/>
      <c r="H97" s="240">
        <v>164</v>
      </c>
      <c r="I97" s="241"/>
      <c r="J97" s="236"/>
      <c r="K97" s="236"/>
      <c r="L97" s="242"/>
      <c r="M97" s="243"/>
      <c r="N97" s="244"/>
      <c r="O97" s="244"/>
      <c r="P97" s="244"/>
      <c r="Q97" s="244"/>
      <c r="R97" s="244"/>
      <c r="S97" s="244"/>
      <c r="T97" s="245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6" t="s">
        <v>208</v>
      </c>
      <c r="AU97" s="246" t="s">
        <v>85</v>
      </c>
      <c r="AV97" s="13" t="s">
        <v>85</v>
      </c>
      <c r="AW97" s="13" t="s">
        <v>37</v>
      </c>
      <c r="AX97" s="13" t="s">
        <v>83</v>
      </c>
      <c r="AY97" s="246" t="s">
        <v>197</v>
      </c>
    </row>
    <row r="98" s="2" customFormat="1" ht="24.15" customHeight="1">
      <c r="A98" s="41"/>
      <c r="B98" s="42"/>
      <c r="C98" s="217" t="s">
        <v>85</v>
      </c>
      <c r="D98" s="217" t="s">
        <v>199</v>
      </c>
      <c r="E98" s="218" t="s">
        <v>2353</v>
      </c>
      <c r="F98" s="219" t="s">
        <v>2354</v>
      </c>
      <c r="G98" s="220" t="s">
        <v>202</v>
      </c>
      <c r="H98" s="221">
        <v>87</v>
      </c>
      <c r="I98" s="222"/>
      <c r="J98" s="223">
        <f>ROUND(I98*H98,2)</f>
        <v>0</v>
      </c>
      <c r="K98" s="219" t="s">
        <v>203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204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204</v>
      </c>
      <c r="BM98" s="228" t="s">
        <v>2355</v>
      </c>
    </row>
    <row r="99" s="2" customFormat="1">
      <c r="A99" s="41"/>
      <c r="B99" s="42"/>
      <c r="C99" s="43"/>
      <c r="D99" s="230" t="s">
        <v>206</v>
      </c>
      <c r="E99" s="43"/>
      <c r="F99" s="231" t="s">
        <v>2356</v>
      </c>
      <c r="G99" s="43"/>
      <c r="H99" s="43"/>
      <c r="I99" s="232"/>
      <c r="J99" s="43"/>
      <c r="K99" s="43"/>
      <c r="L99" s="47"/>
      <c r="M99" s="233"/>
      <c r="N99" s="23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206</v>
      </c>
      <c r="AU99" s="20" t="s">
        <v>85</v>
      </c>
    </row>
    <row r="100" s="13" customFormat="1">
      <c r="A100" s="13"/>
      <c r="B100" s="235"/>
      <c r="C100" s="236"/>
      <c r="D100" s="237" t="s">
        <v>208</v>
      </c>
      <c r="E100" s="238" t="s">
        <v>19</v>
      </c>
      <c r="F100" s="239" t="s">
        <v>2357</v>
      </c>
      <c r="G100" s="236"/>
      <c r="H100" s="240">
        <v>87</v>
      </c>
      <c r="I100" s="241"/>
      <c r="J100" s="236"/>
      <c r="K100" s="236"/>
      <c r="L100" s="242"/>
      <c r="M100" s="243"/>
      <c r="N100" s="244"/>
      <c r="O100" s="244"/>
      <c r="P100" s="244"/>
      <c r="Q100" s="244"/>
      <c r="R100" s="244"/>
      <c r="S100" s="244"/>
      <c r="T100" s="245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6" t="s">
        <v>208</v>
      </c>
      <c r="AU100" s="246" t="s">
        <v>85</v>
      </c>
      <c r="AV100" s="13" t="s">
        <v>85</v>
      </c>
      <c r="AW100" s="13" t="s">
        <v>37</v>
      </c>
      <c r="AX100" s="13" t="s">
        <v>83</v>
      </c>
      <c r="AY100" s="246" t="s">
        <v>197</v>
      </c>
    </row>
    <row r="101" s="2" customFormat="1" ht="33" customHeight="1">
      <c r="A101" s="41"/>
      <c r="B101" s="42"/>
      <c r="C101" s="217" t="s">
        <v>93</v>
      </c>
      <c r="D101" s="217" t="s">
        <v>199</v>
      </c>
      <c r="E101" s="218" t="s">
        <v>2358</v>
      </c>
      <c r="F101" s="219" t="s">
        <v>2359</v>
      </c>
      <c r="G101" s="220" t="s">
        <v>421</v>
      </c>
      <c r="H101" s="221">
        <v>4</v>
      </c>
      <c r="I101" s="222"/>
      <c r="J101" s="223">
        <f>ROUND(I101*H101,2)</f>
        <v>0</v>
      </c>
      <c r="K101" s="219" t="s">
        <v>203</v>
      </c>
      <c r="L101" s="47"/>
      <c r="M101" s="224" t="s">
        <v>19</v>
      </c>
      <c r="N101" s="225" t="s">
        <v>47</v>
      </c>
      <c r="O101" s="87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8" t="s">
        <v>204</v>
      </c>
      <c r="AT101" s="228" t="s">
        <v>199</v>
      </c>
      <c r="AU101" s="228" t="s">
        <v>85</v>
      </c>
      <c r="AY101" s="20" t="s">
        <v>197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0" t="s">
        <v>83</v>
      </c>
      <c r="BK101" s="229">
        <f>ROUND(I101*H101,2)</f>
        <v>0</v>
      </c>
      <c r="BL101" s="20" t="s">
        <v>204</v>
      </c>
      <c r="BM101" s="228" t="s">
        <v>2360</v>
      </c>
    </row>
    <row r="102" s="2" customFormat="1">
      <c r="A102" s="41"/>
      <c r="B102" s="42"/>
      <c r="C102" s="43"/>
      <c r="D102" s="230" t="s">
        <v>206</v>
      </c>
      <c r="E102" s="43"/>
      <c r="F102" s="231" t="s">
        <v>2361</v>
      </c>
      <c r="G102" s="43"/>
      <c r="H102" s="43"/>
      <c r="I102" s="232"/>
      <c r="J102" s="43"/>
      <c r="K102" s="43"/>
      <c r="L102" s="47"/>
      <c r="M102" s="233"/>
      <c r="N102" s="23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206</v>
      </c>
      <c r="AU102" s="20" t="s">
        <v>85</v>
      </c>
    </row>
    <row r="103" s="2" customFormat="1" ht="33" customHeight="1">
      <c r="A103" s="41"/>
      <c r="B103" s="42"/>
      <c r="C103" s="217" t="s">
        <v>204</v>
      </c>
      <c r="D103" s="217" t="s">
        <v>199</v>
      </c>
      <c r="E103" s="218" t="s">
        <v>2362</v>
      </c>
      <c r="F103" s="219" t="s">
        <v>2363</v>
      </c>
      <c r="G103" s="220" t="s">
        <v>421</v>
      </c>
      <c r="H103" s="221">
        <v>4</v>
      </c>
      <c r="I103" s="222"/>
      <c r="J103" s="223">
        <f>ROUND(I103*H103,2)</f>
        <v>0</v>
      </c>
      <c r="K103" s="219" t="s">
        <v>203</v>
      </c>
      <c r="L103" s="47"/>
      <c r="M103" s="224" t="s">
        <v>19</v>
      </c>
      <c r="N103" s="225" t="s">
        <v>47</v>
      </c>
      <c r="O103" s="87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8" t="s">
        <v>204</v>
      </c>
      <c r="AT103" s="228" t="s">
        <v>199</v>
      </c>
      <c r="AU103" s="228" t="s">
        <v>85</v>
      </c>
      <c r="AY103" s="20" t="s">
        <v>197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0" t="s">
        <v>83</v>
      </c>
      <c r="BK103" s="229">
        <f>ROUND(I103*H103,2)</f>
        <v>0</v>
      </c>
      <c r="BL103" s="20" t="s">
        <v>204</v>
      </c>
      <c r="BM103" s="228" t="s">
        <v>2364</v>
      </c>
    </row>
    <row r="104" s="2" customFormat="1">
      <c r="A104" s="41"/>
      <c r="B104" s="42"/>
      <c r="C104" s="43"/>
      <c r="D104" s="230" t="s">
        <v>206</v>
      </c>
      <c r="E104" s="43"/>
      <c r="F104" s="231" t="s">
        <v>2365</v>
      </c>
      <c r="G104" s="43"/>
      <c r="H104" s="43"/>
      <c r="I104" s="232"/>
      <c r="J104" s="43"/>
      <c r="K104" s="43"/>
      <c r="L104" s="47"/>
      <c r="M104" s="233"/>
      <c r="N104" s="23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206</v>
      </c>
      <c r="AU104" s="20" t="s">
        <v>85</v>
      </c>
    </row>
    <row r="105" s="2" customFormat="1" ht="33" customHeight="1">
      <c r="A105" s="41"/>
      <c r="B105" s="42"/>
      <c r="C105" s="217" t="s">
        <v>224</v>
      </c>
      <c r="D105" s="217" t="s">
        <v>199</v>
      </c>
      <c r="E105" s="218" t="s">
        <v>1663</v>
      </c>
      <c r="F105" s="219" t="s">
        <v>1664</v>
      </c>
      <c r="G105" s="220" t="s">
        <v>202</v>
      </c>
      <c r="H105" s="221">
        <v>164</v>
      </c>
      <c r="I105" s="222"/>
      <c r="J105" s="223">
        <f>ROUND(I105*H105,2)</f>
        <v>0</v>
      </c>
      <c r="K105" s="219" t="s">
        <v>203</v>
      </c>
      <c r="L105" s="47"/>
      <c r="M105" s="224" t="s">
        <v>19</v>
      </c>
      <c r="N105" s="225" t="s">
        <v>47</v>
      </c>
      <c r="O105" s="87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8" t="s">
        <v>204</v>
      </c>
      <c r="AT105" s="228" t="s">
        <v>199</v>
      </c>
      <c r="AU105" s="228" t="s">
        <v>85</v>
      </c>
      <c r="AY105" s="20" t="s">
        <v>197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0" t="s">
        <v>83</v>
      </c>
      <c r="BK105" s="229">
        <f>ROUND(I105*H105,2)</f>
        <v>0</v>
      </c>
      <c r="BL105" s="20" t="s">
        <v>204</v>
      </c>
      <c r="BM105" s="228" t="s">
        <v>2366</v>
      </c>
    </row>
    <row r="106" s="2" customFormat="1">
      <c r="A106" s="41"/>
      <c r="B106" s="42"/>
      <c r="C106" s="43"/>
      <c r="D106" s="230" t="s">
        <v>206</v>
      </c>
      <c r="E106" s="43"/>
      <c r="F106" s="231" t="s">
        <v>1666</v>
      </c>
      <c r="G106" s="43"/>
      <c r="H106" s="43"/>
      <c r="I106" s="232"/>
      <c r="J106" s="43"/>
      <c r="K106" s="43"/>
      <c r="L106" s="47"/>
      <c r="M106" s="233"/>
      <c r="N106" s="23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206</v>
      </c>
      <c r="AU106" s="20" t="s">
        <v>85</v>
      </c>
    </row>
    <row r="107" s="2" customFormat="1" ht="24.15" customHeight="1">
      <c r="A107" s="41"/>
      <c r="B107" s="42"/>
      <c r="C107" s="217" t="s">
        <v>229</v>
      </c>
      <c r="D107" s="217" t="s">
        <v>199</v>
      </c>
      <c r="E107" s="218" t="s">
        <v>1672</v>
      </c>
      <c r="F107" s="219" t="s">
        <v>1673</v>
      </c>
      <c r="G107" s="220" t="s">
        <v>345</v>
      </c>
      <c r="H107" s="221">
        <v>3.6000000000000001</v>
      </c>
      <c r="I107" s="222"/>
      <c r="J107" s="223">
        <f>ROUND(I107*H107,2)</f>
        <v>0</v>
      </c>
      <c r="K107" s="219" t="s">
        <v>19</v>
      </c>
      <c r="L107" s="47"/>
      <c r="M107" s="224" t="s">
        <v>19</v>
      </c>
      <c r="N107" s="225" t="s">
        <v>47</v>
      </c>
      <c r="O107" s="87"/>
      <c r="P107" s="226">
        <f>O107*H107</f>
        <v>0</v>
      </c>
      <c r="Q107" s="226">
        <v>0</v>
      </c>
      <c r="R107" s="226">
        <f>Q107*H107</f>
        <v>0</v>
      </c>
      <c r="S107" s="226">
        <v>0</v>
      </c>
      <c r="T107" s="22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8" t="s">
        <v>204</v>
      </c>
      <c r="AT107" s="228" t="s">
        <v>199</v>
      </c>
      <c r="AU107" s="228" t="s">
        <v>85</v>
      </c>
      <c r="AY107" s="20" t="s">
        <v>197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0" t="s">
        <v>83</v>
      </c>
      <c r="BK107" s="229">
        <f>ROUND(I107*H107,2)</f>
        <v>0</v>
      </c>
      <c r="BL107" s="20" t="s">
        <v>204</v>
      </c>
      <c r="BM107" s="228" t="s">
        <v>2367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1675</v>
      </c>
      <c r="F108" s="215" t="s">
        <v>1676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SUM(P109:P119)</f>
        <v>0</v>
      </c>
      <c r="Q108" s="209"/>
      <c r="R108" s="210">
        <f>SUM(R109:R119)</f>
        <v>0</v>
      </c>
      <c r="S108" s="209"/>
      <c r="T108" s="211">
        <f>SUM(T109:T119)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83</v>
      </c>
      <c r="AT108" s="213" t="s">
        <v>75</v>
      </c>
      <c r="AU108" s="213" t="s">
        <v>83</v>
      </c>
      <c r="AY108" s="212" t="s">
        <v>197</v>
      </c>
      <c r="BK108" s="214">
        <f>SUM(BK109:BK119)</f>
        <v>0</v>
      </c>
    </row>
    <row r="109" s="2" customFormat="1" ht="55.5" customHeight="1">
      <c r="A109" s="41"/>
      <c r="B109" s="42"/>
      <c r="C109" s="217" t="s">
        <v>234</v>
      </c>
      <c r="D109" s="217" t="s">
        <v>199</v>
      </c>
      <c r="E109" s="218" t="s">
        <v>1046</v>
      </c>
      <c r="F109" s="219" t="s">
        <v>1047</v>
      </c>
      <c r="G109" s="220" t="s">
        <v>202</v>
      </c>
      <c r="H109" s="221">
        <v>131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204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204</v>
      </c>
      <c r="BM109" s="228" t="s">
        <v>2368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1049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85</v>
      </c>
    </row>
    <row r="111" s="13" customFormat="1">
      <c r="A111" s="13"/>
      <c r="B111" s="235"/>
      <c r="C111" s="236"/>
      <c r="D111" s="237" t="s">
        <v>208</v>
      </c>
      <c r="E111" s="238" t="s">
        <v>19</v>
      </c>
      <c r="F111" s="239" t="s">
        <v>2369</v>
      </c>
      <c r="G111" s="236"/>
      <c r="H111" s="240">
        <v>131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37</v>
      </c>
      <c r="AX111" s="13" t="s">
        <v>83</v>
      </c>
      <c r="AY111" s="246" t="s">
        <v>197</v>
      </c>
    </row>
    <row r="112" s="2" customFormat="1" ht="33" customHeight="1">
      <c r="A112" s="41"/>
      <c r="B112" s="42"/>
      <c r="C112" s="217" t="s">
        <v>239</v>
      </c>
      <c r="D112" s="217" t="s">
        <v>199</v>
      </c>
      <c r="E112" s="218" t="s">
        <v>1678</v>
      </c>
      <c r="F112" s="219" t="s">
        <v>1679</v>
      </c>
      <c r="G112" s="220" t="s">
        <v>202</v>
      </c>
      <c r="H112" s="221">
        <v>131</v>
      </c>
      <c r="I112" s="222"/>
      <c r="J112" s="223">
        <f>ROUND(I112*H112,2)</f>
        <v>0</v>
      </c>
      <c r="K112" s="219" t="s">
        <v>203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204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204</v>
      </c>
      <c r="BM112" s="228" t="s">
        <v>2370</v>
      </c>
    </row>
    <row r="113" s="2" customFormat="1">
      <c r="A113" s="41"/>
      <c r="B113" s="42"/>
      <c r="C113" s="43"/>
      <c r="D113" s="230" t="s">
        <v>206</v>
      </c>
      <c r="E113" s="43"/>
      <c r="F113" s="231" t="s">
        <v>1681</v>
      </c>
      <c r="G113" s="43"/>
      <c r="H113" s="43"/>
      <c r="I113" s="232"/>
      <c r="J113" s="43"/>
      <c r="K113" s="43"/>
      <c r="L113" s="47"/>
      <c r="M113" s="233"/>
      <c r="N113" s="23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206</v>
      </c>
      <c r="AU113" s="20" t="s">
        <v>85</v>
      </c>
    </row>
    <row r="114" s="2" customFormat="1" ht="24.15" customHeight="1">
      <c r="A114" s="41"/>
      <c r="B114" s="42"/>
      <c r="C114" s="217" t="s">
        <v>245</v>
      </c>
      <c r="D114" s="217" t="s">
        <v>199</v>
      </c>
      <c r="E114" s="218" t="s">
        <v>1682</v>
      </c>
      <c r="F114" s="219" t="s">
        <v>1683</v>
      </c>
      <c r="G114" s="220" t="s">
        <v>202</v>
      </c>
      <c r="H114" s="221">
        <v>131</v>
      </c>
      <c r="I114" s="222"/>
      <c r="J114" s="223">
        <f>ROUND(I114*H114,2)</f>
        <v>0</v>
      </c>
      <c r="K114" s="219" t="s">
        <v>203</v>
      </c>
      <c r="L114" s="47"/>
      <c r="M114" s="224" t="s">
        <v>19</v>
      </c>
      <c r="N114" s="225" t="s">
        <v>47</v>
      </c>
      <c r="O114" s="87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8" t="s">
        <v>204</v>
      </c>
      <c r="AT114" s="228" t="s">
        <v>199</v>
      </c>
      <c r="AU114" s="228" t="s">
        <v>85</v>
      </c>
      <c r="AY114" s="20" t="s">
        <v>197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0" t="s">
        <v>83</v>
      </c>
      <c r="BK114" s="229">
        <f>ROUND(I114*H114,2)</f>
        <v>0</v>
      </c>
      <c r="BL114" s="20" t="s">
        <v>204</v>
      </c>
      <c r="BM114" s="228" t="s">
        <v>2371</v>
      </c>
    </row>
    <row r="115" s="2" customFormat="1">
      <c r="A115" s="41"/>
      <c r="B115" s="42"/>
      <c r="C115" s="43"/>
      <c r="D115" s="230" t="s">
        <v>206</v>
      </c>
      <c r="E115" s="43"/>
      <c r="F115" s="231" t="s">
        <v>1685</v>
      </c>
      <c r="G115" s="43"/>
      <c r="H115" s="43"/>
      <c r="I115" s="232"/>
      <c r="J115" s="43"/>
      <c r="K115" s="43"/>
      <c r="L115" s="47"/>
      <c r="M115" s="233"/>
      <c r="N115" s="23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206</v>
      </c>
      <c r="AU115" s="20" t="s">
        <v>85</v>
      </c>
    </row>
    <row r="116" s="2" customFormat="1" ht="24.15" customHeight="1">
      <c r="A116" s="41"/>
      <c r="B116" s="42"/>
      <c r="C116" s="217" t="s">
        <v>252</v>
      </c>
      <c r="D116" s="217" t="s">
        <v>199</v>
      </c>
      <c r="E116" s="218" t="s">
        <v>1690</v>
      </c>
      <c r="F116" s="219" t="s">
        <v>1691</v>
      </c>
      <c r="G116" s="220" t="s">
        <v>202</v>
      </c>
      <c r="H116" s="221">
        <v>131</v>
      </c>
      <c r="I116" s="222"/>
      <c r="J116" s="223">
        <f>ROUND(I116*H116,2)</f>
        <v>0</v>
      </c>
      <c r="K116" s="219" t="s">
        <v>203</v>
      </c>
      <c r="L116" s="47"/>
      <c r="M116" s="224" t="s">
        <v>19</v>
      </c>
      <c r="N116" s="225" t="s">
        <v>47</v>
      </c>
      <c r="O116" s="87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8" t="s">
        <v>204</v>
      </c>
      <c r="AT116" s="228" t="s">
        <v>199</v>
      </c>
      <c r="AU116" s="228" t="s">
        <v>85</v>
      </c>
      <c r="AY116" s="20" t="s">
        <v>197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0" t="s">
        <v>83</v>
      </c>
      <c r="BK116" s="229">
        <f>ROUND(I116*H116,2)</f>
        <v>0</v>
      </c>
      <c r="BL116" s="20" t="s">
        <v>204</v>
      </c>
      <c r="BM116" s="228" t="s">
        <v>2372</v>
      </c>
    </row>
    <row r="117" s="2" customFormat="1">
      <c r="A117" s="41"/>
      <c r="B117" s="42"/>
      <c r="C117" s="43"/>
      <c r="D117" s="230" t="s">
        <v>206</v>
      </c>
      <c r="E117" s="43"/>
      <c r="F117" s="231" t="s">
        <v>1693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206</v>
      </c>
      <c r="AU117" s="20" t="s">
        <v>85</v>
      </c>
    </row>
    <row r="118" s="2" customFormat="1" ht="21.75" customHeight="1">
      <c r="A118" s="41"/>
      <c r="B118" s="42"/>
      <c r="C118" s="217" t="s">
        <v>258</v>
      </c>
      <c r="D118" s="217" t="s">
        <v>199</v>
      </c>
      <c r="E118" s="218" t="s">
        <v>1686</v>
      </c>
      <c r="F118" s="219" t="s">
        <v>1687</v>
      </c>
      <c r="G118" s="220" t="s">
        <v>202</v>
      </c>
      <c r="H118" s="221">
        <v>131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204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204</v>
      </c>
      <c r="BM118" s="228" t="s">
        <v>2373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1689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2" customFormat="1" ht="22.8" customHeight="1">
      <c r="A120" s="12"/>
      <c r="B120" s="201"/>
      <c r="C120" s="202"/>
      <c r="D120" s="203" t="s">
        <v>75</v>
      </c>
      <c r="E120" s="215" t="s">
        <v>1694</v>
      </c>
      <c r="F120" s="215" t="s">
        <v>1695</v>
      </c>
      <c r="G120" s="202"/>
      <c r="H120" s="202"/>
      <c r="I120" s="205"/>
      <c r="J120" s="216">
        <f>BK120</f>
        <v>0</v>
      </c>
      <c r="K120" s="202"/>
      <c r="L120" s="207"/>
      <c r="M120" s="208"/>
      <c r="N120" s="209"/>
      <c r="O120" s="209"/>
      <c r="P120" s="210">
        <f>SUM(P121:P156)</f>
        <v>0</v>
      </c>
      <c r="Q120" s="209"/>
      <c r="R120" s="210">
        <f>SUM(R121:R156)</f>
        <v>0</v>
      </c>
      <c r="S120" s="209"/>
      <c r="T120" s="211">
        <f>SUM(T121:T156)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2" t="s">
        <v>83</v>
      </c>
      <c r="AT120" s="213" t="s">
        <v>75</v>
      </c>
      <c r="AU120" s="213" t="s">
        <v>83</v>
      </c>
      <c r="AY120" s="212" t="s">
        <v>197</v>
      </c>
      <c r="BK120" s="214">
        <f>SUM(BK121:BK156)</f>
        <v>0</v>
      </c>
    </row>
    <row r="121" s="2" customFormat="1" ht="16.5" customHeight="1">
      <c r="A121" s="41"/>
      <c r="B121" s="42"/>
      <c r="C121" s="217" t="s">
        <v>8</v>
      </c>
      <c r="D121" s="217" t="s">
        <v>199</v>
      </c>
      <c r="E121" s="218" t="s">
        <v>1750</v>
      </c>
      <c r="F121" s="219" t="s">
        <v>1751</v>
      </c>
      <c r="G121" s="220" t="s">
        <v>1720</v>
      </c>
      <c r="H121" s="221">
        <v>265</v>
      </c>
      <c r="I121" s="222"/>
      <c r="J121" s="223">
        <f>ROUND(I121*H121,2)</f>
        <v>0</v>
      </c>
      <c r="K121" s="219" t="s">
        <v>19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204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204</v>
      </c>
      <c r="BM121" s="228" t="s">
        <v>2374</v>
      </c>
    </row>
    <row r="122" s="2" customFormat="1" ht="33" customHeight="1">
      <c r="A122" s="41"/>
      <c r="B122" s="42"/>
      <c r="C122" s="269" t="s">
        <v>273</v>
      </c>
      <c r="D122" s="269" t="s">
        <v>342</v>
      </c>
      <c r="E122" s="270" t="s">
        <v>1769</v>
      </c>
      <c r="F122" s="271" t="s">
        <v>2375</v>
      </c>
      <c r="G122" s="272" t="s">
        <v>1720</v>
      </c>
      <c r="H122" s="273">
        <v>4</v>
      </c>
      <c r="I122" s="274"/>
      <c r="J122" s="275">
        <f>ROUND(I122*H122,2)</f>
        <v>0</v>
      </c>
      <c r="K122" s="271" t="s">
        <v>19</v>
      </c>
      <c r="L122" s="276"/>
      <c r="M122" s="277" t="s">
        <v>19</v>
      </c>
      <c r="N122" s="278" t="s">
        <v>47</v>
      </c>
      <c r="O122" s="87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8" t="s">
        <v>239</v>
      </c>
      <c r="AT122" s="228" t="s">
        <v>342</v>
      </c>
      <c r="AU122" s="228" t="s">
        <v>85</v>
      </c>
      <c r="AY122" s="20" t="s">
        <v>197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0" t="s">
        <v>83</v>
      </c>
      <c r="BK122" s="229">
        <f>ROUND(I122*H122,2)</f>
        <v>0</v>
      </c>
      <c r="BL122" s="20" t="s">
        <v>204</v>
      </c>
      <c r="BM122" s="228" t="s">
        <v>2376</v>
      </c>
    </row>
    <row r="123" s="2" customFormat="1" ht="24.15" customHeight="1">
      <c r="A123" s="41"/>
      <c r="B123" s="42"/>
      <c r="C123" s="269" t="s">
        <v>279</v>
      </c>
      <c r="D123" s="269" t="s">
        <v>342</v>
      </c>
      <c r="E123" s="270" t="s">
        <v>2377</v>
      </c>
      <c r="F123" s="271" t="s">
        <v>2378</v>
      </c>
      <c r="G123" s="272" t="s">
        <v>1720</v>
      </c>
      <c r="H123" s="273">
        <v>18</v>
      </c>
      <c r="I123" s="274"/>
      <c r="J123" s="275">
        <f>ROUND(I123*H123,2)</f>
        <v>0</v>
      </c>
      <c r="K123" s="271" t="s">
        <v>19</v>
      </c>
      <c r="L123" s="276"/>
      <c r="M123" s="277" t="s">
        <v>19</v>
      </c>
      <c r="N123" s="278" t="s">
        <v>47</v>
      </c>
      <c r="O123" s="87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8" t="s">
        <v>239</v>
      </c>
      <c r="AT123" s="228" t="s">
        <v>342</v>
      </c>
      <c r="AU123" s="228" t="s">
        <v>85</v>
      </c>
      <c r="AY123" s="20" t="s">
        <v>197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0" t="s">
        <v>83</v>
      </c>
      <c r="BK123" s="229">
        <f>ROUND(I123*H123,2)</f>
        <v>0</v>
      </c>
      <c r="BL123" s="20" t="s">
        <v>204</v>
      </c>
      <c r="BM123" s="228" t="s">
        <v>2379</v>
      </c>
    </row>
    <row r="124" s="2" customFormat="1" ht="24.15" customHeight="1">
      <c r="A124" s="41"/>
      <c r="B124" s="42"/>
      <c r="C124" s="269" t="s">
        <v>285</v>
      </c>
      <c r="D124" s="269" t="s">
        <v>342</v>
      </c>
      <c r="E124" s="270" t="s">
        <v>2380</v>
      </c>
      <c r="F124" s="271" t="s">
        <v>2381</v>
      </c>
      <c r="G124" s="272" t="s">
        <v>1720</v>
      </c>
      <c r="H124" s="273">
        <v>26</v>
      </c>
      <c r="I124" s="274"/>
      <c r="J124" s="275">
        <f>ROUND(I124*H124,2)</f>
        <v>0</v>
      </c>
      <c r="K124" s="271" t="s">
        <v>19</v>
      </c>
      <c r="L124" s="276"/>
      <c r="M124" s="277" t="s">
        <v>19</v>
      </c>
      <c r="N124" s="278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239</v>
      </c>
      <c r="AT124" s="228" t="s">
        <v>342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2382</v>
      </c>
    </row>
    <row r="125" s="2" customFormat="1" ht="16.5" customHeight="1">
      <c r="A125" s="41"/>
      <c r="B125" s="42"/>
      <c r="C125" s="269" t="s">
        <v>290</v>
      </c>
      <c r="D125" s="269" t="s">
        <v>342</v>
      </c>
      <c r="E125" s="270" t="s">
        <v>2383</v>
      </c>
      <c r="F125" s="271" t="s">
        <v>2384</v>
      </c>
      <c r="G125" s="272" t="s">
        <v>1720</v>
      </c>
      <c r="H125" s="273">
        <v>8</v>
      </c>
      <c r="I125" s="274"/>
      <c r="J125" s="275">
        <f>ROUND(I125*H125,2)</f>
        <v>0</v>
      </c>
      <c r="K125" s="271" t="s">
        <v>19</v>
      </c>
      <c r="L125" s="276"/>
      <c r="M125" s="277" t="s">
        <v>19</v>
      </c>
      <c r="N125" s="278" t="s">
        <v>47</v>
      </c>
      <c r="O125" s="87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8" t="s">
        <v>239</v>
      </c>
      <c r="AT125" s="228" t="s">
        <v>342</v>
      </c>
      <c r="AU125" s="228" t="s">
        <v>85</v>
      </c>
      <c r="AY125" s="20" t="s">
        <v>197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0" t="s">
        <v>83</v>
      </c>
      <c r="BK125" s="229">
        <f>ROUND(I125*H125,2)</f>
        <v>0</v>
      </c>
      <c r="BL125" s="20" t="s">
        <v>204</v>
      </c>
      <c r="BM125" s="228" t="s">
        <v>2385</v>
      </c>
    </row>
    <row r="126" s="2" customFormat="1" ht="24.15" customHeight="1">
      <c r="A126" s="41"/>
      <c r="B126" s="42"/>
      <c r="C126" s="269" t="s">
        <v>302</v>
      </c>
      <c r="D126" s="269" t="s">
        <v>342</v>
      </c>
      <c r="E126" s="270" t="s">
        <v>2386</v>
      </c>
      <c r="F126" s="271" t="s">
        <v>2387</v>
      </c>
      <c r="G126" s="272" t="s">
        <v>1720</v>
      </c>
      <c r="H126" s="273">
        <v>22</v>
      </c>
      <c r="I126" s="274"/>
      <c r="J126" s="275">
        <f>ROUND(I126*H126,2)</f>
        <v>0</v>
      </c>
      <c r="K126" s="271" t="s">
        <v>19</v>
      </c>
      <c r="L126" s="276"/>
      <c r="M126" s="277" t="s">
        <v>19</v>
      </c>
      <c r="N126" s="278" t="s">
        <v>47</v>
      </c>
      <c r="O126" s="87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8" t="s">
        <v>239</v>
      </c>
      <c r="AT126" s="228" t="s">
        <v>342</v>
      </c>
      <c r="AU126" s="228" t="s">
        <v>85</v>
      </c>
      <c r="AY126" s="20" t="s">
        <v>197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0" t="s">
        <v>83</v>
      </c>
      <c r="BK126" s="229">
        <f>ROUND(I126*H126,2)</f>
        <v>0</v>
      </c>
      <c r="BL126" s="20" t="s">
        <v>204</v>
      </c>
      <c r="BM126" s="228" t="s">
        <v>2388</v>
      </c>
    </row>
    <row r="127" s="2" customFormat="1" ht="33" customHeight="1">
      <c r="A127" s="41"/>
      <c r="B127" s="42"/>
      <c r="C127" s="269" t="s">
        <v>308</v>
      </c>
      <c r="D127" s="269" t="s">
        <v>342</v>
      </c>
      <c r="E127" s="270" t="s">
        <v>1754</v>
      </c>
      <c r="F127" s="271" t="s">
        <v>2389</v>
      </c>
      <c r="G127" s="272" t="s">
        <v>1720</v>
      </c>
      <c r="H127" s="273">
        <v>30</v>
      </c>
      <c r="I127" s="274"/>
      <c r="J127" s="275">
        <f>ROUND(I127*H127,2)</f>
        <v>0</v>
      </c>
      <c r="K127" s="271" t="s">
        <v>19</v>
      </c>
      <c r="L127" s="276"/>
      <c r="M127" s="277" t="s">
        <v>19</v>
      </c>
      <c r="N127" s="278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239</v>
      </c>
      <c r="AT127" s="228" t="s">
        <v>342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204</v>
      </c>
      <c r="BM127" s="228" t="s">
        <v>2390</v>
      </c>
    </row>
    <row r="128" s="2" customFormat="1" ht="21.75" customHeight="1">
      <c r="A128" s="41"/>
      <c r="B128" s="42"/>
      <c r="C128" s="269" t="s">
        <v>319</v>
      </c>
      <c r="D128" s="269" t="s">
        <v>342</v>
      </c>
      <c r="E128" s="270" t="s">
        <v>1757</v>
      </c>
      <c r="F128" s="271" t="s">
        <v>2391</v>
      </c>
      <c r="G128" s="272" t="s">
        <v>1720</v>
      </c>
      <c r="H128" s="273">
        <v>4</v>
      </c>
      <c r="I128" s="274"/>
      <c r="J128" s="275">
        <f>ROUND(I128*H128,2)</f>
        <v>0</v>
      </c>
      <c r="K128" s="271" t="s">
        <v>19</v>
      </c>
      <c r="L128" s="276"/>
      <c r="M128" s="277" t="s">
        <v>19</v>
      </c>
      <c r="N128" s="278" t="s">
        <v>47</v>
      </c>
      <c r="O128" s="87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239</v>
      </c>
      <c r="AT128" s="228" t="s">
        <v>342</v>
      </c>
      <c r="AU128" s="228" t="s">
        <v>85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204</v>
      </c>
      <c r="BM128" s="228" t="s">
        <v>2392</v>
      </c>
    </row>
    <row r="129" s="2" customFormat="1" ht="24.15" customHeight="1">
      <c r="A129" s="41"/>
      <c r="B129" s="42"/>
      <c r="C129" s="269" t="s">
        <v>325</v>
      </c>
      <c r="D129" s="269" t="s">
        <v>342</v>
      </c>
      <c r="E129" s="270" t="s">
        <v>2393</v>
      </c>
      <c r="F129" s="271" t="s">
        <v>2394</v>
      </c>
      <c r="G129" s="272" t="s">
        <v>1720</v>
      </c>
      <c r="H129" s="273">
        <v>40</v>
      </c>
      <c r="I129" s="274"/>
      <c r="J129" s="275">
        <f>ROUND(I129*H129,2)</f>
        <v>0</v>
      </c>
      <c r="K129" s="271" t="s">
        <v>19</v>
      </c>
      <c r="L129" s="276"/>
      <c r="M129" s="277" t="s">
        <v>19</v>
      </c>
      <c r="N129" s="278" t="s">
        <v>47</v>
      </c>
      <c r="O129" s="87"/>
      <c r="P129" s="226">
        <f>O129*H129</f>
        <v>0</v>
      </c>
      <c r="Q129" s="226">
        <v>0</v>
      </c>
      <c r="R129" s="226">
        <f>Q129*H129</f>
        <v>0</v>
      </c>
      <c r="S129" s="226">
        <v>0</v>
      </c>
      <c r="T129" s="227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8" t="s">
        <v>239</v>
      </c>
      <c r="AT129" s="228" t="s">
        <v>342</v>
      </c>
      <c r="AU129" s="228" t="s">
        <v>85</v>
      </c>
      <c r="AY129" s="20" t="s">
        <v>197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0" t="s">
        <v>83</v>
      </c>
      <c r="BK129" s="229">
        <f>ROUND(I129*H129,2)</f>
        <v>0</v>
      </c>
      <c r="BL129" s="20" t="s">
        <v>204</v>
      </c>
      <c r="BM129" s="228" t="s">
        <v>2395</v>
      </c>
    </row>
    <row r="130" s="2" customFormat="1" ht="24.15" customHeight="1">
      <c r="A130" s="41"/>
      <c r="B130" s="42"/>
      <c r="C130" s="269" t="s">
        <v>7</v>
      </c>
      <c r="D130" s="269" t="s">
        <v>342</v>
      </c>
      <c r="E130" s="270" t="s">
        <v>2396</v>
      </c>
      <c r="F130" s="271" t="s">
        <v>2397</v>
      </c>
      <c r="G130" s="272" t="s">
        <v>1720</v>
      </c>
      <c r="H130" s="273">
        <v>27</v>
      </c>
      <c r="I130" s="274"/>
      <c r="J130" s="275">
        <f>ROUND(I130*H130,2)</f>
        <v>0</v>
      </c>
      <c r="K130" s="271" t="s">
        <v>19</v>
      </c>
      <c r="L130" s="276"/>
      <c r="M130" s="277" t="s">
        <v>19</v>
      </c>
      <c r="N130" s="278" t="s">
        <v>47</v>
      </c>
      <c r="O130" s="87"/>
      <c r="P130" s="226">
        <f>O130*H130</f>
        <v>0</v>
      </c>
      <c r="Q130" s="226">
        <v>0</v>
      </c>
      <c r="R130" s="226">
        <f>Q130*H130</f>
        <v>0</v>
      </c>
      <c r="S130" s="226">
        <v>0</v>
      </c>
      <c r="T130" s="22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8" t="s">
        <v>239</v>
      </c>
      <c r="AT130" s="228" t="s">
        <v>342</v>
      </c>
      <c r="AU130" s="228" t="s">
        <v>85</v>
      </c>
      <c r="AY130" s="20" t="s">
        <v>197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0" t="s">
        <v>83</v>
      </c>
      <c r="BK130" s="229">
        <f>ROUND(I130*H130,2)</f>
        <v>0</v>
      </c>
      <c r="BL130" s="20" t="s">
        <v>204</v>
      </c>
      <c r="BM130" s="228" t="s">
        <v>2398</v>
      </c>
    </row>
    <row r="131" s="2" customFormat="1" ht="24.15" customHeight="1">
      <c r="A131" s="41"/>
      <c r="B131" s="42"/>
      <c r="C131" s="269" t="s">
        <v>335</v>
      </c>
      <c r="D131" s="269" t="s">
        <v>342</v>
      </c>
      <c r="E131" s="270" t="s">
        <v>2399</v>
      </c>
      <c r="F131" s="271" t="s">
        <v>2400</v>
      </c>
      <c r="G131" s="272" t="s">
        <v>1720</v>
      </c>
      <c r="H131" s="273">
        <v>40</v>
      </c>
      <c r="I131" s="274"/>
      <c r="J131" s="275">
        <f>ROUND(I131*H131,2)</f>
        <v>0</v>
      </c>
      <c r="K131" s="271" t="s">
        <v>19</v>
      </c>
      <c r="L131" s="276"/>
      <c r="M131" s="277" t="s">
        <v>19</v>
      </c>
      <c r="N131" s="278" t="s">
        <v>47</v>
      </c>
      <c r="O131" s="87"/>
      <c r="P131" s="226">
        <f>O131*H131</f>
        <v>0</v>
      </c>
      <c r="Q131" s="226">
        <v>0</v>
      </c>
      <c r="R131" s="226">
        <f>Q131*H131</f>
        <v>0</v>
      </c>
      <c r="S131" s="226">
        <v>0</v>
      </c>
      <c r="T131" s="227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8" t="s">
        <v>239</v>
      </c>
      <c r="AT131" s="228" t="s">
        <v>342</v>
      </c>
      <c r="AU131" s="228" t="s">
        <v>85</v>
      </c>
      <c r="AY131" s="20" t="s">
        <v>197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0" t="s">
        <v>83</v>
      </c>
      <c r="BK131" s="229">
        <f>ROUND(I131*H131,2)</f>
        <v>0</v>
      </c>
      <c r="BL131" s="20" t="s">
        <v>204</v>
      </c>
      <c r="BM131" s="228" t="s">
        <v>2401</v>
      </c>
    </row>
    <row r="132" s="2" customFormat="1" ht="24.15" customHeight="1">
      <c r="A132" s="41"/>
      <c r="B132" s="42"/>
      <c r="C132" s="269" t="s">
        <v>341</v>
      </c>
      <c r="D132" s="269" t="s">
        <v>342</v>
      </c>
      <c r="E132" s="270" t="s">
        <v>2402</v>
      </c>
      <c r="F132" s="271" t="s">
        <v>2403</v>
      </c>
      <c r="G132" s="272" t="s">
        <v>1720</v>
      </c>
      <c r="H132" s="273">
        <v>11</v>
      </c>
      <c r="I132" s="274"/>
      <c r="J132" s="275">
        <f>ROUND(I132*H132,2)</f>
        <v>0</v>
      </c>
      <c r="K132" s="271" t="s">
        <v>19</v>
      </c>
      <c r="L132" s="276"/>
      <c r="M132" s="277" t="s">
        <v>19</v>
      </c>
      <c r="N132" s="278" t="s">
        <v>47</v>
      </c>
      <c r="O132" s="87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8" t="s">
        <v>239</v>
      </c>
      <c r="AT132" s="228" t="s">
        <v>342</v>
      </c>
      <c r="AU132" s="228" t="s">
        <v>85</v>
      </c>
      <c r="AY132" s="20" t="s">
        <v>197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0" t="s">
        <v>83</v>
      </c>
      <c r="BK132" s="229">
        <f>ROUND(I132*H132,2)</f>
        <v>0</v>
      </c>
      <c r="BL132" s="20" t="s">
        <v>204</v>
      </c>
      <c r="BM132" s="228" t="s">
        <v>2404</v>
      </c>
    </row>
    <row r="133" s="2" customFormat="1" ht="24.15" customHeight="1">
      <c r="A133" s="41"/>
      <c r="B133" s="42"/>
      <c r="C133" s="269" t="s">
        <v>349</v>
      </c>
      <c r="D133" s="269" t="s">
        <v>342</v>
      </c>
      <c r="E133" s="270" t="s">
        <v>1705</v>
      </c>
      <c r="F133" s="271" t="s">
        <v>2405</v>
      </c>
      <c r="G133" s="272" t="s">
        <v>1720</v>
      </c>
      <c r="H133" s="273">
        <v>35</v>
      </c>
      <c r="I133" s="274"/>
      <c r="J133" s="275">
        <f>ROUND(I133*H133,2)</f>
        <v>0</v>
      </c>
      <c r="K133" s="271" t="s">
        <v>19</v>
      </c>
      <c r="L133" s="276"/>
      <c r="M133" s="277" t="s">
        <v>19</v>
      </c>
      <c r="N133" s="278" t="s">
        <v>47</v>
      </c>
      <c r="O133" s="87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8" t="s">
        <v>239</v>
      </c>
      <c r="AT133" s="228" t="s">
        <v>342</v>
      </c>
      <c r="AU133" s="228" t="s">
        <v>85</v>
      </c>
      <c r="AY133" s="20" t="s">
        <v>197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0" t="s">
        <v>83</v>
      </c>
      <c r="BK133" s="229">
        <f>ROUND(I133*H133,2)</f>
        <v>0</v>
      </c>
      <c r="BL133" s="20" t="s">
        <v>204</v>
      </c>
      <c r="BM133" s="228" t="s">
        <v>2406</v>
      </c>
    </row>
    <row r="134" s="2" customFormat="1" ht="21.75" customHeight="1">
      <c r="A134" s="41"/>
      <c r="B134" s="42"/>
      <c r="C134" s="217" t="s">
        <v>355</v>
      </c>
      <c r="D134" s="217" t="s">
        <v>199</v>
      </c>
      <c r="E134" s="218" t="s">
        <v>2407</v>
      </c>
      <c r="F134" s="219" t="s">
        <v>2408</v>
      </c>
      <c r="G134" s="220" t="s">
        <v>1720</v>
      </c>
      <c r="H134" s="221">
        <v>191</v>
      </c>
      <c r="I134" s="222"/>
      <c r="J134" s="223">
        <f>ROUND(I134*H134,2)</f>
        <v>0</v>
      </c>
      <c r="K134" s="219" t="s">
        <v>19</v>
      </c>
      <c r="L134" s="47"/>
      <c r="M134" s="224" t="s">
        <v>19</v>
      </c>
      <c r="N134" s="225" t="s">
        <v>47</v>
      </c>
      <c r="O134" s="87"/>
      <c r="P134" s="226">
        <f>O134*H134</f>
        <v>0</v>
      </c>
      <c r="Q134" s="226">
        <v>0</v>
      </c>
      <c r="R134" s="226">
        <f>Q134*H134</f>
        <v>0</v>
      </c>
      <c r="S134" s="226">
        <v>0</v>
      </c>
      <c r="T134" s="22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8" t="s">
        <v>204</v>
      </c>
      <c r="AT134" s="228" t="s">
        <v>199</v>
      </c>
      <c r="AU134" s="228" t="s">
        <v>85</v>
      </c>
      <c r="AY134" s="20" t="s">
        <v>197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0" t="s">
        <v>83</v>
      </c>
      <c r="BK134" s="229">
        <f>ROUND(I134*H134,2)</f>
        <v>0</v>
      </c>
      <c r="BL134" s="20" t="s">
        <v>204</v>
      </c>
      <c r="BM134" s="228" t="s">
        <v>2409</v>
      </c>
    </row>
    <row r="135" s="13" customFormat="1">
      <c r="A135" s="13"/>
      <c r="B135" s="235"/>
      <c r="C135" s="236"/>
      <c r="D135" s="237" t="s">
        <v>208</v>
      </c>
      <c r="E135" s="238" t="s">
        <v>19</v>
      </c>
      <c r="F135" s="239" t="s">
        <v>2410</v>
      </c>
      <c r="G135" s="236"/>
      <c r="H135" s="240">
        <v>191</v>
      </c>
      <c r="I135" s="241"/>
      <c r="J135" s="236"/>
      <c r="K135" s="236"/>
      <c r="L135" s="242"/>
      <c r="M135" s="243"/>
      <c r="N135" s="244"/>
      <c r="O135" s="244"/>
      <c r="P135" s="244"/>
      <c r="Q135" s="244"/>
      <c r="R135" s="244"/>
      <c r="S135" s="244"/>
      <c r="T135" s="245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6" t="s">
        <v>208</v>
      </c>
      <c r="AU135" s="246" t="s">
        <v>85</v>
      </c>
      <c r="AV135" s="13" t="s">
        <v>85</v>
      </c>
      <c r="AW135" s="13" t="s">
        <v>37</v>
      </c>
      <c r="AX135" s="13" t="s">
        <v>83</v>
      </c>
      <c r="AY135" s="246" t="s">
        <v>197</v>
      </c>
    </row>
    <row r="136" s="2" customFormat="1" ht="37.8" customHeight="1">
      <c r="A136" s="41"/>
      <c r="B136" s="42"/>
      <c r="C136" s="217" t="s">
        <v>360</v>
      </c>
      <c r="D136" s="217" t="s">
        <v>199</v>
      </c>
      <c r="E136" s="218" t="s">
        <v>2411</v>
      </c>
      <c r="F136" s="219" t="s">
        <v>2412</v>
      </c>
      <c r="G136" s="220" t="s">
        <v>1720</v>
      </c>
      <c r="H136" s="221">
        <v>191</v>
      </c>
      <c r="I136" s="222"/>
      <c r="J136" s="223">
        <f>ROUND(I136*H136,2)</f>
        <v>0</v>
      </c>
      <c r="K136" s="219" t="s">
        <v>203</v>
      </c>
      <c r="L136" s="47"/>
      <c r="M136" s="224" t="s">
        <v>19</v>
      </c>
      <c r="N136" s="225" t="s">
        <v>47</v>
      </c>
      <c r="O136" s="87"/>
      <c r="P136" s="226">
        <f>O136*H136</f>
        <v>0</v>
      </c>
      <c r="Q136" s="226">
        <v>0</v>
      </c>
      <c r="R136" s="226">
        <f>Q136*H136</f>
        <v>0</v>
      </c>
      <c r="S136" s="226">
        <v>0</v>
      </c>
      <c r="T136" s="22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8" t="s">
        <v>204</v>
      </c>
      <c r="AT136" s="228" t="s">
        <v>199</v>
      </c>
      <c r="AU136" s="228" t="s">
        <v>85</v>
      </c>
      <c r="AY136" s="20" t="s">
        <v>197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0" t="s">
        <v>83</v>
      </c>
      <c r="BK136" s="229">
        <f>ROUND(I136*H136,2)</f>
        <v>0</v>
      </c>
      <c r="BL136" s="20" t="s">
        <v>204</v>
      </c>
      <c r="BM136" s="228" t="s">
        <v>2413</v>
      </c>
    </row>
    <row r="137" s="2" customFormat="1">
      <c r="A137" s="41"/>
      <c r="B137" s="42"/>
      <c r="C137" s="43"/>
      <c r="D137" s="230" t="s">
        <v>206</v>
      </c>
      <c r="E137" s="43"/>
      <c r="F137" s="231" t="s">
        <v>2414</v>
      </c>
      <c r="G137" s="43"/>
      <c r="H137" s="43"/>
      <c r="I137" s="232"/>
      <c r="J137" s="43"/>
      <c r="K137" s="43"/>
      <c r="L137" s="47"/>
      <c r="M137" s="233"/>
      <c r="N137" s="23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206</v>
      </c>
      <c r="AU137" s="20" t="s">
        <v>85</v>
      </c>
    </row>
    <row r="138" s="2" customFormat="1" ht="21.75" customHeight="1">
      <c r="A138" s="41"/>
      <c r="B138" s="42"/>
      <c r="C138" s="217" t="s">
        <v>366</v>
      </c>
      <c r="D138" s="217" t="s">
        <v>199</v>
      </c>
      <c r="E138" s="218" t="s">
        <v>2415</v>
      </c>
      <c r="F138" s="219" t="s">
        <v>2416</v>
      </c>
      <c r="G138" s="220" t="s">
        <v>1720</v>
      </c>
      <c r="H138" s="221">
        <v>70</v>
      </c>
      <c r="I138" s="222"/>
      <c r="J138" s="223">
        <f>ROUND(I138*H138,2)</f>
        <v>0</v>
      </c>
      <c r="K138" s="219" t="s">
        <v>19</v>
      </c>
      <c r="L138" s="47"/>
      <c r="M138" s="224" t="s">
        <v>19</v>
      </c>
      <c r="N138" s="225" t="s">
        <v>47</v>
      </c>
      <c r="O138" s="87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8" t="s">
        <v>204</v>
      </c>
      <c r="AT138" s="228" t="s">
        <v>199</v>
      </c>
      <c r="AU138" s="228" t="s">
        <v>85</v>
      </c>
      <c r="AY138" s="20" t="s">
        <v>197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0" t="s">
        <v>83</v>
      </c>
      <c r="BK138" s="229">
        <f>ROUND(I138*H138,2)</f>
        <v>0</v>
      </c>
      <c r="BL138" s="20" t="s">
        <v>204</v>
      </c>
      <c r="BM138" s="228" t="s">
        <v>2417</v>
      </c>
    </row>
    <row r="139" s="13" customFormat="1">
      <c r="A139" s="13"/>
      <c r="B139" s="235"/>
      <c r="C139" s="236"/>
      <c r="D139" s="237" t="s">
        <v>208</v>
      </c>
      <c r="E139" s="238" t="s">
        <v>19</v>
      </c>
      <c r="F139" s="239" t="s">
        <v>2418</v>
      </c>
      <c r="G139" s="236"/>
      <c r="H139" s="240">
        <v>70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37</v>
      </c>
      <c r="AX139" s="13" t="s">
        <v>83</v>
      </c>
      <c r="AY139" s="246" t="s">
        <v>197</v>
      </c>
    </row>
    <row r="140" s="2" customFormat="1" ht="21.75" customHeight="1">
      <c r="A140" s="41"/>
      <c r="B140" s="42"/>
      <c r="C140" s="217" t="s">
        <v>372</v>
      </c>
      <c r="D140" s="217" t="s">
        <v>199</v>
      </c>
      <c r="E140" s="218" t="s">
        <v>2419</v>
      </c>
      <c r="F140" s="219" t="s">
        <v>2420</v>
      </c>
      <c r="G140" s="220" t="s">
        <v>1720</v>
      </c>
      <c r="H140" s="221">
        <v>70</v>
      </c>
      <c r="I140" s="222"/>
      <c r="J140" s="223">
        <f>ROUND(I140*H140,2)</f>
        <v>0</v>
      </c>
      <c r="K140" s="219" t="s">
        <v>19</v>
      </c>
      <c r="L140" s="47"/>
      <c r="M140" s="224" t="s">
        <v>19</v>
      </c>
      <c r="N140" s="225" t="s">
        <v>47</v>
      </c>
      <c r="O140" s="87"/>
      <c r="P140" s="226">
        <f>O140*H140</f>
        <v>0</v>
      </c>
      <c r="Q140" s="226">
        <v>0</v>
      </c>
      <c r="R140" s="226">
        <f>Q140*H140</f>
        <v>0</v>
      </c>
      <c r="S140" s="226">
        <v>0</v>
      </c>
      <c r="T140" s="22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8" t="s">
        <v>204</v>
      </c>
      <c r="AT140" s="228" t="s">
        <v>199</v>
      </c>
      <c r="AU140" s="228" t="s">
        <v>85</v>
      </c>
      <c r="AY140" s="20" t="s">
        <v>197</v>
      </c>
      <c r="BE140" s="229">
        <f>IF(N140="základní",J140,0)</f>
        <v>0</v>
      </c>
      <c r="BF140" s="229">
        <f>IF(N140="snížená",J140,0)</f>
        <v>0</v>
      </c>
      <c r="BG140" s="229">
        <f>IF(N140="zákl. přenesená",J140,0)</f>
        <v>0</v>
      </c>
      <c r="BH140" s="229">
        <f>IF(N140="sníž. přenesená",J140,0)</f>
        <v>0</v>
      </c>
      <c r="BI140" s="229">
        <f>IF(N140="nulová",J140,0)</f>
        <v>0</v>
      </c>
      <c r="BJ140" s="20" t="s">
        <v>83</v>
      </c>
      <c r="BK140" s="229">
        <f>ROUND(I140*H140,2)</f>
        <v>0</v>
      </c>
      <c r="BL140" s="20" t="s">
        <v>204</v>
      </c>
      <c r="BM140" s="228" t="s">
        <v>2421</v>
      </c>
    </row>
    <row r="141" s="2" customFormat="1" ht="24.15" customHeight="1">
      <c r="A141" s="41"/>
      <c r="B141" s="42"/>
      <c r="C141" s="217" t="s">
        <v>391</v>
      </c>
      <c r="D141" s="217" t="s">
        <v>199</v>
      </c>
      <c r="E141" s="218" t="s">
        <v>2422</v>
      </c>
      <c r="F141" s="219" t="s">
        <v>2423</v>
      </c>
      <c r="G141" s="220" t="s">
        <v>1720</v>
      </c>
      <c r="H141" s="221">
        <v>4</v>
      </c>
      <c r="I141" s="222"/>
      <c r="J141" s="223">
        <f>ROUND(I141*H141,2)</f>
        <v>0</v>
      </c>
      <c r="K141" s="219" t="s">
        <v>19</v>
      </c>
      <c r="L141" s="47"/>
      <c r="M141" s="224" t="s">
        <v>19</v>
      </c>
      <c r="N141" s="225" t="s">
        <v>47</v>
      </c>
      <c r="O141" s="87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8" t="s">
        <v>204</v>
      </c>
      <c r="AT141" s="228" t="s">
        <v>199</v>
      </c>
      <c r="AU141" s="228" t="s">
        <v>85</v>
      </c>
      <c r="AY141" s="20" t="s">
        <v>197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0" t="s">
        <v>83</v>
      </c>
      <c r="BK141" s="229">
        <f>ROUND(I141*H141,2)</f>
        <v>0</v>
      </c>
      <c r="BL141" s="20" t="s">
        <v>204</v>
      </c>
      <c r="BM141" s="228" t="s">
        <v>2424</v>
      </c>
    </row>
    <row r="142" s="2" customFormat="1" ht="16.5" customHeight="1">
      <c r="A142" s="41"/>
      <c r="B142" s="42"/>
      <c r="C142" s="269" t="s">
        <v>396</v>
      </c>
      <c r="D142" s="269" t="s">
        <v>342</v>
      </c>
      <c r="E142" s="270" t="s">
        <v>1735</v>
      </c>
      <c r="F142" s="271" t="s">
        <v>1706</v>
      </c>
      <c r="G142" s="272" t="s">
        <v>266</v>
      </c>
      <c r="H142" s="273">
        <v>0.80000000000000004</v>
      </c>
      <c r="I142" s="274"/>
      <c r="J142" s="275">
        <f>ROUND(I142*H142,2)</f>
        <v>0</v>
      </c>
      <c r="K142" s="271" t="s">
        <v>19</v>
      </c>
      <c r="L142" s="276"/>
      <c r="M142" s="277" t="s">
        <v>19</v>
      </c>
      <c r="N142" s="278" t="s">
        <v>47</v>
      </c>
      <c r="O142" s="87"/>
      <c r="P142" s="226">
        <f>O142*H142</f>
        <v>0</v>
      </c>
      <c r="Q142" s="226">
        <v>0</v>
      </c>
      <c r="R142" s="226">
        <f>Q142*H142</f>
        <v>0</v>
      </c>
      <c r="S142" s="226">
        <v>0</v>
      </c>
      <c r="T142" s="22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8" t="s">
        <v>239</v>
      </c>
      <c r="AT142" s="228" t="s">
        <v>342</v>
      </c>
      <c r="AU142" s="228" t="s">
        <v>85</v>
      </c>
      <c r="AY142" s="20" t="s">
        <v>197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0" t="s">
        <v>83</v>
      </c>
      <c r="BK142" s="229">
        <f>ROUND(I142*H142,2)</f>
        <v>0</v>
      </c>
      <c r="BL142" s="20" t="s">
        <v>204</v>
      </c>
      <c r="BM142" s="228" t="s">
        <v>2425</v>
      </c>
    </row>
    <row r="143" s="13" customFormat="1">
      <c r="A143" s="13"/>
      <c r="B143" s="235"/>
      <c r="C143" s="236"/>
      <c r="D143" s="237" t="s">
        <v>208</v>
      </c>
      <c r="E143" s="236"/>
      <c r="F143" s="239" t="s">
        <v>2426</v>
      </c>
      <c r="G143" s="236"/>
      <c r="H143" s="240">
        <v>0.80000000000000004</v>
      </c>
      <c r="I143" s="241"/>
      <c r="J143" s="236"/>
      <c r="K143" s="236"/>
      <c r="L143" s="242"/>
      <c r="M143" s="243"/>
      <c r="N143" s="244"/>
      <c r="O143" s="244"/>
      <c r="P143" s="244"/>
      <c r="Q143" s="244"/>
      <c r="R143" s="244"/>
      <c r="S143" s="244"/>
      <c r="T143" s="245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6" t="s">
        <v>208</v>
      </c>
      <c r="AU143" s="246" t="s">
        <v>85</v>
      </c>
      <c r="AV143" s="13" t="s">
        <v>85</v>
      </c>
      <c r="AW143" s="13" t="s">
        <v>4</v>
      </c>
      <c r="AX143" s="13" t="s">
        <v>83</v>
      </c>
      <c r="AY143" s="246" t="s">
        <v>197</v>
      </c>
    </row>
    <row r="144" s="2" customFormat="1" ht="21.75" customHeight="1">
      <c r="A144" s="41"/>
      <c r="B144" s="42"/>
      <c r="C144" s="217" t="s">
        <v>404</v>
      </c>
      <c r="D144" s="217" t="s">
        <v>199</v>
      </c>
      <c r="E144" s="218" t="s">
        <v>2427</v>
      </c>
      <c r="F144" s="219" t="s">
        <v>2428</v>
      </c>
      <c r="G144" s="220" t="s">
        <v>1720</v>
      </c>
      <c r="H144" s="221">
        <v>4</v>
      </c>
      <c r="I144" s="222"/>
      <c r="J144" s="223">
        <f>ROUND(I144*H144,2)</f>
        <v>0</v>
      </c>
      <c r="K144" s="219" t="s">
        <v>19</v>
      </c>
      <c r="L144" s="47"/>
      <c r="M144" s="224" t="s">
        <v>19</v>
      </c>
      <c r="N144" s="225" t="s">
        <v>47</v>
      </c>
      <c r="O144" s="87"/>
      <c r="P144" s="226">
        <f>O144*H144</f>
        <v>0</v>
      </c>
      <c r="Q144" s="226">
        <v>0</v>
      </c>
      <c r="R144" s="226">
        <f>Q144*H144</f>
        <v>0</v>
      </c>
      <c r="S144" s="226">
        <v>0</v>
      </c>
      <c r="T144" s="22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8" t="s">
        <v>204</v>
      </c>
      <c r="AT144" s="228" t="s">
        <v>199</v>
      </c>
      <c r="AU144" s="228" t="s">
        <v>85</v>
      </c>
      <c r="AY144" s="20" t="s">
        <v>197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0" t="s">
        <v>83</v>
      </c>
      <c r="BK144" s="229">
        <f>ROUND(I144*H144,2)</f>
        <v>0</v>
      </c>
      <c r="BL144" s="20" t="s">
        <v>204</v>
      </c>
      <c r="BM144" s="228" t="s">
        <v>2429</v>
      </c>
    </row>
    <row r="145" s="2" customFormat="1" ht="21.75" customHeight="1">
      <c r="A145" s="41"/>
      <c r="B145" s="42"/>
      <c r="C145" s="217" t="s">
        <v>411</v>
      </c>
      <c r="D145" s="217" t="s">
        <v>199</v>
      </c>
      <c r="E145" s="218" t="s">
        <v>1772</v>
      </c>
      <c r="F145" s="219" t="s">
        <v>1773</v>
      </c>
      <c r="G145" s="220" t="s">
        <v>1720</v>
      </c>
      <c r="H145" s="221">
        <v>4</v>
      </c>
      <c r="I145" s="222"/>
      <c r="J145" s="223">
        <f>ROUND(I145*H145,2)</f>
        <v>0</v>
      </c>
      <c r="K145" s="219" t="s">
        <v>19</v>
      </c>
      <c r="L145" s="47"/>
      <c r="M145" s="224" t="s">
        <v>19</v>
      </c>
      <c r="N145" s="225" t="s">
        <v>47</v>
      </c>
      <c r="O145" s="87"/>
      <c r="P145" s="226">
        <f>O145*H145</f>
        <v>0</v>
      </c>
      <c r="Q145" s="226">
        <v>0</v>
      </c>
      <c r="R145" s="226">
        <f>Q145*H145</f>
        <v>0</v>
      </c>
      <c r="S145" s="226">
        <v>0</v>
      </c>
      <c r="T145" s="227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8" t="s">
        <v>204</v>
      </c>
      <c r="AT145" s="228" t="s">
        <v>199</v>
      </c>
      <c r="AU145" s="228" t="s">
        <v>85</v>
      </c>
      <c r="AY145" s="20" t="s">
        <v>197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0" t="s">
        <v>83</v>
      </c>
      <c r="BK145" s="229">
        <f>ROUND(I145*H145,2)</f>
        <v>0</v>
      </c>
      <c r="BL145" s="20" t="s">
        <v>204</v>
      </c>
      <c r="BM145" s="228" t="s">
        <v>2430</v>
      </c>
    </row>
    <row r="146" s="2" customFormat="1" ht="24.15" customHeight="1">
      <c r="A146" s="41"/>
      <c r="B146" s="42"/>
      <c r="C146" s="217" t="s">
        <v>418</v>
      </c>
      <c r="D146" s="217" t="s">
        <v>199</v>
      </c>
      <c r="E146" s="218" t="s">
        <v>1723</v>
      </c>
      <c r="F146" s="219" t="s">
        <v>1724</v>
      </c>
      <c r="G146" s="220" t="s">
        <v>1720</v>
      </c>
      <c r="H146" s="221">
        <v>4</v>
      </c>
      <c r="I146" s="222"/>
      <c r="J146" s="223">
        <f>ROUND(I146*H146,2)</f>
        <v>0</v>
      </c>
      <c r="K146" s="219" t="s">
        <v>203</v>
      </c>
      <c r="L146" s="47"/>
      <c r="M146" s="224" t="s">
        <v>19</v>
      </c>
      <c r="N146" s="225" t="s">
        <v>47</v>
      </c>
      <c r="O146" s="87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8" t="s">
        <v>204</v>
      </c>
      <c r="AT146" s="228" t="s">
        <v>199</v>
      </c>
      <c r="AU146" s="228" t="s">
        <v>85</v>
      </c>
      <c r="AY146" s="20" t="s">
        <v>197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0" t="s">
        <v>83</v>
      </c>
      <c r="BK146" s="229">
        <f>ROUND(I146*H146,2)</f>
        <v>0</v>
      </c>
      <c r="BL146" s="20" t="s">
        <v>204</v>
      </c>
      <c r="BM146" s="228" t="s">
        <v>2431</v>
      </c>
    </row>
    <row r="147" s="2" customFormat="1">
      <c r="A147" s="41"/>
      <c r="B147" s="42"/>
      <c r="C147" s="43"/>
      <c r="D147" s="230" t="s">
        <v>206</v>
      </c>
      <c r="E147" s="43"/>
      <c r="F147" s="231" t="s">
        <v>1726</v>
      </c>
      <c r="G147" s="43"/>
      <c r="H147" s="43"/>
      <c r="I147" s="232"/>
      <c r="J147" s="43"/>
      <c r="K147" s="43"/>
      <c r="L147" s="47"/>
      <c r="M147" s="233"/>
      <c r="N147" s="23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206</v>
      </c>
      <c r="AU147" s="20" t="s">
        <v>85</v>
      </c>
    </row>
    <row r="148" s="2" customFormat="1" ht="16.5" customHeight="1">
      <c r="A148" s="41"/>
      <c r="B148" s="42"/>
      <c r="C148" s="217" t="s">
        <v>425</v>
      </c>
      <c r="D148" s="217" t="s">
        <v>199</v>
      </c>
      <c r="E148" s="218" t="s">
        <v>2432</v>
      </c>
      <c r="F148" s="219" t="s">
        <v>2433</v>
      </c>
      <c r="G148" s="220" t="s">
        <v>1720</v>
      </c>
      <c r="H148" s="221">
        <v>4</v>
      </c>
      <c r="I148" s="222"/>
      <c r="J148" s="223">
        <f>ROUND(I148*H148,2)</f>
        <v>0</v>
      </c>
      <c r="K148" s="219" t="s">
        <v>19</v>
      </c>
      <c r="L148" s="47"/>
      <c r="M148" s="224" t="s">
        <v>19</v>
      </c>
      <c r="N148" s="225" t="s">
        <v>47</v>
      </c>
      <c r="O148" s="87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204</v>
      </c>
      <c r="AT148" s="228" t="s">
        <v>199</v>
      </c>
      <c r="AU148" s="228" t="s">
        <v>85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204</v>
      </c>
      <c r="BM148" s="228" t="s">
        <v>2434</v>
      </c>
    </row>
    <row r="149" s="2" customFormat="1" ht="37.8" customHeight="1">
      <c r="A149" s="41"/>
      <c r="B149" s="42"/>
      <c r="C149" s="217" t="s">
        <v>432</v>
      </c>
      <c r="D149" s="217" t="s">
        <v>199</v>
      </c>
      <c r="E149" s="218" t="s">
        <v>1731</v>
      </c>
      <c r="F149" s="219" t="s">
        <v>1732</v>
      </c>
      <c r="G149" s="220" t="s">
        <v>345</v>
      </c>
      <c r="H149" s="221">
        <v>0.0060000000000000001</v>
      </c>
      <c r="I149" s="222"/>
      <c r="J149" s="223">
        <f>ROUND(I149*H149,2)</f>
        <v>0</v>
      </c>
      <c r="K149" s="219" t="s">
        <v>203</v>
      </c>
      <c r="L149" s="47"/>
      <c r="M149" s="224" t="s">
        <v>19</v>
      </c>
      <c r="N149" s="225" t="s">
        <v>47</v>
      </c>
      <c r="O149" s="87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8" t="s">
        <v>204</v>
      </c>
      <c r="AT149" s="228" t="s">
        <v>199</v>
      </c>
      <c r="AU149" s="228" t="s">
        <v>85</v>
      </c>
      <c r="AY149" s="20" t="s">
        <v>197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0" t="s">
        <v>83</v>
      </c>
      <c r="BK149" s="229">
        <f>ROUND(I149*H149,2)</f>
        <v>0</v>
      </c>
      <c r="BL149" s="20" t="s">
        <v>204</v>
      </c>
      <c r="BM149" s="228" t="s">
        <v>2435</v>
      </c>
    </row>
    <row r="150" s="2" customFormat="1">
      <c r="A150" s="41"/>
      <c r="B150" s="42"/>
      <c r="C150" s="43"/>
      <c r="D150" s="230" t="s">
        <v>206</v>
      </c>
      <c r="E150" s="43"/>
      <c r="F150" s="231" t="s">
        <v>1734</v>
      </c>
      <c r="G150" s="43"/>
      <c r="H150" s="43"/>
      <c r="I150" s="232"/>
      <c r="J150" s="43"/>
      <c r="K150" s="43"/>
      <c r="L150" s="47"/>
      <c r="M150" s="233"/>
      <c r="N150" s="234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206</v>
      </c>
      <c r="AU150" s="20" t="s">
        <v>85</v>
      </c>
    </row>
    <row r="151" s="2" customFormat="1" ht="16.5" customHeight="1">
      <c r="A151" s="41"/>
      <c r="B151" s="42"/>
      <c r="C151" s="269" t="s">
        <v>437</v>
      </c>
      <c r="D151" s="269" t="s">
        <v>342</v>
      </c>
      <c r="E151" s="270" t="s">
        <v>1747</v>
      </c>
      <c r="F151" s="271" t="s">
        <v>1736</v>
      </c>
      <c r="G151" s="272" t="s">
        <v>345</v>
      </c>
      <c r="H151" s="273">
        <v>0.0060000000000000001</v>
      </c>
      <c r="I151" s="274"/>
      <c r="J151" s="275">
        <f>ROUND(I151*H151,2)</f>
        <v>0</v>
      </c>
      <c r="K151" s="271" t="s">
        <v>19</v>
      </c>
      <c r="L151" s="276"/>
      <c r="M151" s="277" t="s">
        <v>19</v>
      </c>
      <c r="N151" s="278" t="s">
        <v>47</v>
      </c>
      <c r="O151" s="87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8" t="s">
        <v>239</v>
      </c>
      <c r="AT151" s="228" t="s">
        <v>342</v>
      </c>
      <c r="AU151" s="228" t="s">
        <v>85</v>
      </c>
      <c r="AY151" s="20" t="s">
        <v>197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0" t="s">
        <v>83</v>
      </c>
      <c r="BK151" s="229">
        <f>ROUND(I151*H151,2)</f>
        <v>0</v>
      </c>
      <c r="BL151" s="20" t="s">
        <v>204</v>
      </c>
      <c r="BM151" s="228" t="s">
        <v>2436</v>
      </c>
    </row>
    <row r="152" s="2" customFormat="1" ht="21.75" customHeight="1">
      <c r="A152" s="41"/>
      <c r="B152" s="42"/>
      <c r="C152" s="217" t="s">
        <v>442</v>
      </c>
      <c r="D152" s="217" t="s">
        <v>199</v>
      </c>
      <c r="E152" s="218" t="s">
        <v>1738</v>
      </c>
      <c r="F152" s="219" t="s">
        <v>1739</v>
      </c>
      <c r="G152" s="220" t="s">
        <v>266</v>
      </c>
      <c r="H152" s="221">
        <v>3.7000000000000002</v>
      </c>
      <c r="I152" s="222"/>
      <c r="J152" s="223">
        <f>ROUND(I152*H152,2)</f>
        <v>0</v>
      </c>
      <c r="K152" s="219" t="s">
        <v>203</v>
      </c>
      <c r="L152" s="47"/>
      <c r="M152" s="224" t="s">
        <v>19</v>
      </c>
      <c r="N152" s="225" t="s">
        <v>47</v>
      </c>
      <c r="O152" s="87"/>
      <c r="P152" s="226">
        <f>O152*H152</f>
        <v>0</v>
      </c>
      <c r="Q152" s="226">
        <v>0</v>
      </c>
      <c r="R152" s="226">
        <f>Q152*H152</f>
        <v>0</v>
      </c>
      <c r="S152" s="226">
        <v>0</v>
      </c>
      <c r="T152" s="22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8" t="s">
        <v>204</v>
      </c>
      <c r="AT152" s="228" t="s">
        <v>199</v>
      </c>
      <c r="AU152" s="228" t="s">
        <v>85</v>
      </c>
      <c r="AY152" s="20" t="s">
        <v>197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0" t="s">
        <v>83</v>
      </c>
      <c r="BK152" s="229">
        <f>ROUND(I152*H152,2)</f>
        <v>0</v>
      </c>
      <c r="BL152" s="20" t="s">
        <v>204</v>
      </c>
      <c r="BM152" s="228" t="s">
        <v>2437</v>
      </c>
    </row>
    <row r="153" s="2" customFormat="1">
      <c r="A153" s="41"/>
      <c r="B153" s="42"/>
      <c r="C153" s="43"/>
      <c r="D153" s="230" t="s">
        <v>206</v>
      </c>
      <c r="E153" s="43"/>
      <c r="F153" s="231" t="s">
        <v>1741</v>
      </c>
      <c r="G153" s="43"/>
      <c r="H153" s="43"/>
      <c r="I153" s="232"/>
      <c r="J153" s="43"/>
      <c r="K153" s="43"/>
      <c r="L153" s="47"/>
      <c r="M153" s="233"/>
      <c r="N153" s="23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206</v>
      </c>
      <c r="AU153" s="20" t="s">
        <v>85</v>
      </c>
    </row>
    <row r="154" s="2" customFormat="1" ht="24.15" customHeight="1">
      <c r="A154" s="41"/>
      <c r="B154" s="42"/>
      <c r="C154" s="217" t="s">
        <v>447</v>
      </c>
      <c r="D154" s="217" t="s">
        <v>199</v>
      </c>
      <c r="E154" s="218" t="s">
        <v>1743</v>
      </c>
      <c r="F154" s="219" t="s">
        <v>1744</v>
      </c>
      <c r="G154" s="220" t="s">
        <v>266</v>
      </c>
      <c r="H154" s="221">
        <v>3.7000000000000002</v>
      </c>
      <c r="I154" s="222"/>
      <c r="J154" s="223">
        <f>ROUND(I154*H154,2)</f>
        <v>0</v>
      </c>
      <c r="K154" s="219" t="s">
        <v>203</v>
      </c>
      <c r="L154" s="47"/>
      <c r="M154" s="224" t="s">
        <v>19</v>
      </c>
      <c r="N154" s="225" t="s">
        <v>47</v>
      </c>
      <c r="O154" s="87"/>
      <c r="P154" s="226">
        <f>O154*H154</f>
        <v>0</v>
      </c>
      <c r="Q154" s="226">
        <v>0</v>
      </c>
      <c r="R154" s="226">
        <f>Q154*H154</f>
        <v>0</v>
      </c>
      <c r="S154" s="226">
        <v>0</v>
      </c>
      <c r="T154" s="22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8" t="s">
        <v>204</v>
      </c>
      <c r="AT154" s="228" t="s">
        <v>199</v>
      </c>
      <c r="AU154" s="228" t="s">
        <v>85</v>
      </c>
      <c r="AY154" s="20" t="s">
        <v>197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0" t="s">
        <v>83</v>
      </c>
      <c r="BK154" s="229">
        <f>ROUND(I154*H154,2)</f>
        <v>0</v>
      </c>
      <c r="BL154" s="20" t="s">
        <v>204</v>
      </c>
      <c r="BM154" s="228" t="s">
        <v>2438</v>
      </c>
    </row>
    <row r="155" s="2" customFormat="1">
      <c r="A155" s="41"/>
      <c r="B155" s="42"/>
      <c r="C155" s="43"/>
      <c r="D155" s="230" t="s">
        <v>206</v>
      </c>
      <c r="E155" s="43"/>
      <c r="F155" s="231" t="s">
        <v>1746</v>
      </c>
      <c r="G155" s="43"/>
      <c r="H155" s="43"/>
      <c r="I155" s="232"/>
      <c r="J155" s="43"/>
      <c r="K155" s="43"/>
      <c r="L155" s="47"/>
      <c r="M155" s="233"/>
      <c r="N155" s="23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206</v>
      </c>
      <c r="AU155" s="20" t="s">
        <v>85</v>
      </c>
    </row>
    <row r="156" s="2" customFormat="1" ht="16.5" customHeight="1">
      <c r="A156" s="41"/>
      <c r="B156" s="42"/>
      <c r="C156" s="269" t="s">
        <v>452</v>
      </c>
      <c r="D156" s="269" t="s">
        <v>342</v>
      </c>
      <c r="E156" s="270" t="s">
        <v>1788</v>
      </c>
      <c r="F156" s="271" t="s">
        <v>1748</v>
      </c>
      <c r="G156" s="272" t="s">
        <v>266</v>
      </c>
      <c r="H156" s="273">
        <v>3.7000000000000002</v>
      </c>
      <c r="I156" s="274"/>
      <c r="J156" s="275">
        <f>ROUND(I156*H156,2)</f>
        <v>0</v>
      </c>
      <c r="K156" s="271" t="s">
        <v>19</v>
      </c>
      <c r="L156" s="276"/>
      <c r="M156" s="277" t="s">
        <v>19</v>
      </c>
      <c r="N156" s="278" t="s">
        <v>47</v>
      </c>
      <c r="O156" s="87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8" t="s">
        <v>239</v>
      </c>
      <c r="AT156" s="228" t="s">
        <v>342</v>
      </c>
      <c r="AU156" s="228" t="s">
        <v>85</v>
      </c>
      <c r="AY156" s="20" t="s">
        <v>197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0" t="s">
        <v>83</v>
      </c>
      <c r="BK156" s="229">
        <f>ROUND(I156*H156,2)</f>
        <v>0</v>
      </c>
      <c r="BL156" s="20" t="s">
        <v>204</v>
      </c>
      <c r="BM156" s="228" t="s">
        <v>2439</v>
      </c>
    </row>
    <row r="157" s="12" customFormat="1" ht="22.8" customHeight="1">
      <c r="A157" s="12"/>
      <c r="B157" s="201"/>
      <c r="C157" s="202"/>
      <c r="D157" s="203" t="s">
        <v>75</v>
      </c>
      <c r="E157" s="215" t="s">
        <v>1778</v>
      </c>
      <c r="F157" s="215" t="s">
        <v>1779</v>
      </c>
      <c r="G157" s="202"/>
      <c r="H157" s="202"/>
      <c r="I157" s="205"/>
      <c r="J157" s="216">
        <f>BK157</f>
        <v>0</v>
      </c>
      <c r="K157" s="202"/>
      <c r="L157" s="207"/>
      <c r="M157" s="208"/>
      <c r="N157" s="209"/>
      <c r="O157" s="209"/>
      <c r="P157" s="210">
        <f>SUM(P158:P164)</f>
        <v>0</v>
      </c>
      <c r="Q157" s="209"/>
      <c r="R157" s="210">
        <f>SUM(R158:R164)</f>
        <v>0</v>
      </c>
      <c r="S157" s="209"/>
      <c r="T157" s="211">
        <f>SUM(T158:T164)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2" t="s">
        <v>83</v>
      </c>
      <c r="AT157" s="213" t="s">
        <v>75</v>
      </c>
      <c r="AU157" s="213" t="s">
        <v>83</v>
      </c>
      <c r="AY157" s="212" t="s">
        <v>197</v>
      </c>
      <c r="BK157" s="214">
        <f>SUM(BK158:BK164)</f>
        <v>0</v>
      </c>
    </row>
    <row r="158" s="2" customFormat="1" ht="33" customHeight="1">
      <c r="A158" s="41"/>
      <c r="B158" s="42"/>
      <c r="C158" s="217" t="s">
        <v>457</v>
      </c>
      <c r="D158" s="217" t="s">
        <v>199</v>
      </c>
      <c r="E158" s="218" t="s">
        <v>1780</v>
      </c>
      <c r="F158" s="219" t="s">
        <v>1781</v>
      </c>
      <c r="G158" s="220" t="s">
        <v>1720</v>
      </c>
      <c r="H158" s="221">
        <v>4</v>
      </c>
      <c r="I158" s="222"/>
      <c r="J158" s="223">
        <f>ROUND(I158*H158,2)</f>
        <v>0</v>
      </c>
      <c r="K158" s="219" t="s">
        <v>203</v>
      </c>
      <c r="L158" s="47"/>
      <c r="M158" s="224" t="s">
        <v>19</v>
      </c>
      <c r="N158" s="225" t="s">
        <v>47</v>
      </c>
      <c r="O158" s="87"/>
      <c r="P158" s="226">
        <f>O158*H158</f>
        <v>0</v>
      </c>
      <c r="Q158" s="226">
        <v>0</v>
      </c>
      <c r="R158" s="226">
        <f>Q158*H158</f>
        <v>0</v>
      </c>
      <c r="S158" s="226">
        <v>0</v>
      </c>
      <c r="T158" s="22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8" t="s">
        <v>204</v>
      </c>
      <c r="AT158" s="228" t="s">
        <v>199</v>
      </c>
      <c r="AU158" s="228" t="s">
        <v>85</v>
      </c>
      <c r="AY158" s="20" t="s">
        <v>197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0" t="s">
        <v>83</v>
      </c>
      <c r="BK158" s="229">
        <f>ROUND(I158*H158,2)</f>
        <v>0</v>
      </c>
      <c r="BL158" s="20" t="s">
        <v>204</v>
      </c>
      <c r="BM158" s="228" t="s">
        <v>2440</v>
      </c>
    </row>
    <row r="159" s="2" customFormat="1">
      <c r="A159" s="41"/>
      <c r="B159" s="42"/>
      <c r="C159" s="43"/>
      <c r="D159" s="230" t="s">
        <v>206</v>
      </c>
      <c r="E159" s="43"/>
      <c r="F159" s="231" t="s">
        <v>1783</v>
      </c>
      <c r="G159" s="43"/>
      <c r="H159" s="43"/>
      <c r="I159" s="232"/>
      <c r="J159" s="43"/>
      <c r="K159" s="43"/>
      <c r="L159" s="47"/>
      <c r="M159" s="233"/>
      <c r="N159" s="23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206</v>
      </c>
      <c r="AU159" s="20" t="s">
        <v>85</v>
      </c>
    </row>
    <row r="160" s="2" customFormat="1" ht="24.15" customHeight="1">
      <c r="A160" s="41"/>
      <c r="B160" s="42"/>
      <c r="C160" s="217" t="s">
        <v>463</v>
      </c>
      <c r="D160" s="217" t="s">
        <v>199</v>
      </c>
      <c r="E160" s="218" t="s">
        <v>1784</v>
      </c>
      <c r="F160" s="219" t="s">
        <v>1785</v>
      </c>
      <c r="G160" s="220" t="s">
        <v>202</v>
      </c>
      <c r="H160" s="221">
        <v>131</v>
      </c>
      <c r="I160" s="222"/>
      <c r="J160" s="223">
        <f>ROUND(I160*H160,2)</f>
        <v>0</v>
      </c>
      <c r="K160" s="219" t="s">
        <v>203</v>
      </c>
      <c r="L160" s="47"/>
      <c r="M160" s="224" t="s">
        <v>19</v>
      </c>
      <c r="N160" s="225" t="s">
        <v>47</v>
      </c>
      <c r="O160" s="87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8" t="s">
        <v>204</v>
      </c>
      <c r="AT160" s="228" t="s">
        <v>199</v>
      </c>
      <c r="AU160" s="228" t="s">
        <v>85</v>
      </c>
      <c r="AY160" s="20" t="s">
        <v>197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0" t="s">
        <v>83</v>
      </c>
      <c r="BK160" s="229">
        <f>ROUND(I160*H160,2)</f>
        <v>0</v>
      </c>
      <c r="BL160" s="20" t="s">
        <v>204</v>
      </c>
      <c r="BM160" s="228" t="s">
        <v>2441</v>
      </c>
    </row>
    <row r="161" s="2" customFormat="1">
      <c r="A161" s="41"/>
      <c r="B161" s="42"/>
      <c r="C161" s="43"/>
      <c r="D161" s="230" t="s">
        <v>206</v>
      </c>
      <c r="E161" s="43"/>
      <c r="F161" s="231" t="s">
        <v>1787</v>
      </c>
      <c r="G161" s="43"/>
      <c r="H161" s="43"/>
      <c r="I161" s="232"/>
      <c r="J161" s="43"/>
      <c r="K161" s="43"/>
      <c r="L161" s="47"/>
      <c r="M161" s="233"/>
      <c r="N161" s="23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206</v>
      </c>
      <c r="AU161" s="20" t="s">
        <v>85</v>
      </c>
    </row>
    <row r="162" s="13" customFormat="1">
      <c r="A162" s="13"/>
      <c r="B162" s="235"/>
      <c r="C162" s="236"/>
      <c r="D162" s="237" t="s">
        <v>208</v>
      </c>
      <c r="E162" s="238" t="s">
        <v>19</v>
      </c>
      <c r="F162" s="239" t="s">
        <v>2369</v>
      </c>
      <c r="G162" s="236"/>
      <c r="H162" s="240">
        <v>131</v>
      </c>
      <c r="I162" s="241"/>
      <c r="J162" s="236"/>
      <c r="K162" s="236"/>
      <c r="L162" s="242"/>
      <c r="M162" s="243"/>
      <c r="N162" s="244"/>
      <c r="O162" s="244"/>
      <c r="P162" s="244"/>
      <c r="Q162" s="244"/>
      <c r="R162" s="244"/>
      <c r="S162" s="244"/>
      <c r="T162" s="245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6" t="s">
        <v>208</v>
      </c>
      <c r="AU162" s="246" t="s">
        <v>85</v>
      </c>
      <c r="AV162" s="13" t="s">
        <v>85</v>
      </c>
      <c r="AW162" s="13" t="s">
        <v>37</v>
      </c>
      <c r="AX162" s="13" t="s">
        <v>83</v>
      </c>
      <c r="AY162" s="246" t="s">
        <v>197</v>
      </c>
    </row>
    <row r="163" s="2" customFormat="1" ht="16.5" customHeight="1">
      <c r="A163" s="41"/>
      <c r="B163" s="42"/>
      <c r="C163" s="269" t="s">
        <v>468</v>
      </c>
      <c r="D163" s="269" t="s">
        <v>342</v>
      </c>
      <c r="E163" s="270" t="s">
        <v>2442</v>
      </c>
      <c r="F163" s="271" t="s">
        <v>1789</v>
      </c>
      <c r="G163" s="272" t="s">
        <v>266</v>
      </c>
      <c r="H163" s="273">
        <v>13.9</v>
      </c>
      <c r="I163" s="274"/>
      <c r="J163" s="275">
        <f>ROUND(I163*H163,2)</f>
        <v>0</v>
      </c>
      <c r="K163" s="271" t="s">
        <v>19</v>
      </c>
      <c r="L163" s="276"/>
      <c r="M163" s="277" t="s">
        <v>19</v>
      </c>
      <c r="N163" s="278" t="s">
        <v>47</v>
      </c>
      <c r="O163" s="87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8" t="s">
        <v>239</v>
      </c>
      <c r="AT163" s="228" t="s">
        <v>342</v>
      </c>
      <c r="AU163" s="228" t="s">
        <v>85</v>
      </c>
      <c r="AY163" s="20" t="s">
        <v>197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0" t="s">
        <v>83</v>
      </c>
      <c r="BK163" s="229">
        <f>ROUND(I163*H163,2)</f>
        <v>0</v>
      </c>
      <c r="BL163" s="20" t="s">
        <v>204</v>
      </c>
      <c r="BM163" s="228" t="s">
        <v>2443</v>
      </c>
    </row>
    <row r="164" s="13" customFormat="1">
      <c r="A164" s="13"/>
      <c r="B164" s="235"/>
      <c r="C164" s="236"/>
      <c r="D164" s="237" t="s">
        <v>208</v>
      </c>
      <c r="E164" s="238" t="s">
        <v>19</v>
      </c>
      <c r="F164" s="239" t="s">
        <v>2444</v>
      </c>
      <c r="G164" s="236"/>
      <c r="H164" s="240">
        <v>13.9</v>
      </c>
      <c r="I164" s="241"/>
      <c r="J164" s="236"/>
      <c r="K164" s="236"/>
      <c r="L164" s="242"/>
      <c r="M164" s="243"/>
      <c r="N164" s="244"/>
      <c r="O164" s="244"/>
      <c r="P164" s="244"/>
      <c r="Q164" s="244"/>
      <c r="R164" s="244"/>
      <c r="S164" s="244"/>
      <c r="T164" s="245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6" t="s">
        <v>208</v>
      </c>
      <c r="AU164" s="246" t="s">
        <v>85</v>
      </c>
      <c r="AV164" s="13" t="s">
        <v>85</v>
      </c>
      <c r="AW164" s="13" t="s">
        <v>37</v>
      </c>
      <c r="AX164" s="13" t="s">
        <v>83</v>
      </c>
      <c r="AY164" s="246" t="s">
        <v>197</v>
      </c>
    </row>
    <row r="165" s="12" customFormat="1" ht="22.8" customHeight="1">
      <c r="A165" s="12"/>
      <c r="B165" s="201"/>
      <c r="C165" s="202"/>
      <c r="D165" s="203" t="s">
        <v>75</v>
      </c>
      <c r="E165" s="215" t="s">
        <v>1793</v>
      </c>
      <c r="F165" s="215" t="s">
        <v>1794</v>
      </c>
      <c r="G165" s="202"/>
      <c r="H165" s="202"/>
      <c r="I165" s="205"/>
      <c r="J165" s="216">
        <f>BK165</f>
        <v>0</v>
      </c>
      <c r="K165" s="202"/>
      <c r="L165" s="207"/>
      <c r="M165" s="208"/>
      <c r="N165" s="209"/>
      <c r="O165" s="209"/>
      <c r="P165" s="210">
        <f>SUM(P166:P172)</f>
        <v>0</v>
      </c>
      <c r="Q165" s="209"/>
      <c r="R165" s="210">
        <f>SUM(R166:R172)</f>
        <v>0</v>
      </c>
      <c r="S165" s="209"/>
      <c r="T165" s="211">
        <f>SUM(T166:T172)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12" t="s">
        <v>83</v>
      </c>
      <c r="AT165" s="213" t="s">
        <v>75</v>
      </c>
      <c r="AU165" s="213" t="s">
        <v>83</v>
      </c>
      <c r="AY165" s="212" t="s">
        <v>197</v>
      </c>
      <c r="BK165" s="214">
        <f>SUM(BK166:BK172)</f>
        <v>0</v>
      </c>
    </row>
    <row r="166" s="2" customFormat="1" ht="55.5" customHeight="1">
      <c r="A166" s="41"/>
      <c r="B166" s="42"/>
      <c r="C166" s="217" t="s">
        <v>473</v>
      </c>
      <c r="D166" s="217" t="s">
        <v>199</v>
      </c>
      <c r="E166" s="218" t="s">
        <v>1046</v>
      </c>
      <c r="F166" s="219" t="s">
        <v>1047</v>
      </c>
      <c r="G166" s="220" t="s">
        <v>202</v>
      </c>
      <c r="H166" s="221">
        <v>500</v>
      </c>
      <c r="I166" s="222"/>
      <c r="J166" s="223">
        <f>ROUND(I166*H166,2)</f>
        <v>0</v>
      </c>
      <c r="K166" s="219" t="s">
        <v>203</v>
      </c>
      <c r="L166" s="47"/>
      <c r="M166" s="224" t="s">
        <v>19</v>
      </c>
      <c r="N166" s="225" t="s">
        <v>47</v>
      </c>
      <c r="O166" s="87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8" t="s">
        <v>204</v>
      </c>
      <c r="AT166" s="228" t="s">
        <v>199</v>
      </c>
      <c r="AU166" s="228" t="s">
        <v>85</v>
      </c>
      <c r="AY166" s="20" t="s">
        <v>197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0" t="s">
        <v>83</v>
      </c>
      <c r="BK166" s="229">
        <f>ROUND(I166*H166,2)</f>
        <v>0</v>
      </c>
      <c r="BL166" s="20" t="s">
        <v>204</v>
      </c>
      <c r="BM166" s="228" t="s">
        <v>2445</v>
      </c>
    </row>
    <row r="167" s="2" customFormat="1">
      <c r="A167" s="41"/>
      <c r="B167" s="42"/>
      <c r="C167" s="43"/>
      <c r="D167" s="230" t="s">
        <v>206</v>
      </c>
      <c r="E167" s="43"/>
      <c r="F167" s="231" t="s">
        <v>1049</v>
      </c>
      <c r="G167" s="43"/>
      <c r="H167" s="43"/>
      <c r="I167" s="232"/>
      <c r="J167" s="43"/>
      <c r="K167" s="43"/>
      <c r="L167" s="47"/>
      <c r="M167" s="233"/>
      <c r="N167" s="23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206</v>
      </c>
      <c r="AU167" s="20" t="s">
        <v>85</v>
      </c>
    </row>
    <row r="168" s="2" customFormat="1" ht="24.15" customHeight="1">
      <c r="A168" s="41"/>
      <c r="B168" s="42"/>
      <c r="C168" s="217" t="s">
        <v>478</v>
      </c>
      <c r="D168" s="217" t="s">
        <v>199</v>
      </c>
      <c r="E168" s="218" t="s">
        <v>1690</v>
      </c>
      <c r="F168" s="219" t="s">
        <v>1691</v>
      </c>
      <c r="G168" s="220" t="s">
        <v>202</v>
      </c>
      <c r="H168" s="221">
        <v>500</v>
      </c>
      <c r="I168" s="222"/>
      <c r="J168" s="223">
        <f>ROUND(I168*H168,2)</f>
        <v>0</v>
      </c>
      <c r="K168" s="219" t="s">
        <v>203</v>
      </c>
      <c r="L168" s="47"/>
      <c r="M168" s="224" t="s">
        <v>19</v>
      </c>
      <c r="N168" s="225" t="s">
        <v>47</v>
      </c>
      <c r="O168" s="87"/>
      <c r="P168" s="226">
        <f>O168*H168</f>
        <v>0</v>
      </c>
      <c r="Q168" s="226">
        <v>0</v>
      </c>
      <c r="R168" s="226">
        <f>Q168*H168</f>
        <v>0</v>
      </c>
      <c r="S168" s="226">
        <v>0</v>
      </c>
      <c r="T168" s="22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8" t="s">
        <v>204</v>
      </c>
      <c r="AT168" s="228" t="s">
        <v>199</v>
      </c>
      <c r="AU168" s="228" t="s">
        <v>85</v>
      </c>
      <c r="AY168" s="20" t="s">
        <v>197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0" t="s">
        <v>83</v>
      </c>
      <c r="BK168" s="229">
        <f>ROUND(I168*H168,2)</f>
        <v>0</v>
      </c>
      <c r="BL168" s="20" t="s">
        <v>204</v>
      </c>
      <c r="BM168" s="228" t="s">
        <v>2446</v>
      </c>
    </row>
    <row r="169" s="2" customFormat="1">
      <c r="A169" s="41"/>
      <c r="B169" s="42"/>
      <c r="C169" s="43"/>
      <c r="D169" s="230" t="s">
        <v>206</v>
      </c>
      <c r="E169" s="43"/>
      <c r="F169" s="231" t="s">
        <v>1693</v>
      </c>
      <c r="G169" s="43"/>
      <c r="H169" s="43"/>
      <c r="I169" s="232"/>
      <c r="J169" s="43"/>
      <c r="K169" s="43"/>
      <c r="L169" s="47"/>
      <c r="M169" s="233"/>
      <c r="N169" s="23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206</v>
      </c>
      <c r="AU169" s="20" t="s">
        <v>85</v>
      </c>
    </row>
    <row r="170" s="2" customFormat="1" ht="21.75" customHeight="1">
      <c r="A170" s="41"/>
      <c r="B170" s="42"/>
      <c r="C170" s="217" t="s">
        <v>483</v>
      </c>
      <c r="D170" s="217" t="s">
        <v>199</v>
      </c>
      <c r="E170" s="218" t="s">
        <v>1686</v>
      </c>
      <c r="F170" s="219" t="s">
        <v>1687</v>
      </c>
      <c r="G170" s="220" t="s">
        <v>202</v>
      </c>
      <c r="H170" s="221">
        <v>500</v>
      </c>
      <c r="I170" s="222"/>
      <c r="J170" s="223">
        <f>ROUND(I170*H170,2)</f>
        <v>0</v>
      </c>
      <c r="K170" s="219" t="s">
        <v>203</v>
      </c>
      <c r="L170" s="47"/>
      <c r="M170" s="224" t="s">
        <v>19</v>
      </c>
      <c r="N170" s="225" t="s">
        <v>47</v>
      </c>
      <c r="O170" s="87"/>
      <c r="P170" s="226">
        <f>O170*H170</f>
        <v>0</v>
      </c>
      <c r="Q170" s="226">
        <v>0</v>
      </c>
      <c r="R170" s="226">
        <f>Q170*H170</f>
        <v>0</v>
      </c>
      <c r="S170" s="226">
        <v>0</v>
      </c>
      <c r="T170" s="22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8" t="s">
        <v>204</v>
      </c>
      <c r="AT170" s="228" t="s">
        <v>199</v>
      </c>
      <c r="AU170" s="228" t="s">
        <v>85</v>
      </c>
      <c r="AY170" s="20" t="s">
        <v>197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0" t="s">
        <v>83</v>
      </c>
      <c r="BK170" s="229">
        <f>ROUND(I170*H170,2)</f>
        <v>0</v>
      </c>
      <c r="BL170" s="20" t="s">
        <v>204</v>
      </c>
      <c r="BM170" s="228" t="s">
        <v>2447</v>
      </c>
    </row>
    <row r="171" s="2" customFormat="1">
      <c r="A171" s="41"/>
      <c r="B171" s="42"/>
      <c r="C171" s="43"/>
      <c r="D171" s="230" t="s">
        <v>206</v>
      </c>
      <c r="E171" s="43"/>
      <c r="F171" s="231" t="s">
        <v>1689</v>
      </c>
      <c r="G171" s="43"/>
      <c r="H171" s="43"/>
      <c r="I171" s="232"/>
      <c r="J171" s="43"/>
      <c r="K171" s="43"/>
      <c r="L171" s="47"/>
      <c r="M171" s="233"/>
      <c r="N171" s="23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206</v>
      </c>
      <c r="AU171" s="20" t="s">
        <v>85</v>
      </c>
    </row>
    <row r="172" s="2" customFormat="1" ht="24.15" customHeight="1">
      <c r="A172" s="41"/>
      <c r="B172" s="42"/>
      <c r="C172" s="217" t="s">
        <v>488</v>
      </c>
      <c r="D172" s="217" t="s">
        <v>199</v>
      </c>
      <c r="E172" s="218" t="s">
        <v>1795</v>
      </c>
      <c r="F172" s="219" t="s">
        <v>1796</v>
      </c>
      <c r="G172" s="220" t="s">
        <v>202</v>
      </c>
      <c r="H172" s="221">
        <v>500</v>
      </c>
      <c r="I172" s="222"/>
      <c r="J172" s="223">
        <f>ROUND(I172*H172,2)</f>
        <v>0</v>
      </c>
      <c r="K172" s="219" t="s">
        <v>19</v>
      </c>
      <c r="L172" s="47"/>
      <c r="M172" s="224" t="s">
        <v>19</v>
      </c>
      <c r="N172" s="225" t="s">
        <v>47</v>
      </c>
      <c r="O172" s="87"/>
      <c r="P172" s="226">
        <f>O172*H172</f>
        <v>0</v>
      </c>
      <c r="Q172" s="226">
        <v>0</v>
      </c>
      <c r="R172" s="226">
        <f>Q172*H172</f>
        <v>0</v>
      </c>
      <c r="S172" s="226">
        <v>0</v>
      </c>
      <c r="T172" s="22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8" t="s">
        <v>204</v>
      </c>
      <c r="AT172" s="228" t="s">
        <v>199</v>
      </c>
      <c r="AU172" s="228" t="s">
        <v>85</v>
      </c>
      <c r="AY172" s="20" t="s">
        <v>197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0" t="s">
        <v>83</v>
      </c>
      <c r="BK172" s="229">
        <f>ROUND(I172*H172,2)</f>
        <v>0</v>
      </c>
      <c r="BL172" s="20" t="s">
        <v>204</v>
      </c>
      <c r="BM172" s="228" t="s">
        <v>2448</v>
      </c>
    </row>
    <row r="173" s="12" customFormat="1" ht="22.8" customHeight="1">
      <c r="A173" s="12"/>
      <c r="B173" s="201"/>
      <c r="C173" s="202"/>
      <c r="D173" s="203" t="s">
        <v>75</v>
      </c>
      <c r="E173" s="215" t="s">
        <v>1802</v>
      </c>
      <c r="F173" s="215" t="s">
        <v>1802</v>
      </c>
      <c r="G173" s="202"/>
      <c r="H173" s="202"/>
      <c r="I173" s="205"/>
      <c r="J173" s="216">
        <f>BK173</f>
        <v>0</v>
      </c>
      <c r="K173" s="202"/>
      <c r="L173" s="207"/>
      <c r="M173" s="208"/>
      <c r="N173" s="209"/>
      <c r="O173" s="209"/>
      <c r="P173" s="210">
        <f>SUM(P174:P175)</f>
        <v>0</v>
      </c>
      <c r="Q173" s="209"/>
      <c r="R173" s="210">
        <f>SUM(R174:R175)</f>
        <v>0</v>
      </c>
      <c r="S173" s="209"/>
      <c r="T173" s="211">
        <f>SUM(T174:T175)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12" t="s">
        <v>83</v>
      </c>
      <c r="AT173" s="213" t="s">
        <v>75</v>
      </c>
      <c r="AU173" s="213" t="s">
        <v>83</v>
      </c>
      <c r="AY173" s="212" t="s">
        <v>197</v>
      </c>
      <c r="BK173" s="214">
        <f>SUM(BK174:BK175)</f>
        <v>0</v>
      </c>
    </row>
    <row r="174" s="2" customFormat="1" ht="24.15" customHeight="1">
      <c r="A174" s="41"/>
      <c r="B174" s="42"/>
      <c r="C174" s="217" t="s">
        <v>493</v>
      </c>
      <c r="D174" s="217" t="s">
        <v>199</v>
      </c>
      <c r="E174" s="218" t="s">
        <v>1803</v>
      </c>
      <c r="F174" s="219" t="s">
        <v>1804</v>
      </c>
      <c r="G174" s="220" t="s">
        <v>345</v>
      </c>
      <c r="H174" s="221">
        <v>15</v>
      </c>
      <c r="I174" s="222"/>
      <c r="J174" s="223">
        <f>ROUND(I174*H174,2)</f>
        <v>0</v>
      </c>
      <c r="K174" s="219" t="s">
        <v>203</v>
      </c>
      <c r="L174" s="47"/>
      <c r="M174" s="224" t="s">
        <v>19</v>
      </c>
      <c r="N174" s="225" t="s">
        <v>47</v>
      </c>
      <c r="O174" s="87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204</v>
      </c>
      <c r="AT174" s="228" t="s">
        <v>199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204</v>
      </c>
      <c r="BM174" s="228" t="s">
        <v>2449</v>
      </c>
    </row>
    <row r="175" s="2" customFormat="1">
      <c r="A175" s="41"/>
      <c r="B175" s="42"/>
      <c r="C175" s="43"/>
      <c r="D175" s="230" t="s">
        <v>206</v>
      </c>
      <c r="E175" s="43"/>
      <c r="F175" s="231" t="s">
        <v>1806</v>
      </c>
      <c r="G175" s="43"/>
      <c r="H175" s="43"/>
      <c r="I175" s="232"/>
      <c r="J175" s="43"/>
      <c r="K175" s="43"/>
      <c r="L175" s="47"/>
      <c r="M175" s="285"/>
      <c r="N175" s="286"/>
      <c r="O175" s="282"/>
      <c r="P175" s="282"/>
      <c r="Q175" s="282"/>
      <c r="R175" s="282"/>
      <c r="S175" s="282"/>
      <c r="T175" s="287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206</v>
      </c>
      <c r="AU175" s="20" t="s">
        <v>85</v>
      </c>
    </row>
    <row r="176" s="2" customFormat="1" ht="6.96" customHeight="1">
      <c r="A176" s="41"/>
      <c r="B176" s="62"/>
      <c r="C176" s="63"/>
      <c r="D176" s="63"/>
      <c r="E176" s="63"/>
      <c r="F176" s="63"/>
      <c r="G176" s="63"/>
      <c r="H176" s="63"/>
      <c r="I176" s="63"/>
      <c r="J176" s="63"/>
      <c r="K176" s="63"/>
      <c r="L176" s="47"/>
      <c r="M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</row>
  </sheetData>
  <sheetProtection sheet="1" autoFilter="0" formatColumns="0" formatRows="0" objects="1" scenarios="1" spinCount="100000" saltValue="yoe7+alBJt3IcGRYSapQN4L2TIhy5BZj92cGelunr7uTGIR8U2ikO9skl6UXHARgZQ3z39yC1PkV5O1fOa/csQ==" hashValue="stzgYYY7MxVVw4dVbFrhQ1rcIBIvK96oYzw6zG9s9n9aBYjRYhEfiTgXIIJFw/b26Pet0SB5qpdLkaJ7SfFHww==" algorithmName="SHA-512" password="CC35"/>
  <autoFilter ref="C91:K17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5_02/111251101"/>
    <hyperlink ref="F99" r:id="rId2" display="https://podminky.urs.cz/item/CS_URS_2025_02/111151101"/>
    <hyperlink ref="F102" r:id="rId3" display="https://podminky.urs.cz/item/CS_URS_2025_02/184852233"/>
    <hyperlink ref="F104" r:id="rId4" display="https://podminky.urs.cz/item/CS_URS_2025_02/184852433"/>
    <hyperlink ref="F106" r:id="rId5" display="https://podminky.urs.cz/item/CS_URS_2025_02/162301501"/>
    <hyperlink ref="F110" r:id="rId6" display="https://podminky.urs.cz/item/CS_URS_2025_02/181111111"/>
    <hyperlink ref="F113" r:id="rId7" display="https://podminky.urs.cz/item/CS_URS_2025_02/183205111"/>
    <hyperlink ref="F115" r:id="rId8" display="https://podminky.urs.cz/item/CS_URS_2025_02/183403141"/>
    <hyperlink ref="F117" r:id="rId9" display="https://podminky.urs.cz/item/CS_URS_2025_02/183403114"/>
    <hyperlink ref="F119" r:id="rId10" display="https://podminky.urs.cz/item/CS_URS_2025_02/183403153"/>
    <hyperlink ref="F137" r:id="rId11" display="https://podminky.urs.cz/item/CS_URS_2025_02/184102112"/>
    <hyperlink ref="F147" r:id="rId12" display="https://podminky.urs.cz/item/CS_URS_2025_02/184801121"/>
    <hyperlink ref="F150" r:id="rId13" display="https://podminky.urs.cz/item/CS_URS_2025_02/185802114"/>
    <hyperlink ref="F153" r:id="rId14" display="https://podminky.urs.cz/item/CS_URS_2025_02/185851121"/>
    <hyperlink ref="F155" r:id="rId15" display="https://podminky.urs.cz/item/CS_URS_2025_02/185851129"/>
    <hyperlink ref="F159" r:id="rId16" display="https://podminky.urs.cz/item/CS_URS_2025_02/184215411"/>
    <hyperlink ref="F161" r:id="rId17" display="https://podminky.urs.cz/item/CS_URS_2025_02/184911421"/>
    <hyperlink ref="F167" r:id="rId18" display="https://podminky.urs.cz/item/CS_URS_2025_02/181111111"/>
    <hyperlink ref="F169" r:id="rId19" display="https://podminky.urs.cz/item/CS_URS_2025_02/183403114"/>
    <hyperlink ref="F171" r:id="rId20" display="https://podminky.urs.cz/item/CS_URS_2025_02/183403153"/>
    <hyperlink ref="F175" r:id="rId21" display="https://podminky.urs.cz/item/CS_URS_2025_02/9982313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2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140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1821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2450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ROUND(J93,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ROUND((SUM(BE93:BE128)),  2)</f>
        <v>0</v>
      </c>
      <c r="G35" s="41"/>
      <c r="H35" s="41"/>
      <c r="I35" s="161">
        <v>0.20999999999999999</v>
      </c>
      <c r="J35" s="160">
        <f>ROUND(((SUM(BE93:BE128))*I35),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ROUND((SUM(BF93:BF128)),  2)</f>
        <v>0</v>
      </c>
      <c r="G36" s="41"/>
      <c r="H36" s="41"/>
      <c r="I36" s="161">
        <v>0.12</v>
      </c>
      <c r="J36" s="160">
        <f>ROUND(((SUM(BF93:BF128))*I36),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ROUND((SUM(BG93:BG128)),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ROUND((SUM(BH93:BH128)),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ROUND((SUM(BI93:BI128)),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1821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C 000 - Vedlejší a ostatní náklady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180</v>
      </c>
      <c r="E64" s="182"/>
      <c r="F64" s="182"/>
      <c r="G64" s="182"/>
      <c r="H64" s="182"/>
      <c r="I64" s="182"/>
      <c r="J64" s="183">
        <f>J94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916</v>
      </c>
      <c r="E65" s="187"/>
      <c r="F65" s="187"/>
      <c r="G65" s="187"/>
      <c r="H65" s="187"/>
      <c r="I65" s="187"/>
      <c r="J65" s="188">
        <f>J95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917</v>
      </c>
      <c r="E66" s="187"/>
      <c r="F66" s="187"/>
      <c r="G66" s="187"/>
      <c r="H66" s="187"/>
      <c r="I66" s="187"/>
      <c r="J66" s="188">
        <f>J108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7"/>
      <c r="D67" s="186" t="s">
        <v>918</v>
      </c>
      <c r="E67" s="187"/>
      <c r="F67" s="187"/>
      <c r="G67" s="187"/>
      <c r="H67" s="187"/>
      <c r="I67" s="187"/>
      <c r="J67" s="188">
        <f>J111</f>
        <v>0</v>
      </c>
      <c r="K67" s="127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27"/>
      <c r="D68" s="186" t="s">
        <v>181</v>
      </c>
      <c r="E68" s="187"/>
      <c r="F68" s="187"/>
      <c r="G68" s="187"/>
      <c r="H68" s="187"/>
      <c r="I68" s="187"/>
      <c r="J68" s="188">
        <f>J114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919</v>
      </c>
      <c r="E69" s="187"/>
      <c r="F69" s="187"/>
      <c r="G69" s="187"/>
      <c r="H69" s="187"/>
      <c r="I69" s="187"/>
      <c r="J69" s="188">
        <f>J120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920</v>
      </c>
      <c r="E70" s="187"/>
      <c r="F70" s="187"/>
      <c r="G70" s="187"/>
      <c r="H70" s="187"/>
      <c r="I70" s="187"/>
      <c r="J70" s="188">
        <f>J123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921</v>
      </c>
      <c r="E71" s="187"/>
      <c r="F71" s="187"/>
      <c r="G71" s="187"/>
      <c r="H71" s="187"/>
      <c r="I71" s="187"/>
      <c r="J71" s="188">
        <f>J126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9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182</v>
      </c>
      <c r="D78" s="43"/>
      <c r="E78" s="43"/>
      <c r="F78" s="43"/>
      <c r="G78" s="43"/>
      <c r="H78" s="43"/>
      <c r="I78" s="43"/>
      <c r="J78" s="43"/>
      <c r="K78" s="43"/>
      <c r="L78" s="14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6.25" customHeight="1">
      <c r="A81" s="41"/>
      <c r="B81" s="42"/>
      <c r="C81" s="43"/>
      <c r="D81" s="43"/>
      <c r="E81" s="173" t="str">
        <f>E7</f>
        <v>Regenerace sídliště Husákova-Jiráskova, Nový Bor - realizace pro rok 2025</v>
      </c>
      <c r="F81" s="35"/>
      <c r="G81" s="35"/>
      <c r="H81" s="35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157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3" t="s">
        <v>1821</v>
      </c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159</v>
      </c>
      <c r="D84" s="43"/>
      <c r="E84" s="43"/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C 000 - Vedlejší a ostatní náklady</v>
      </c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>k.ú. Nový Bor</v>
      </c>
      <c r="G87" s="43"/>
      <c r="H87" s="43"/>
      <c r="I87" s="35" t="s">
        <v>23</v>
      </c>
      <c r="J87" s="75" t="str">
        <f>IF(J14="","",J14)</f>
        <v>25. 8. 2025</v>
      </c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E17</f>
        <v>Město Nový Bor</v>
      </c>
      <c r="G89" s="43"/>
      <c r="H89" s="43"/>
      <c r="I89" s="35" t="s">
        <v>33</v>
      </c>
      <c r="J89" s="39" t="str">
        <f>E23</f>
        <v xml:space="preserve">ProProjekt s.r.o. 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31</v>
      </c>
      <c r="D90" s="43"/>
      <c r="E90" s="43"/>
      <c r="F90" s="30" t="str">
        <f>IF(E20="","",E20)</f>
        <v>Vyplň údaj</v>
      </c>
      <c r="G90" s="43"/>
      <c r="H90" s="43"/>
      <c r="I90" s="35" t="s">
        <v>38</v>
      </c>
      <c r="J90" s="39" t="str">
        <f>E26</f>
        <v>Martin Rousek</v>
      </c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90"/>
      <c r="B92" s="191"/>
      <c r="C92" s="192" t="s">
        <v>183</v>
      </c>
      <c r="D92" s="193" t="s">
        <v>61</v>
      </c>
      <c r="E92" s="193" t="s">
        <v>57</v>
      </c>
      <c r="F92" s="193" t="s">
        <v>58</v>
      </c>
      <c r="G92" s="193" t="s">
        <v>184</v>
      </c>
      <c r="H92" s="193" t="s">
        <v>185</v>
      </c>
      <c r="I92" s="193" t="s">
        <v>186</v>
      </c>
      <c r="J92" s="193" t="s">
        <v>165</v>
      </c>
      <c r="K92" s="194" t="s">
        <v>187</v>
      </c>
      <c r="L92" s="195"/>
      <c r="M92" s="95" t="s">
        <v>19</v>
      </c>
      <c r="N92" s="96" t="s">
        <v>46</v>
      </c>
      <c r="O92" s="96" t="s">
        <v>188</v>
      </c>
      <c r="P92" s="96" t="s">
        <v>189</v>
      </c>
      <c r="Q92" s="96" t="s">
        <v>190</v>
      </c>
      <c r="R92" s="96" t="s">
        <v>191</v>
      </c>
      <c r="S92" s="96" t="s">
        <v>192</v>
      </c>
      <c r="T92" s="97" t="s">
        <v>193</v>
      </c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</row>
    <row r="93" s="2" customFormat="1" ht="22.8" customHeight="1">
      <c r="A93" s="41"/>
      <c r="B93" s="42"/>
      <c r="C93" s="102" t="s">
        <v>194</v>
      </c>
      <c r="D93" s="43"/>
      <c r="E93" s="43"/>
      <c r="F93" s="43"/>
      <c r="G93" s="43"/>
      <c r="H93" s="43"/>
      <c r="I93" s="43"/>
      <c r="J93" s="196">
        <f>BK93</f>
        <v>0</v>
      </c>
      <c r="K93" s="43"/>
      <c r="L93" s="47"/>
      <c r="M93" s="98"/>
      <c r="N93" s="197"/>
      <c r="O93" s="99"/>
      <c r="P93" s="198">
        <f>P94</f>
        <v>0</v>
      </c>
      <c r="Q93" s="99"/>
      <c r="R93" s="198">
        <f>R94</f>
        <v>0</v>
      </c>
      <c r="S93" s="99"/>
      <c r="T93" s="199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75</v>
      </c>
      <c r="AU93" s="20" t="s">
        <v>166</v>
      </c>
      <c r="BK93" s="200">
        <f>BK94</f>
        <v>0</v>
      </c>
    </row>
    <row r="94" s="12" customFormat="1" ht="25.92" customHeight="1">
      <c r="A94" s="12"/>
      <c r="B94" s="201"/>
      <c r="C94" s="202"/>
      <c r="D94" s="203" t="s">
        <v>75</v>
      </c>
      <c r="E94" s="204" t="s">
        <v>844</v>
      </c>
      <c r="F94" s="204" t="s">
        <v>845</v>
      </c>
      <c r="G94" s="202"/>
      <c r="H94" s="202"/>
      <c r="I94" s="205"/>
      <c r="J94" s="206">
        <f>BK94</f>
        <v>0</v>
      </c>
      <c r="K94" s="202"/>
      <c r="L94" s="207"/>
      <c r="M94" s="208"/>
      <c r="N94" s="209"/>
      <c r="O94" s="209"/>
      <c r="P94" s="210">
        <f>P95+P108+P111+P114+P120+P123+P126</f>
        <v>0</v>
      </c>
      <c r="Q94" s="209"/>
      <c r="R94" s="210">
        <f>R95+R108+R111+R114+R120+R123+R126</f>
        <v>0</v>
      </c>
      <c r="S94" s="209"/>
      <c r="T94" s="211">
        <f>T95+T108+T111+T114+T120+T123+T126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2" t="s">
        <v>224</v>
      </c>
      <c r="AT94" s="213" t="s">
        <v>75</v>
      </c>
      <c r="AU94" s="213" t="s">
        <v>76</v>
      </c>
      <c r="AY94" s="212" t="s">
        <v>197</v>
      </c>
      <c r="BK94" s="214">
        <f>BK95+BK108+BK111+BK114+BK120+BK123+BK126</f>
        <v>0</v>
      </c>
    </row>
    <row r="95" s="12" customFormat="1" ht="22.8" customHeight="1">
      <c r="A95" s="12"/>
      <c r="B95" s="201"/>
      <c r="C95" s="202"/>
      <c r="D95" s="203" t="s">
        <v>75</v>
      </c>
      <c r="E95" s="215" t="s">
        <v>922</v>
      </c>
      <c r="F95" s="215" t="s">
        <v>923</v>
      </c>
      <c r="G95" s="202"/>
      <c r="H95" s="202"/>
      <c r="I95" s="205"/>
      <c r="J95" s="216">
        <f>BK95</f>
        <v>0</v>
      </c>
      <c r="K95" s="202"/>
      <c r="L95" s="207"/>
      <c r="M95" s="208"/>
      <c r="N95" s="209"/>
      <c r="O95" s="209"/>
      <c r="P95" s="210">
        <f>SUM(P96:P107)</f>
        <v>0</v>
      </c>
      <c r="Q95" s="209"/>
      <c r="R95" s="210">
        <f>SUM(R96:R107)</f>
        <v>0</v>
      </c>
      <c r="S95" s="209"/>
      <c r="T95" s="211">
        <f>SUM(T96:T107)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2" t="s">
        <v>224</v>
      </c>
      <c r="AT95" s="213" t="s">
        <v>75</v>
      </c>
      <c r="AU95" s="213" t="s">
        <v>83</v>
      </c>
      <c r="AY95" s="212" t="s">
        <v>197</v>
      </c>
      <c r="BK95" s="214">
        <f>SUM(BK96:BK107)</f>
        <v>0</v>
      </c>
    </row>
    <row r="96" s="2" customFormat="1" ht="24.15" customHeight="1">
      <c r="A96" s="41"/>
      <c r="B96" s="42"/>
      <c r="C96" s="217" t="s">
        <v>83</v>
      </c>
      <c r="D96" s="217" t="s">
        <v>199</v>
      </c>
      <c r="E96" s="218" t="s">
        <v>924</v>
      </c>
      <c r="F96" s="219" t="s">
        <v>925</v>
      </c>
      <c r="G96" s="220" t="s">
        <v>851</v>
      </c>
      <c r="H96" s="221">
        <v>1</v>
      </c>
      <c r="I96" s="222"/>
      <c r="J96" s="223">
        <f>ROUND(I96*H96,2)</f>
        <v>0</v>
      </c>
      <c r="K96" s="219" t="s">
        <v>203</v>
      </c>
      <c r="L96" s="47"/>
      <c r="M96" s="224" t="s">
        <v>19</v>
      </c>
      <c r="N96" s="225" t="s">
        <v>47</v>
      </c>
      <c r="O96" s="87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8" t="s">
        <v>852</v>
      </c>
      <c r="AT96" s="228" t="s">
        <v>199</v>
      </c>
      <c r="AU96" s="228" t="s">
        <v>85</v>
      </c>
      <c r="AY96" s="20" t="s">
        <v>197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0" t="s">
        <v>83</v>
      </c>
      <c r="BK96" s="229">
        <f>ROUND(I96*H96,2)</f>
        <v>0</v>
      </c>
      <c r="BL96" s="20" t="s">
        <v>852</v>
      </c>
      <c r="BM96" s="228" t="s">
        <v>2451</v>
      </c>
    </row>
    <row r="97" s="2" customFormat="1">
      <c r="A97" s="41"/>
      <c r="B97" s="42"/>
      <c r="C97" s="43"/>
      <c r="D97" s="230" t="s">
        <v>206</v>
      </c>
      <c r="E97" s="43"/>
      <c r="F97" s="231" t="s">
        <v>927</v>
      </c>
      <c r="G97" s="43"/>
      <c r="H97" s="43"/>
      <c r="I97" s="232"/>
      <c r="J97" s="43"/>
      <c r="K97" s="43"/>
      <c r="L97" s="47"/>
      <c r="M97" s="233"/>
      <c r="N97" s="23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206</v>
      </c>
      <c r="AU97" s="20" t="s">
        <v>85</v>
      </c>
    </row>
    <row r="98" s="2" customFormat="1" ht="16.5" customHeight="1">
      <c r="A98" s="41"/>
      <c r="B98" s="42"/>
      <c r="C98" s="217" t="s">
        <v>85</v>
      </c>
      <c r="D98" s="217" t="s">
        <v>199</v>
      </c>
      <c r="E98" s="218" t="s">
        <v>928</v>
      </c>
      <c r="F98" s="219" t="s">
        <v>929</v>
      </c>
      <c r="G98" s="220" t="s">
        <v>851</v>
      </c>
      <c r="H98" s="221">
        <v>1</v>
      </c>
      <c r="I98" s="222"/>
      <c r="J98" s="223">
        <f>ROUND(I98*H98,2)</f>
        <v>0</v>
      </c>
      <c r="K98" s="219" t="s">
        <v>203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852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852</v>
      </c>
      <c r="BM98" s="228" t="s">
        <v>2452</v>
      </c>
    </row>
    <row r="99" s="2" customFormat="1">
      <c r="A99" s="41"/>
      <c r="B99" s="42"/>
      <c r="C99" s="43"/>
      <c r="D99" s="230" t="s">
        <v>206</v>
      </c>
      <c r="E99" s="43"/>
      <c r="F99" s="231" t="s">
        <v>931</v>
      </c>
      <c r="G99" s="43"/>
      <c r="H99" s="43"/>
      <c r="I99" s="232"/>
      <c r="J99" s="43"/>
      <c r="K99" s="43"/>
      <c r="L99" s="47"/>
      <c r="M99" s="233"/>
      <c r="N99" s="23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206</v>
      </c>
      <c r="AU99" s="20" t="s">
        <v>85</v>
      </c>
    </row>
    <row r="100" s="2" customFormat="1" ht="16.5" customHeight="1">
      <c r="A100" s="41"/>
      <c r="B100" s="42"/>
      <c r="C100" s="217" t="s">
        <v>93</v>
      </c>
      <c r="D100" s="217" t="s">
        <v>199</v>
      </c>
      <c r="E100" s="218" t="s">
        <v>932</v>
      </c>
      <c r="F100" s="219" t="s">
        <v>933</v>
      </c>
      <c r="G100" s="220" t="s">
        <v>851</v>
      </c>
      <c r="H100" s="221">
        <v>1</v>
      </c>
      <c r="I100" s="222"/>
      <c r="J100" s="223">
        <f>ROUND(I100*H100,2)</f>
        <v>0</v>
      </c>
      <c r="K100" s="219" t="s">
        <v>203</v>
      </c>
      <c r="L100" s="47"/>
      <c r="M100" s="224" t="s">
        <v>19</v>
      </c>
      <c r="N100" s="225" t="s">
        <v>47</v>
      </c>
      <c r="O100" s="87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8" t="s">
        <v>852</v>
      </c>
      <c r="AT100" s="228" t="s">
        <v>199</v>
      </c>
      <c r="AU100" s="228" t="s">
        <v>85</v>
      </c>
      <c r="AY100" s="20" t="s">
        <v>197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0" t="s">
        <v>83</v>
      </c>
      <c r="BK100" s="229">
        <f>ROUND(I100*H100,2)</f>
        <v>0</v>
      </c>
      <c r="BL100" s="20" t="s">
        <v>852</v>
      </c>
      <c r="BM100" s="228" t="s">
        <v>2453</v>
      </c>
    </row>
    <row r="101" s="2" customFormat="1">
      <c r="A101" s="41"/>
      <c r="B101" s="42"/>
      <c r="C101" s="43"/>
      <c r="D101" s="230" t="s">
        <v>206</v>
      </c>
      <c r="E101" s="43"/>
      <c r="F101" s="231" t="s">
        <v>935</v>
      </c>
      <c r="G101" s="43"/>
      <c r="H101" s="43"/>
      <c r="I101" s="232"/>
      <c r="J101" s="43"/>
      <c r="K101" s="43"/>
      <c r="L101" s="47"/>
      <c r="M101" s="233"/>
      <c r="N101" s="23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206</v>
      </c>
      <c r="AU101" s="20" t="s">
        <v>85</v>
      </c>
    </row>
    <row r="102" s="2" customFormat="1" ht="16.5" customHeight="1">
      <c r="A102" s="41"/>
      <c r="B102" s="42"/>
      <c r="C102" s="217" t="s">
        <v>204</v>
      </c>
      <c r="D102" s="217" t="s">
        <v>199</v>
      </c>
      <c r="E102" s="218" t="s">
        <v>936</v>
      </c>
      <c r="F102" s="219" t="s">
        <v>937</v>
      </c>
      <c r="G102" s="220" t="s">
        <v>851</v>
      </c>
      <c r="H102" s="221">
        <v>1</v>
      </c>
      <c r="I102" s="222"/>
      <c r="J102" s="223">
        <f>ROUND(I102*H102,2)</f>
        <v>0</v>
      </c>
      <c r="K102" s="219" t="s">
        <v>203</v>
      </c>
      <c r="L102" s="47"/>
      <c r="M102" s="224" t="s">
        <v>19</v>
      </c>
      <c r="N102" s="225" t="s">
        <v>47</v>
      </c>
      <c r="O102" s="87"/>
      <c r="P102" s="226">
        <f>O102*H102</f>
        <v>0</v>
      </c>
      <c r="Q102" s="226">
        <v>0</v>
      </c>
      <c r="R102" s="226">
        <f>Q102*H102</f>
        <v>0</v>
      </c>
      <c r="S102" s="226">
        <v>0</v>
      </c>
      <c r="T102" s="22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8" t="s">
        <v>852</v>
      </c>
      <c r="AT102" s="228" t="s">
        <v>199</v>
      </c>
      <c r="AU102" s="228" t="s">
        <v>85</v>
      </c>
      <c r="AY102" s="20" t="s">
        <v>197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0" t="s">
        <v>83</v>
      </c>
      <c r="BK102" s="229">
        <f>ROUND(I102*H102,2)</f>
        <v>0</v>
      </c>
      <c r="BL102" s="20" t="s">
        <v>852</v>
      </c>
      <c r="BM102" s="228" t="s">
        <v>2454</v>
      </c>
    </row>
    <row r="103" s="2" customFormat="1">
      <c r="A103" s="41"/>
      <c r="B103" s="42"/>
      <c r="C103" s="43"/>
      <c r="D103" s="230" t="s">
        <v>206</v>
      </c>
      <c r="E103" s="43"/>
      <c r="F103" s="231" t="s">
        <v>939</v>
      </c>
      <c r="G103" s="43"/>
      <c r="H103" s="43"/>
      <c r="I103" s="232"/>
      <c r="J103" s="43"/>
      <c r="K103" s="43"/>
      <c r="L103" s="47"/>
      <c r="M103" s="233"/>
      <c r="N103" s="23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206</v>
      </c>
      <c r="AU103" s="20" t="s">
        <v>85</v>
      </c>
    </row>
    <row r="104" s="2" customFormat="1" ht="16.5" customHeight="1">
      <c r="A104" s="41"/>
      <c r="B104" s="42"/>
      <c r="C104" s="217" t="s">
        <v>224</v>
      </c>
      <c r="D104" s="217" t="s">
        <v>199</v>
      </c>
      <c r="E104" s="218" t="s">
        <v>940</v>
      </c>
      <c r="F104" s="219" t="s">
        <v>941</v>
      </c>
      <c r="G104" s="220" t="s">
        <v>851</v>
      </c>
      <c r="H104" s="221">
        <v>1</v>
      </c>
      <c r="I104" s="222"/>
      <c r="J104" s="223">
        <f>ROUND(I104*H104,2)</f>
        <v>0</v>
      </c>
      <c r="K104" s="219" t="s">
        <v>203</v>
      </c>
      <c r="L104" s="47"/>
      <c r="M104" s="224" t="s">
        <v>19</v>
      </c>
      <c r="N104" s="225" t="s">
        <v>47</v>
      </c>
      <c r="O104" s="87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8" t="s">
        <v>852</v>
      </c>
      <c r="AT104" s="228" t="s">
        <v>199</v>
      </c>
      <c r="AU104" s="228" t="s">
        <v>85</v>
      </c>
      <c r="AY104" s="20" t="s">
        <v>197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0" t="s">
        <v>83</v>
      </c>
      <c r="BK104" s="229">
        <f>ROUND(I104*H104,2)</f>
        <v>0</v>
      </c>
      <c r="BL104" s="20" t="s">
        <v>852</v>
      </c>
      <c r="BM104" s="228" t="s">
        <v>2455</v>
      </c>
    </row>
    <row r="105" s="2" customFormat="1">
      <c r="A105" s="41"/>
      <c r="B105" s="42"/>
      <c r="C105" s="43"/>
      <c r="D105" s="230" t="s">
        <v>206</v>
      </c>
      <c r="E105" s="43"/>
      <c r="F105" s="231" t="s">
        <v>943</v>
      </c>
      <c r="G105" s="43"/>
      <c r="H105" s="43"/>
      <c r="I105" s="232"/>
      <c r="J105" s="43"/>
      <c r="K105" s="43"/>
      <c r="L105" s="47"/>
      <c r="M105" s="233"/>
      <c r="N105" s="23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206</v>
      </c>
      <c r="AU105" s="20" t="s">
        <v>85</v>
      </c>
    </row>
    <row r="106" s="2" customFormat="1" ht="16.5" customHeight="1">
      <c r="A106" s="41"/>
      <c r="B106" s="42"/>
      <c r="C106" s="217" t="s">
        <v>229</v>
      </c>
      <c r="D106" s="217" t="s">
        <v>199</v>
      </c>
      <c r="E106" s="218" t="s">
        <v>944</v>
      </c>
      <c r="F106" s="219" t="s">
        <v>945</v>
      </c>
      <c r="G106" s="220" t="s">
        <v>851</v>
      </c>
      <c r="H106" s="221">
        <v>1</v>
      </c>
      <c r="I106" s="222"/>
      <c r="J106" s="223">
        <f>ROUND(I106*H106,2)</f>
        <v>0</v>
      </c>
      <c r="K106" s="219" t="s">
        <v>203</v>
      </c>
      <c r="L106" s="47"/>
      <c r="M106" s="224" t="s">
        <v>19</v>
      </c>
      <c r="N106" s="225" t="s">
        <v>47</v>
      </c>
      <c r="O106" s="87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8" t="s">
        <v>852</v>
      </c>
      <c r="AT106" s="228" t="s">
        <v>199</v>
      </c>
      <c r="AU106" s="228" t="s">
        <v>85</v>
      </c>
      <c r="AY106" s="20" t="s">
        <v>197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0" t="s">
        <v>83</v>
      </c>
      <c r="BK106" s="229">
        <f>ROUND(I106*H106,2)</f>
        <v>0</v>
      </c>
      <c r="BL106" s="20" t="s">
        <v>852</v>
      </c>
      <c r="BM106" s="228" t="s">
        <v>2456</v>
      </c>
    </row>
    <row r="107" s="2" customFormat="1">
      <c r="A107" s="41"/>
      <c r="B107" s="42"/>
      <c r="C107" s="43"/>
      <c r="D107" s="230" t="s">
        <v>206</v>
      </c>
      <c r="E107" s="43"/>
      <c r="F107" s="231" t="s">
        <v>947</v>
      </c>
      <c r="G107" s="43"/>
      <c r="H107" s="43"/>
      <c r="I107" s="232"/>
      <c r="J107" s="43"/>
      <c r="K107" s="43"/>
      <c r="L107" s="47"/>
      <c r="M107" s="233"/>
      <c r="N107" s="23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206</v>
      </c>
      <c r="AU107" s="20" t="s">
        <v>85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948</v>
      </c>
      <c r="F108" s="215" t="s">
        <v>949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SUM(P109:P110)</f>
        <v>0</v>
      </c>
      <c r="Q108" s="209"/>
      <c r="R108" s="210">
        <f>SUM(R109:R110)</f>
        <v>0</v>
      </c>
      <c r="S108" s="209"/>
      <c r="T108" s="211">
        <f>SUM(T109:T110)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224</v>
      </c>
      <c r="AT108" s="213" t="s">
        <v>75</v>
      </c>
      <c r="AU108" s="213" t="s">
        <v>83</v>
      </c>
      <c r="AY108" s="212" t="s">
        <v>197</v>
      </c>
      <c r="BK108" s="214">
        <f>SUM(BK109:BK110)</f>
        <v>0</v>
      </c>
    </row>
    <row r="109" s="2" customFormat="1" ht="24.15" customHeight="1">
      <c r="A109" s="41"/>
      <c r="B109" s="42"/>
      <c r="C109" s="217" t="s">
        <v>234</v>
      </c>
      <c r="D109" s="217" t="s">
        <v>199</v>
      </c>
      <c r="E109" s="218" t="s">
        <v>950</v>
      </c>
      <c r="F109" s="219" t="s">
        <v>951</v>
      </c>
      <c r="G109" s="220" t="s">
        <v>851</v>
      </c>
      <c r="H109" s="221">
        <v>1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852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852</v>
      </c>
      <c r="BM109" s="228" t="s">
        <v>2457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953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85</v>
      </c>
    </row>
    <row r="111" s="12" customFormat="1" ht="22.8" customHeight="1">
      <c r="A111" s="12"/>
      <c r="B111" s="201"/>
      <c r="C111" s="202"/>
      <c r="D111" s="203" t="s">
        <v>75</v>
      </c>
      <c r="E111" s="215" t="s">
        <v>954</v>
      </c>
      <c r="F111" s="215" t="s">
        <v>955</v>
      </c>
      <c r="G111" s="202"/>
      <c r="H111" s="202"/>
      <c r="I111" s="205"/>
      <c r="J111" s="216">
        <f>BK111</f>
        <v>0</v>
      </c>
      <c r="K111" s="202"/>
      <c r="L111" s="207"/>
      <c r="M111" s="208"/>
      <c r="N111" s="209"/>
      <c r="O111" s="209"/>
      <c r="P111" s="210">
        <f>SUM(P112:P113)</f>
        <v>0</v>
      </c>
      <c r="Q111" s="209"/>
      <c r="R111" s="210">
        <f>SUM(R112:R113)</f>
        <v>0</v>
      </c>
      <c r="S111" s="209"/>
      <c r="T111" s="211">
        <f>SUM(T112:T113)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12" t="s">
        <v>224</v>
      </c>
      <c r="AT111" s="213" t="s">
        <v>75</v>
      </c>
      <c r="AU111" s="213" t="s">
        <v>83</v>
      </c>
      <c r="AY111" s="212" t="s">
        <v>197</v>
      </c>
      <c r="BK111" s="214">
        <f>SUM(BK112:BK113)</f>
        <v>0</v>
      </c>
    </row>
    <row r="112" s="2" customFormat="1" ht="16.5" customHeight="1">
      <c r="A112" s="41"/>
      <c r="B112" s="42"/>
      <c r="C112" s="217" t="s">
        <v>239</v>
      </c>
      <c r="D112" s="217" t="s">
        <v>199</v>
      </c>
      <c r="E112" s="218" t="s">
        <v>956</v>
      </c>
      <c r="F112" s="219" t="s">
        <v>955</v>
      </c>
      <c r="G112" s="220" t="s">
        <v>851</v>
      </c>
      <c r="H112" s="221">
        <v>1</v>
      </c>
      <c r="I112" s="222"/>
      <c r="J112" s="223">
        <f>ROUND(I112*H112,2)</f>
        <v>0</v>
      </c>
      <c r="K112" s="219" t="s">
        <v>203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852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852</v>
      </c>
      <c r="BM112" s="228" t="s">
        <v>2458</v>
      </c>
    </row>
    <row r="113" s="2" customFormat="1">
      <c r="A113" s="41"/>
      <c r="B113" s="42"/>
      <c r="C113" s="43"/>
      <c r="D113" s="230" t="s">
        <v>206</v>
      </c>
      <c r="E113" s="43"/>
      <c r="F113" s="231" t="s">
        <v>958</v>
      </c>
      <c r="G113" s="43"/>
      <c r="H113" s="43"/>
      <c r="I113" s="232"/>
      <c r="J113" s="43"/>
      <c r="K113" s="43"/>
      <c r="L113" s="47"/>
      <c r="M113" s="233"/>
      <c r="N113" s="23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206</v>
      </c>
      <c r="AU113" s="20" t="s">
        <v>85</v>
      </c>
    </row>
    <row r="114" s="12" customFormat="1" ht="22.8" customHeight="1">
      <c r="A114" s="12"/>
      <c r="B114" s="201"/>
      <c r="C114" s="202"/>
      <c r="D114" s="203" t="s">
        <v>75</v>
      </c>
      <c r="E114" s="215" t="s">
        <v>846</v>
      </c>
      <c r="F114" s="215" t="s">
        <v>847</v>
      </c>
      <c r="G114" s="202"/>
      <c r="H114" s="202"/>
      <c r="I114" s="205"/>
      <c r="J114" s="216">
        <f>BK114</f>
        <v>0</v>
      </c>
      <c r="K114" s="202"/>
      <c r="L114" s="207"/>
      <c r="M114" s="208"/>
      <c r="N114" s="209"/>
      <c r="O114" s="209"/>
      <c r="P114" s="210">
        <f>SUM(P115:P119)</f>
        <v>0</v>
      </c>
      <c r="Q114" s="209"/>
      <c r="R114" s="210">
        <f>SUM(R115:R119)</f>
        <v>0</v>
      </c>
      <c r="S114" s="209"/>
      <c r="T114" s="211">
        <f>SUM(T115:T119)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2" t="s">
        <v>224</v>
      </c>
      <c r="AT114" s="213" t="s">
        <v>75</v>
      </c>
      <c r="AU114" s="213" t="s">
        <v>83</v>
      </c>
      <c r="AY114" s="212" t="s">
        <v>197</v>
      </c>
      <c r="BK114" s="214">
        <f>SUM(BK115:BK119)</f>
        <v>0</v>
      </c>
    </row>
    <row r="115" s="2" customFormat="1" ht="16.5" customHeight="1">
      <c r="A115" s="41"/>
      <c r="B115" s="42"/>
      <c r="C115" s="217" t="s">
        <v>245</v>
      </c>
      <c r="D115" s="217" t="s">
        <v>199</v>
      </c>
      <c r="E115" s="218" t="s">
        <v>959</v>
      </c>
      <c r="F115" s="219" t="s">
        <v>960</v>
      </c>
      <c r="G115" s="220" t="s">
        <v>851</v>
      </c>
      <c r="H115" s="221">
        <v>1</v>
      </c>
      <c r="I115" s="222"/>
      <c r="J115" s="223">
        <f>ROUND(I115*H115,2)</f>
        <v>0</v>
      </c>
      <c r="K115" s="219" t="s">
        <v>203</v>
      </c>
      <c r="L115" s="47"/>
      <c r="M115" s="224" t="s">
        <v>19</v>
      </c>
      <c r="N115" s="225" t="s">
        <v>47</v>
      </c>
      <c r="O115" s="87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8" t="s">
        <v>852</v>
      </c>
      <c r="AT115" s="228" t="s">
        <v>199</v>
      </c>
      <c r="AU115" s="228" t="s">
        <v>85</v>
      </c>
      <c r="AY115" s="20" t="s">
        <v>197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0" t="s">
        <v>83</v>
      </c>
      <c r="BK115" s="229">
        <f>ROUND(I115*H115,2)</f>
        <v>0</v>
      </c>
      <c r="BL115" s="20" t="s">
        <v>852</v>
      </c>
      <c r="BM115" s="228" t="s">
        <v>2459</v>
      </c>
    </row>
    <row r="116" s="2" customFormat="1">
      <c r="A116" s="41"/>
      <c r="B116" s="42"/>
      <c r="C116" s="43"/>
      <c r="D116" s="230" t="s">
        <v>206</v>
      </c>
      <c r="E116" s="43"/>
      <c r="F116" s="231" t="s">
        <v>962</v>
      </c>
      <c r="G116" s="43"/>
      <c r="H116" s="43"/>
      <c r="I116" s="232"/>
      <c r="J116" s="43"/>
      <c r="K116" s="43"/>
      <c r="L116" s="47"/>
      <c r="M116" s="233"/>
      <c r="N116" s="23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206</v>
      </c>
      <c r="AU116" s="20" t="s">
        <v>85</v>
      </c>
    </row>
    <row r="117" s="2" customFormat="1">
      <c r="A117" s="41"/>
      <c r="B117" s="42"/>
      <c r="C117" s="43"/>
      <c r="D117" s="237" t="s">
        <v>833</v>
      </c>
      <c r="E117" s="43"/>
      <c r="F117" s="279" t="s">
        <v>963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833</v>
      </c>
      <c r="AU117" s="20" t="s">
        <v>85</v>
      </c>
    </row>
    <row r="118" s="2" customFormat="1" ht="24.15" customHeight="1">
      <c r="A118" s="41"/>
      <c r="B118" s="42"/>
      <c r="C118" s="217" t="s">
        <v>252</v>
      </c>
      <c r="D118" s="217" t="s">
        <v>199</v>
      </c>
      <c r="E118" s="218" t="s">
        <v>964</v>
      </c>
      <c r="F118" s="219" t="s">
        <v>965</v>
      </c>
      <c r="G118" s="220" t="s">
        <v>851</v>
      </c>
      <c r="H118" s="221">
        <v>1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852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852</v>
      </c>
      <c r="BM118" s="228" t="s">
        <v>2460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967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2" customFormat="1" ht="22.8" customHeight="1">
      <c r="A120" s="12"/>
      <c r="B120" s="201"/>
      <c r="C120" s="202"/>
      <c r="D120" s="203" t="s">
        <v>75</v>
      </c>
      <c r="E120" s="215" t="s">
        <v>968</v>
      </c>
      <c r="F120" s="215" t="s">
        <v>969</v>
      </c>
      <c r="G120" s="202"/>
      <c r="H120" s="202"/>
      <c r="I120" s="205"/>
      <c r="J120" s="216">
        <f>BK120</f>
        <v>0</v>
      </c>
      <c r="K120" s="202"/>
      <c r="L120" s="207"/>
      <c r="M120" s="208"/>
      <c r="N120" s="209"/>
      <c r="O120" s="209"/>
      <c r="P120" s="210">
        <f>SUM(P121:P122)</f>
        <v>0</v>
      </c>
      <c r="Q120" s="209"/>
      <c r="R120" s="210">
        <f>SUM(R121:R122)</f>
        <v>0</v>
      </c>
      <c r="S120" s="209"/>
      <c r="T120" s="211">
        <f>SUM(T121:T122)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2" t="s">
        <v>224</v>
      </c>
      <c r="AT120" s="213" t="s">
        <v>75</v>
      </c>
      <c r="AU120" s="213" t="s">
        <v>83</v>
      </c>
      <c r="AY120" s="212" t="s">
        <v>197</v>
      </c>
      <c r="BK120" s="214">
        <f>SUM(BK121:BK122)</f>
        <v>0</v>
      </c>
    </row>
    <row r="121" s="2" customFormat="1" ht="16.5" customHeight="1">
      <c r="A121" s="41"/>
      <c r="B121" s="42"/>
      <c r="C121" s="217" t="s">
        <v>258</v>
      </c>
      <c r="D121" s="217" t="s">
        <v>199</v>
      </c>
      <c r="E121" s="218" t="s">
        <v>970</v>
      </c>
      <c r="F121" s="219" t="s">
        <v>971</v>
      </c>
      <c r="G121" s="220" t="s">
        <v>851</v>
      </c>
      <c r="H121" s="221">
        <v>1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852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852</v>
      </c>
      <c r="BM121" s="228" t="s">
        <v>2461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973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2" customFormat="1" ht="22.8" customHeight="1">
      <c r="A123" s="12"/>
      <c r="B123" s="201"/>
      <c r="C123" s="202"/>
      <c r="D123" s="203" t="s">
        <v>75</v>
      </c>
      <c r="E123" s="215" t="s">
        <v>974</v>
      </c>
      <c r="F123" s="215" t="s">
        <v>975</v>
      </c>
      <c r="G123" s="202"/>
      <c r="H123" s="202"/>
      <c r="I123" s="205"/>
      <c r="J123" s="216">
        <f>BK123</f>
        <v>0</v>
      </c>
      <c r="K123" s="202"/>
      <c r="L123" s="207"/>
      <c r="M123" s="208"/>
      <c r="N123" s="209"/>
      <c r="O123" s="209"/>
      <c r="P123" s="210">
        <f>SUM(P124:P125)</f>
        <v>0</v>
      </c>
      <c r="Q123" s="209"/>
      <c r="R123" s="210">
        <f>SUM(R124:R125)</f>
        <v>0</v>
      </c>
      <c r="S123" s="209"/>
      <c r="T123" s="211">
        <f>SUM(T124:T125)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2" t="s">
        <v>224</v>
      </c>
      <c r="AT123" s="213" t="s">
        <v>75</v>
      </c>
      <c r="AU123" s="213" t="s">
        <v>83</v>
      </c>
      <c r="AY123" s="212" t="s">
        <v>197</v>
      </c>
      <c r="BK123" s="214">
        <f>SUM(BK124:BK125)</f>
        <v>0</v>
      </c>
    </row>
    <row r="124" s="2" customFormat="1" ht="24.15" customHeight="1">
      <c r="A124" s="41"/>
      <c r="B124" s="42"/>
      <c r="C124" s="217" t="s">
        <v>8</v>
      </c>
      <c r="D124" s="217" t="s">
        <v>199</v>
      </c>
      <c r="E124" s="218" t="s">
        <v>976</v>
      </c>
      <c r="F124" s="219" t="s">
        <v>977</v>
      </c>
      <c r="G124" s="220" t="s">
        <v>851</v>
      </c>
      <c r="H124" s="221">
        <v>1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852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852</v>
      </c>
      <c r="BM124" s="228" t="s">
        <v>2462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979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2" customFormat="1" ht="22.8" customHeight="1">
      <c r="A126" s="12"/>
      <c r="B126" s="201"/>
      <c r="C126" s="202"/>
      <c r="D126" s="203" t="s">
        <v>75</v>
      </c>
      <c r="E126" s="215" t="s">
        <v>980</v>
      </c>
      <c r="F126" s="215" t="s">
        <v>981</v>
      </c>
      <c r="G126" s="202"/>
      <c r="H126" s="202"/>
      <c r="I126" s="205"/>
      <c r="J126" s="216">
        <f>BK126</f>
        <v>0</v>
      </c>
      <c r="K126" s="202"/>
      <c r="L126" s="207"/>
      <c r="M126" s="208"/>
      <c r="N126" s="209"/>
      <c r="O126" s="209"/>
      <c r="P126" s="210">
        <f>SUM(P127:P128)</f>
        <v>0</v>
      </c>
      <c r="Q126" s="209"/>
      <c r="R126" s="210">
        <f>SUM(R127:R128)</f>
        <v>0</v>
      </c>
      <c r="S126" s="209"/>
      <c r="T126" s="211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2" t="s">
        <v>224</v>
      </c>
      <c r="AT126" s="213" t="s">
        <v>75</v>
      </c>
      <c r="AU126" s="213" t="s">
        <v>83</v>
      </c>
      <c r="AY126" s="212" t="s">
        <v>197</v>
      </c>
      <c r="BK126" s="214">
        <f>SUM(BK127:BK128)</f>
        <v>0</v>
      </c>
    </row>
    <row r="127" s="2" customFormat="1" ht="33" customHeight="1">
      <c r="A127" s="41"/>
      <c r="B127" s="42"/>
      <c r="C127" s="217" t="s">
        <v>273</v>
      </c>
      <c r="D127" s="217" t="s">
        <v>199</v>
      </c>
      <c r="E127" s="218" t="s">
        <v>982</v>
      </c>
      <c r="F127" s="219" t="s">
        <v>983</v>
      </c>
      <c r="G127" s="220" t="s">
        <v>851</v>
      </c>
      <c r="H127" s="221">
        <v>1</v>
      </c>
      <c r="I127" s="222"/>
      <c r="J127" s="223">
        <f>ROUND(I127*H127,2)</f>
        <v>0</v>
      </c>
      <c r="K127" s="219" t="s">
        <v>203</v>
      </c>
      <c r="L127" s="47"/>
      <c r="M127" s="224" t="s">
        <v>19</v>
      </c>
      <c r="N127" s="225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852</v>
      </c>
      <c r="AT127" s="228" t="s">
        <v>199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852</v>
      </c>
      <c r="BM127" s="228" t="s">
        <v>2463</v>
      </c>
    </row>
    <row r="128" s="2" customFormat="1">
      <c r="A128" s="41"/>
      <c r="B128" s="42"/>
      <c r="C128" s="43"/>
      <c r="D128" s="230" t="s">
        <v>206</v>
      </c>
      <c r="E128" s="43"/>
      <c r="F128" s="231" t="s">
        <v>985</v>
      </c>
      <c r="G128" s="43"/>
      <c r="H128" s="43"/>
      <c r="I128" s="232"/>
      <c r="J128" s="43"/>
      <c r="K128" s="43"/>
      <c r="L128" s="47"/>
      <c r="M128" s="285"/>
      <c r="N128" s="286"/>
      <c r="O128" s="282"/>
      <c r="P128" s="282"/>
      <c r="Q128" s="282"/>
      <c r="R128" s="282"/>
      <c r="S128" s="282"/>
      <c r="T128" s="287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206</v>
      </c>
      <c r="AU128" s="20" t="s">
        <v>85</v>
      </c>
    </row>
    <row r="129" s="2" customFormat="1" ht="6.96" customHeight="1">
      <c r="A129" s="41"/>
      <c r="B129" s="62"/>
      <c r="C129" s="63"/>
      <c r="D129" s="63"/>
      <c r="E129" s="63"/>
      <c r="F129" s="63"/>
      <c r="G129" s="63"/>
      <c r="H129" s="63"/>
      <c r="I129" s="63"/>
      <c r="J129" s="63"/>
      <c r="K129" s="63"/>
      <c r="L129" s="47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sheetProtection sheet="1" autoFilter="0" formatColumns="0" formatRows="0" objects="1" scenarios="1" spinCount="100000" saltValue="psLGOuOega1y1UpqZ29RXWCPlNOGE/9RlkwHkCF2Pf1MYYLJzmI/4g3uUivUGGqsu7Yy7RKIjzZy6DtqS3fvjg==" hashValue="pUwzBrFkpU2XwgBeosCYyuxLFNtBhJ6U3PzvKIZ+aWkG7RK04JLuCnhPZHbeRmdo1LvVuEH2v2h67/ai/uLdOQ==" algorithmName="SHA-512" password="CC35"/>
  <autoFilter ref="C92:K12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2/012103000"/>
    <hyperlink ref="F99" r:id="rId2" display="https://podminky.urs.cz/item/CS_URS_2025_02/012203000"/>
    <hyperlink ref="F101" r:id="rId3" display="https://podminky.urs.cz/item/CS_URS_2025_02/012303000"/>
    <hyperlink ref="F103" r:id="rId4" display="https://podminky.urs.cz/item/CS_URS_2025_02/012414000"/>
    <hyperlink ref="F105" r:id="rId5" display="https://podminky.urs.cz/item/CS_URS_2025_02/012444000"/>
    <hyperlink ref="F107" r:id="rId6" display="https://podminky.urs.cz/item/CS_URS_2025_02/013254000"/>
    <hyperlink ref="F110" r:id="rId7" display="https://podminky.urs.cz/item/CS_URS_2025_02/021103000"/>
    <hyperlink ref="F113" r:id="rId8" display="https://podminky.urs.cz/item/CS_URS_2025_02/030001000"/>
    <hyperlink ref="F116" r:id="rId9" display="https://podminky.urs.cz/item/CS_URS_2025_02/043234000"/>
    <hyperlink ref="F119" r:id="rId10" display="https://podminky.urs.cz/item/CS_URS_2025_02/045002000"/>
    <hyperlink ref="F122" r:id="rId11" display="https://podminky.urs.cz/item/CS_URS_2025_02/053002000"/>
    <hyperlink ref="F125" r:id="rId12" display="https://podminky.urs.cz/item/CS_URS_2025_02/060001000"/>
    <hyperlink ref="F128" r:id="rId13" display="https://podminky.urs.cz/item/CS_URS_2025_02/070001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4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147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2464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2465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2466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ROUND(J101,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ROUND((SUM(BE101:BE479)),  2)</f>
        <v>0</v>
      </c>
      <c r="G37" s="41"/>
      <c r="H37" s="41"/>
      <c r="I37" s="161">
        <v>0.20999999999999999</v>
      </c>
      <c r="J37" s="160">
        <f>ROUND(((SUM(BE101:BE479))*I37),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ROUND((SUM(BF101:BF479)),  2)</f>
        <v>0</v>
      </c>
      <c r="G38" s="41"/>
      <c r="H38" s="41"/>
      <c r="I38" s="161">
        <v>0.12</v>
      </c>
      <c r="J38" s="160">
        <f>ROUND(((SUM(BF101:BF479))*I38),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ROUND((SUM(BG101:BG479)),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ROUND((SUM(BH101:BH479)),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ROUND((SUM(BI101:BI479)),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2464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2465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D 103-1 - Zpevněné pochy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J101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J102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J103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170</v>
      </c>
      <c r="E70" s="187"/>
      <c r="F70" s="187"/>
      <c r="G70" s="187"/>
      <c r="H70" s="187"/>
      <c r="I70" s="187"/>
      <c r="J70" s="188">
        <f>J240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171</v>
      </c>
      <c r="E71" s="187"/>
      <c r="F71" s="187"/>
      <c r="G71" s="187"/>
      <c r="H71" s="187"/>
      <c r="I71" s="187"/>
      <c r="J71" s="188">
        <f>J246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172</v>
      </c>
      <c r="E72" s="187"/>
      <c r="F72" s="187"/>
      <c r="G72" s="187"/>
      <c r="H72" s="187"/>
      <c r="I72" s="187"/>
      <c r="J72" s="188">
        <f>J330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7"/>
      <c r="D73" s="186" t="s">
        <v>173</v>
      </c>
      <c r="E73" s="187"/>
      <c r="F73" s="187"/>
      <c r="G73" s="187"/>
      <c r="H73" s="187"/>
      <c r="I73" s="187"/>
      <c r="J73" s="188">
        <f>J340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27"/>
      <c r="D74" s="186" t="s">
        <v>174</v>
      </c>
      <c r="E74" s="187"/>
      <c r="F74" s="187"/>
      <c r="G74" s="187"/>
      <c r="H74" s="187"/>
      <c r="I74" s="187"/>
      <c r="J74" s="188">
        <f>J444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27"/>
      <c r="D75" s="186" t="s">
        <v>175</v>
      </c>
      <c r="E75" s="187"/>
      <c r="F75" s="187"/>
      <c r="G75" s="187"/>
      <c r="H75" s="187"/>
      <c r="I75" s="187"/>
      <c r="J75" s="188">
        <f>J474</f>
        <v>0</v>
      </c>
      <c r="K75" s="127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79"/>
      <c r="C76" s="180"/>
      <c r="D76" s="181" t="s">
        <v>180</v>
      </c>
      <c r="E76" s="182"/>
      <c r="F76" s="182"/>
      <c r="G76" s="182"/>
      <c r="H76" s="182"/>
      <c r="I76" s="182"/>
      <c r="J76" s="183">
        <f>J477</f>
        <v>0</v>
      </c>
      <c r="K76" s="180"/>
      <c r="L76" s="184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10" customFormat="1" ht="19.92" customHeight="1">
      <c r="A77" s="10"/>
      <c r="B77" s="185"/>
      <c r="C77" s="127"/>
      <c r="D77" s="186" t="s">
        <v>181</v>
      </c>
      <c r="E77" s="187"/>
      <c r="F77" s="187"/>
      <c r="G77" s="187"/>
      <c r="H77" s="187"/>
      <c r="I77" s="187"/>
      <c r="J77" s="188">
        <f>J478</f>
        <v>0</v>
      </c>
      <c r="K77" s="127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2" customFormat="1" ht="21.84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62"/>
      <c r="C79" s="63"/>
      <c r="D79" s="63"/>
      <c r="E79" s="63"/>
      <c r="F79" s="63"/>
      <c r="G79" s="63"/>
      <c r="H79" s="63"/>
      <c r="I79" s="63"/>
      <c r="J79" s="63"/>
      <c r="K79" s="6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3" s="2" customFormat="1" ht="6.96" customHeight="1">
      <c r="A83" s="41"/>
      <c r="B83" s="64"/>
      <c r="C83" s="65"/>
      <c r="D83" s="65"/>
      <c r="E83" s="65"/>
      <c r="F83" s="65"/>
      <c r="G83" s="65"/>
      <c r="H83" s="65"/>
      <c r="I83" s="65"/>
      <c r="J83" s="65"/>
      <c r="K83" s="65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24.96" customHeight="1">
      <c r="A84" s="41"/>
      <c r="B84" s="42"/>
      <c r="C84" s="26" t="s">
        <v>182</v>
      </c>
      <c r="D84" s="43"/>
      <c r="E84" s="43"/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16</v>
      </c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26.25" customHeight="1">
      <c r="A87" s="41"/>
      <c r="B87" s="42"/>
      <c r="C87" s="43"/>
      <c r="D87" s="43"/>
      <c r="E87" s="173" t="str">
        <f>E7</f>
        <v>Regenerace sídliště Husákova-Jiráskova, Nový Bor - realizace pro rok 2025</v>
      </c>
      <c r="F87" s="35"/>
      <c r="G87" s="35"/>
      <c r="H87" s="35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" customFormat="1" ht="12" customHeight="1">
      <c r="B88" s="24"/>
      <c r="C88" s="35" t="s">
        <v>157</v>
      </c>
      <c r="D88" s="25"/>
      <c r="E88" s="25"/>
      <c r="F88" s="25"/>
      <c r="G88" s="25"/>
      <c r="H88" s="25"/>
      <c r="I88" s="25"/>
      <c r="J88" s="25"/>
      <c r="K88" s="25"/>
      <c r="L88" s="23"/>
    </row>
    <row r="89" s="1" customFormat="1" ht="16.5" customHeight="1">
      <c r="B89" s="24"/>
      <c r="C89" s="25"/>
      <c r="D89" s="25"/>
      <c r="E89" s="173" t="s">
        <v>2464</v>
      </c>
      <c r="F89" s="25"/>
      <c r="G89" s="25"/>
      <c r="H89" s="25"/>
      <c r="I89" s="25"/>
      <c r="J89" s="25"/>
      <c r="K89" s="25"/>
      <c r="L89" s="23"/>
    </row>
    <row r="90" s="1" customFormat="1" ht="12" customHeight="1">
      <c r="B90" s="24"/>
      <c r="C90" s="35" t="s">
        <v>159</v>
      </c>
      <c r="D90" s="25"/>
      <c r="E90" s="25"/>
      <c r="F90" s="25"/>
      <c r="G90" s="25"/>
      <c r="H90" s="25"/>
      <c r="I90" s="25"/>
      <c r="J90" s="25"/>
      <c r="K90" s="25"/>
      <c r="L90" s="23"/>
    </row>
    <row r="91" s="2" customFormat="1" ht="16.5" customHeight="1">
      <c r="A91" s="41"/>
      <c r="B91" s="42"/>
      <c r="C91" s="43"/>
      <c r="D91" s="43"/>
      <c r="E91" s="174" t="s">
        <v>2465</v>
      </c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161</v>
      </c>
      <c r="D92" s="43"/>
      <c r="E92" s="43"/>
      <c r="F92" s="43"/>
      <c r="G92" s="43"/>
      <c r="H92" s="43"/>
      <c r="I92" s="43"/>
      <c r="J92" s="43"/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6.5" customHeight="1">
      <c r="A93" s="41"/>
      <c r="B93" s="42"/>
      <c r="C93" s="43"/>
      <c r="D93" s="43"/>
      <c r="E93" s="72" t="str">
        <f>E13</f>
        <v>D 103-1 - Zpevněné pochy</v>
      </c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6.96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2" customHeight="1">
      <c r="A95" s="41"/>
      <c r="B95" s="42"/>
      <c r="C95" s="35" t="s">
        <v>21</v>
      </c>
      <c r="D95" s="43"/>
      <c r="E95" s="43"/>
      <c r="F95" s="30" t="str">
        <f>F16</f>
        <v>k.ú. Nový Bor</v>
      </c>
      <c r="G95" s="43"/>
      <c r="H95" s="43"/>
      <c r="I95" s="35" t="s">
        <v>23</v>
      </c>
      <c r="J95" s="75" t="str">
        <f>IF(J16="","",J16)</f>
        <v>25. 8. 2025</v>
      </c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6.96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5.15" customHeight="1">
      <c r="A97" s="41"/>
      <c r="B97" s="42"/>
      <c r="C97" s="35" t="s">
        <v>25</v>
      </c>
      <c r="D97" s="43"/>
      <c r="E97" s="43"/>
      <c r="F97" s="30" t="str">
        <f>E19</f>
        <v>Město Nový Bor</v>
      </c>
      <c r="G97" s="43"/>
      <c r="H97" s="43"/>
      <c r="I97" s="35" t="s">
        <v>33</v>
      </c>
      <c r="J97" s="39" t="str">
        <f>E25</f>
        <v xml:space="preserve">ProProjekt s.r.o. </v>
      </c>
      <c r="K97" s="43"/>
      <c r="L97" s="149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5.15" customHeight="1">
      <c r="A98" s="41"/>
      <c r="B98" s="42"/>
      <c r="C98" s="35" t="s">
        <v>31</v>
      </c>
      <c r="D98" s="43"/>
      <c r="E98" s="43"/>
      <c r="F98" s="30" t="str">
        <f>IF(E22="","",E22)</f>
        <v>Vyplň údaj</v>
      </c>
      <c r="G98" s="43"/>
      <c r="H98" s="43"/>
      <c r="I98" s="35" t="s">
        <v>38</v>
      </c>
      <c r="J98" s="39" t="str">
        <f>E28</f>
        <v>Martin Rousek</v>
      </c>
      <c r="K98" s="43"/>
      <c r="L98" s="149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0.32" customHeight="1">
      <c r="A99" s="41"/>
      <c r="B99" s="42"/>
      <c r="C99" s="43"/>
      <c r="D99" s="43"/>
      <c r="E99" s="43"/>
      <c r="F99" s="43"/>
      <c r="G99" s="43"/>
      <c r="H99" s="43"/>
      <c r="I99" s="43"/>
      <c r="J99" s="43"/>
      <c r="K99" s="43"/>
      <c r="L99" s="149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11" customFormat="1" ht="29.28" customHeight="1">
      <c r="A100" s="190"/>
      <c r="B100" s="191"/>
      <c r="C100" s="192" t="s">
        <v>183</v>
      </c>
      <c r="D100" s="193" t="s">
        <v>61</v>
      </c>
      <c r="E100" s="193" t="s">
        <v>57</v>
      </c>
      <c r="F100" s="193" t="s">
        <v>58</v>
      </c>
      <c r="G100" s="193" t="s">
        <v>184</v>
      </c>
      <c r="H100" s="193" t="s">
        <v>185</v>
      </c>
      <c r="I100" s="193" t="s">
        <v>186</v>
      </c>
      <c r="J100" s="193" t="s">
        <v>165</v>
      </c>
      <c r="K100" s="194" t="s">
        <v>187</v>
      </c>
      <c r="L100" s="195"/>
      <c r="M100" s="95" t="s">
        <v>19</v>
      </c>
      <c r="N100" s="96" t="s">
        <v>46</v>
      </c>
      <c r="O100" s="96" t="s">
        <v>188</v>
      </c>
      <c r="P100" s="96" t="s">
        <v>189</v>
      </c>
      <c r="Q100" s="96" t="s">
        <v>190</v>
      </c>
      <c r="R100" s="96" t="s">
        <v>191</v>
      </c>
      <c r="S100" s="96" t="s">
        <v>192</v>
      </c>
      <c r="T100" s="97" t="s">
        <v>193</v>
      </c>
      <c r="U100" s="190"/>
      <c r="V100" s="190"/>
      <c r="W100" s="190"/>
      <c r="X100" s="190"/>
      <c r="Y100" s="190"/>
      <c r="Z100" s="190"/>
      <c r="AA100" s="190"/>
      <c r="AB100" s="190"/>
      <c r="AC100" s="190"/>
      <c r="AD100" s="190"/>
      <c r="AE100" s="190"/>
    </row>
    <row r="101" s="2" customFormat="1" ht="22.8" customHeight="1">
      <c r="A101" s="41"/>
      <c r="B101" s="42"/>
      <c r="C101" s="102" t="s">
        <v>194</v>
      </c>
      <c r="D101" s="43"/>
      <c r="E101" s="43"/>
      <c r="F101" s="43"/>
      <c r="G101" s="43"/>
      <c r="H101" s="43"/>
      <c r="I101" s="43"/>
      <c r="J101" s="196">
        <f>BK101</f>
        <v>0</v>
      </c>
      <c r="K101" s="43"/>
      <c r="L101" s="47"/>
      <c r="M101" s="98"/>
      <c r="N101" s="197"/>
      <c r="O101" s="99"/>
      <c r="P101" s="198">
        <f>P102+P477</f>
        <v>0</v>
      </c>
      <c r="Q101" s="99"/>
      <c r="R101" s="198">
        <f>R102+R477</f>
        <v>320.88986875000001</v>
      </c>
      <c r="S101" s="99"/>
      <c r="T101" s="199">
        <f>T102+T477</f>
        <v>373.86939999999998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75</v>
      </c>
      <c r="AU101" s="20" t="s">
        <v>166</v>
      </c>
      <c r="BK101" s="200">
        <f>BK102+BK477</f>
        <v>0</v>
      </c>
    </row>
    <row r="102" s="12" customFormat="1" ht="25.92" customHeight="1">
      <c r="A102" s="12"/>
      <c r="B102" s="201"/>
      <c r="C102" s="202"/>
      <c r="D102" s="203" t="s">
        <v>75</v>
      </c>
      <c r="E102" s="204" t="s">
        <v>195</v>
      </c>
      <c r="F102" s="204" t="s">
        <v>196</v>
      </c>
      <c r="G102" s="202"/>
      <c r="H102" s="202"/>
      <c r="I102" s="205"/>
      <c r="J102" s="206">
        <f>BK102</f>
        <v>0</v>
      </c>
      <c r="K102" s="202"/>
      <c r="L102" s="207"/>
      <c r="M102" s="208"/>
      <c r="N102" s="209"/>
      <c r="O102" s="209"/>
      <c r="P102" s="210">
        <f>P103+P240+P246+P330+P340+P444+P474</f>
        <v>0</v>
      </c>
      <c r="Q102" s="209"/>
      <c r="R102" s="210">
        <f>R103+R240+R246+R330+R340+R444+R474</f>
        <v>320.88986875000001</v>
      </c>
      <c r="S102" s="209"/>
      <c r="T102" s="211">
        <f>T103+T240+T246+T330+T340+T444+T474</f>
        <v>373.86939999999998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12" t="s">
        <v>83</v>
      </c>
      <c r="AT102" s="213" t="s">
        <v>75</v>
      </c>
      <c r="AU102" s="213" t="s">
        <v>76</v>
      </c>
      <c r="AY102" s="212" t="s">
        <v>197</v>
      </c>
      <c r="BK102" s="214">
        <f>BK103+BK240+BK246+BK330+BK340+BK444+BK474</f>
        <v>0</v>
      </c>
    </row>
    <row r="103" s="12" customFormat="1" ht="22.8" customHeight="1">
      <c r="A103" s="12"/>
      <c r="B103" s="201"/>
      <c r="C103" s="202"/>
      <c r="D103" s="203" t="s">
        <v>75</v>
      </c>
      <c r="E103" s="215" t="s">
        <v>83</v>
      </c>
      <c r="F103" s="215" t="s">
        <v>198</v>
      </c>
      <c r="G103" s="202"/>
      <c r="H103" s="202"/>
      <c r="I103" s="205"/>
      <c r="J103" s="216">
        <f>BK103</f>
        <v>0</v>
      </c>
      <c r="K103" s="202"/>
      <c r="L103" s="207"/>
      <c r="M103" s="208"/>
      <c r="N103" s="209"/>
      <c r="O103" s="209"/>
      <c r="P103" s="210">
        <f>SUM(P104:P239)</f>
        <v>0</v>
      </c>
      <c r="Q103" s="209"/>
      <c r="R103" s="210">
        <f>SUM(R104:R239)</f>
        <v>75.270096000000009</v>
      </c>
      <c r="S103" s="209"/>
      <c r="T103" s="211">
        <f>SUM(T104:T239)</f>
        <v>355.1814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12" t="s">
        <v>83</v>
      </c>
      <c r="AT103" s="213" t="s">
        <v>75</v>
      </c>
      <c r="AU103" s="213" t="s">
        <v>83</v>
      </c>
      <c r="AY103" s="212" t="s">
        <v>197</v>
      </c>
      <c r="BK103" s="214">
        <f>SUM(BK104:BK239)</f>
        <v>0</v>
      </c>
    </row>
    <row r="104" s="2" customFormat="1" ht="66.75" customHeight="1">
      <c r="A104" s="41"/>
      <c r="B104" s="42"/>
      <c r="C104" s="217" t="s">
        <v>83</v>
      </c>
      <c r="D104" s="217" t="s">
        <v>199</v>
      </c>
      <c r="E104" s="218" t="s">
        <v>989</v>
      </c>
      <c r="F104" s="219" t="s">
        <v>990</v>
      </c>
      <c r="G104" s="220" t="s">
        <v>202</v>
      </c>
      <c r="H104" s="221">
        <v>187.80000000000001</v>
      </c>
      <c r="I104" s="222"/>
      <c r="J104" s="223">
        <f>ROUND(I104*H104,2)</f>
        <v>0</v>
      </c>
      <c r="K104" s="219" t="s">
        <v>203</v>
      </c>
      <c r="L104" s="47"/>
      <c r="M104" s="224" t="s">
        <v>19</v>
      </c>
      <c r="N104" s="225" t="s">
        <v>47</v>
      </c>
      <c r="O104" s="87"/>
      <c r="P104" s="226">
        <f>O104*H104</f>
        <v>0</v>
      </c>
      <c r="Q104" s="226">
        <v>0</v>
      </c>
      <c r="R104" s="226">
        <f>Q104*H104</f>
        <v>0</v>
      </c>
      <c r="S104" s="226">
        <v>0.17000000000000001</v>
      </c>
      <c r="T104" s="227">
        <f>S104*H104</f>
        <v>31.926000000000005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8" t="s">
        <v>204</v>
      </c>
      <c r="AT104" s="228" t="s">
        <v>199</v>
      </c>
      <c r="AU104" s="228" t="s">
        <v>85</v>
      </c>
      <c r="AY104" s="20" t="s">
        <v>197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0" t="s">
        <v>83</v>
      </c>
      <c r="BK104" s="229">
        <f>ROUND(I104*H104,2)</f>
        <v>0</v>
      </c>
      <c r="BL104" s="20" t="s">
        <v>204</v>
      </c>
      <c r="BM104" s="228" t="s">
        <v>2467</v>
      </c>
    </row>
    <row r="105" s="2" customFormat="1">
      <c r="A105" s="41"/>
      <c r="B105" s="42"/>
      <c r="C105" s="43"/>
      <c r="D105" s="230" t="s">
        <v>206</v>
      </c>
      <c r="E105" s="43"/>
      <c r="F105" s="231" t="s">
        <v>992</v>
      </c>
      <c r="G105" s="43"/>
      <c r="H105" s="43"/>
      <c r="I105" s="232"/>
      <c r="J105" s="43"/>
      <c r="K105" s="43"/>
      <c r="L105" s="47"/>
      <c r="M105" s="233"/>
      <c r="N105" s="23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206</v>
      </c>
      <c r="AU105" s="20" t="s">
        <v>85</v>
      </c>
    </row>
    <row r="106" s="13" customFormat="1">
      <c r="A106" s="13"/>
      <c r="B106" s="235"/>
      <c r="C106" s="236"/>
      <c r="D106" s="237" t="s">
        <v>208</v>
      </c>
      <c r="E106" s="238" t="s">
        <v>19</v>
      </c>
      <c r="F106" s="239" t="s">
        <v>2468</v>
      </c>
      <c r="G106" s="236"/>
      <c r="H106" s="240">
        <v>187.80000000000001</v>
      </c>
      <c r="I106" s="241"/>
      <c r="J106" s="236"/>
      <c r="K106" s="236"/>
      <c r="L106" s="242"/>
      <c r="M106" s="243"/>
      <c r="N106" s="244"/>
      <c r="O106" s="244"/>
      <c r="P106" s="244"/>
      <c r="Q106" s="244"/>
      <c r="R106" s="244"/>
      <c r="S106" s="244"/>
      <c r="T106" s="245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6" t="s">
        <v>208</v>
      </c>
      <c r="AU106" s="246" t="s">
        <v>85</v>
      </c>
      <c r="AV106" s="13" t="s">
        <v>85</v>
      </c>
      <c r="AW106" s="13" t="s">
        <v>37</v>
      </c>
      <c r="AX106" s="13" t="s">
        <v>83</v>
      </c>
      <c r="AY106" s="246" t="s">
        <v>197</v>
      </c>
    </row>
    <row r="107" s="2" customFormat="1" ht="66.75" customHeight="1">
      <c r="A107" s="41"/>
      <c r="B107" s="42"/>
      <c r="C107" s="217" t="s">
        <v>85</v>
      </c>
      <c r="D107" s="217" t="s">
        <v>199</v>
      </c>
      <c r="E107" s="218" t="s">
        <v>2469</v>
      </c>
      <c r="F107" s="219" t="s">
        <v>2470</v>
      </c>
      <c r="G107" s="220" t="s">
        <v>202</v>
      </c>
      <c r="H107" s="221">
        <v>101.2</v>
      </c>
      <c r="I107" s="222"/>
      <c r="J107" s="223">
        <f>ROUND(I107*H107,2)</f>
        <v>0</v>
      </c>
      <c r="K107" s="219" t="s">
        <v>203</v>
      </c>
      <c r="L107" s="47"/>
      <c r="M107" s="224" t="s">
        <v>19</v>
      </c>
      <c r="N107" s="225" t="s">
        <v>47</v>
      </c>
      <c r="O107" s="87"/>
      <c r="P107" s="226">
        <f>O107*H107</f>
        <v>0</v>
      </c>
      <c r="Q107" s="226">
        <v>0</v>
      </c>
      <c r="R107" s="226">
        <f>Q107*H107</f>
        <v>0</v>
      </c>
      <c r="S107" s="226">
        <v>0.44</v>
      </c>
      <c r="T107" s="227">
        <f>S107*H107</f>
        <v>44.527999999999999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8" t="s">
        <v>204</v>
      </c>
      <c r="AT107" s="228" t="s">
        <v>199</v>
      </c>
      <c r="AU107" s="228" t="s">
        <v>85</v>
      </c>
      <c r="AY107" s="20" t="s">
        <v>197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0" t="s">
        <v>83</v>
      </c>
      <c r="BK107" s="229">
        <f>ROUND(I107*H107,2)</f>
        <v>0</v>
      </c>
      <c r="BL107" s="20" t="s">
        <v>204</v>
      </c>
      <c r="BM107" s="228" t="s">
        <v>2471</v>
      </c>
    </row>
    <row r="108" s="2" customFormat="1">
      <c r="A108" s="41"/>
      <c r="B108" s="42"/>
      <c r="C108" s="43"/>
      <c r="D108" s="230" t="s">
        <v>206</v>
      </c>
      <c r="E108" s="43"/>
      <c r="F108" s="231" t="s">
        <v>2472</v>
      </c>
      <c r="G108" s="43"/>
      <c r="H108" s="43"/>
      <c r="I108" s="232"/>
      <c r="J108" s="43"/>
      <c r="K108" s="43"/>
      <c r="L108" s="47"/>
      <c r="M108" s="233"/>
      <c r="N108" s="234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206</v>
      </c>
      <c r="AU108" s="20" t="s">
        <v>85</v>
      </c>
    </row>
    <row r="109" s="13" customFormat="1">
      <c r="A109" s="13"/>
      <c r="B109" s="235"/>
      <c r="C109" s="236"/>
      <c r="D109" s="237" t="s">
        <v>208</v>
      </c>
      <c r="E109" s="238" t="s">
        <v>19</v>
      </c>
      <c r="F109" s="239" t="s">
        <v>2473</v>
      </c>
      <c r="G109" s="236"/>
      <c r="H109" s="240">
        <v>101.2</v>
      </c>
      <c r="I109" s="241"/>
      <c r="J109" s="236"/>
      <c r="K109" s="236"/>
      <c r="L109" s="242"/>
      <c r="M109" s="243"/>
      <c r="N109" s="244"/>
      <c r="O109" s="244"/>
      <c r="P109" s="244"/>
      <c r="Q109" s="244"/>
      <c r="R109" s="244"/>
      <c r="S109" s="244"/>
      <c r="T109" s="245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6" t="s">
        <v>208</v>
      </c>
      <c r="AU109" s="246" t="s">
        <v>85</v>
      </c>
      <c r="AV109" s="13" t="s">
        <v>85</v>
      </c>
      <c r="AW109" s="13" t="s">
        <v>37</v>
      </c>
      <c r="AX109" s="13" t="s">
        <v>83</v>
      </c>
      <c r="AY109" s="246" t="s">
        <v>197</v>
      </c>
    </row>
    <row r="110" s="2" customFormat="1" ht="66.75" customHeight="1">
      <c r="A110" s="41"/>
      <c r="B110" s="42"/>
      <c r="C110" s="217" t="s">
        <v>93</v>
      </c>
      <c r="D110" s="217" t="s">
        <v>199</v>
      </c>
      <c r="E110" s="218" t="s">
        <v>2474</v>
      </c>
      <c r="F110" s="219" t="s">
        <v>2475</v>
      </c>
      <c r="G110" s="220" t="s">
        <v>202</v>
      </c>
      <c r="H110" s="221">
        <v>101.2</v>
      </c>
      <c r="I110" s="222"/>
      <c r="J110" s="223">
        <f>ROUND(I110*H110,2)</f>
        <v>0</v>
      </c>
      <c r="K110" s="219" t="s">
        <v>203</v>
      </c>
      <c r="L110" s="47"/>
      <c r="M110" s="224" t="s">
        <v>19</v>
      </c>
      <c r="N110" s="225" t="s">
        <v>47</v>
      </c>
      <c r="O110" s="87"/>
      <c r="P110" s="226">
        <f>O110*H110</f>
        <v>0</v>
      </c>
      <c r="Q110" s="226">
        <v>0</v>
      </c>
      <c r="R110" s="226">
        <f>Q110*H110</f>
        <v>0</v>
      </c>
      <c r="S110" s="226">
        <v>0.23999999999999999</v>
      </c>
      <c r="T110" s="227">
        <f>S110*H110</f>
        <v>24.288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8" t="s">
        <v>204</v>
      </c>
      <c r="AT110" s="228" t="s">
        <v>199</v>
      </c>
      <c r="AU110" s="228" t="s">
        <v>85</v>
      </c>
      <c r="AY110" s="20" t="s">
        <v>197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0" t="s">
        <v>83</v>
      </c>
      <c r="BK110" s="229">
        <f>ROUND(I110*H110,2)</f>
        <v>0</v>
      </c>
      <c r="BL110" s="20" t="s">
        <v>204</v>
      </c>
      <c r="BM110" s="228" t="s">
        <v>2476</v>
      </c>
    </row>
    <row r="111" s="2" customFormat="1">
      <c r="A111" s="41"/>
      <c r="B111" s="42"/>
      <c r="C111" s="43"/>
      <c r="D111" s="230" t="s">
        <v>206</v>
      </c>
      <c r="E111" s="43"/>
      <c r="F111" s="231" t="s">
        <v>2477</v>
      </c>
      <c r="G111" s="43"/>
      <c r="H111" s="43"/>
      <c r="I111" s="232"/>
      <c r="J111" s="43"/>
      <c r="K111" s="43"/>
      <c r="L111" s="47"/>
      <c r="M111" s="233"/>
      <c r="N111" s="23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206</v>
      </c>
      <c r="AU111" s="20" t="s">
        <v>85</v>
      </c>
    </row>
    <row r="112" s="13" customFormat="1">
      <c r="A112" s="13"/>
      <c r="B112" s="235"/>
      <c r="C112" s="236"/>
      <c r="D112" s="237" t="s">
        <v>208</v>
      </c>
      <c r="E112" s="238" t="s">
        <v>19</v>
      </c>
      <c r="F112" s="239" t="s">
        <v>2473</v>
      </c>
      <c r="G112" s="236"/>
      <c r="H112" s="240">
        <v>101.2</v>
      </c>
      <c r="I112" s="241"/>
      <c r="J112" s="236"/>
      <c r="K112" s="236"/>
      <c r="L112" s="242"/>
      <c r="M112" s="243"/>
      <c r="N112" s="244"/>
      <c r="O112" s="244"/>
      <c r="P112" s="244"/>
      <c r="Q112" s="244"/>
      <c r="R112" s="244"/>
      <c r="S112" s="244"/>
      <c r="T112" s="245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6" t="s">
        <v>208</v>
      </c>
      <c r="AU112" s="246" t="s">
        <v>85</v>
      </c>
      <c r="AV112" s="13" t="s">
        <v>85</v>
      </c>
      <c r="AW112" s="13" t="s">
        <v>37</v>
      </c>
      <c r="AX112" s="13" t="s">
        <v>83</v>
      </c>
      <c r="AY112" s="246" t="s">
        <v>197</v>
      </c>
    </row>
    <row r="113" s="2" customFormat="1" ht="66.75" customHeight="1">
      <c r="A113" s="41"/>
      <c r="B113" s="42"/>
      <c r="C113" s="217" t="s">
        <v>204</v>
      </c>
      <c r="D113" s="217" t="s">
        <v>199</v>
      </c>
      <c r="E113" s="218" t="s">
        <v>994</v>
      </c>
      <c r="F113" s="219" t="s">
        <v>995</v>
      </c>
      <c r="G113" s="220" t="s">
        <v>202</v>
      </c>
      <c r="H113" s="221">
        <v>187.80000000000001</v>
      </c>
      <c r="I113" s="222"/>
      <c r="J113" s="223">
        <f>ROUND(I113*H113,2)</f>
        <v>0</v>
      </c>
      <c r="K113" s="219" t="s">
        <v>203</v>
      </c>
      <c r="L113" s="47"/>
      <c r="M113" s="224" t="s">
        <v>19</v>
      </c>
      <c r="N113" s="225" t="s">
        <v>47</v>
      </c>
      <c r="O113" s="87"/>
      <c r="P113" s="226">
        <f>O113*H113</f>
        <v>0</v>
      </c>
      <c r="Q113" s="226">
        <v>0</v>
      </c>
      <c r="R113" s="226">
        <f>Q113*H113</f>
        <v>0</v>
      </c>
      <c r="S113" s="226">
        <v>0.32500000000000001</v>
      </c>
      <c r="T113" s="227">
        <f>S113*H113</f>
        <v>61.035000000000004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8" t="s">
        <v>204</v>
      </c>
      <c r="AT113" s="228" t="s">
        <v>199</v>
      </c>
      <c r="AU113" s="228" t="s">
        <v>85</v>
      </c>
      <c r="AY113" s="20" t="s">
        <v>197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0" t="s">
        <v>83</v>
      </c>
      <c r="BK113" s="229">
        <f>ROUND(I113*H113,2)</f>
        <v>0</v>
      </c>
      <c r="BL113" s="20" t="s">
        <v>204</v>
      </c>
      <c r="BM113" s="228" t="s">
        <v>2478</v>
      </c>
    </row>
    <row r="114" s="2" customFormat="1">
      <c r="A114" s="41"/>
      <c r="B114" s="42"/>
      <c r="C114" s="43"/>
      <c r="D114" s="230" t="s">
        <v>206</v>
      </c>
      <c r="E114" s="43"/>
      <c r="F114" s="231" t="s">
        <v>997</v>
      </c>
      <c r="G114" s="43"/>
      <c r="H114" s="43"/>
      <c r="I114" s="232"/>
      <c r="J114" s="43"/>
      <c r="K114" s="43"/>
      <c r="L114" s="47"/>
      <c r="M114" s="233"/>
      <c r="N114" s="23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206</v>
      </c>
      <c r="AU114" s="20" t="s">
        <v>85</v>
      </c>
    </row>
    <row r="115" s="13" customFormat="1">
      <c r="A115" s="13"/>
      <c r="B115" s="235"/>
      <c r="C115" s="236"/>
      <c r="D115" s="237" t="s">
        <v>208</v>
      </c>
      <c r="E115" s="238" t="s">
        <v>19</v>
      </c>
      <c r="F115" s="239" t="s">
        <v>2468</v>
      </c>
      <c r="G115" s="236"/>
      <c r="H115" s="240">
        <v>187.80000000000001</v>
      </c>
      <c r="I115" s="241"/>
      <c r="J115" s="236"/>
      <c r="K115" s="236"/>
      <c r="L115" s="242"/>
      <c r="M115" s="243"/>
      <c r="N115" s="244"/>
      <c r="O115" s="244"/>
      <c r="P115" s="244"/>
      <c r="Q115" s="244"/>
      <c r="R115" s="244"/>
      <c r="S115" s="244"/>
      <c r="T115" s="245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6" t="s">
        <v>208</v>
      </c>
      <c r="AU115" s="246" t="s">
        <v>85</v>
      </c>
      <c r="AV115" s="13" t="s">
        <v>85</v>
      </c>
      <c r="AW115" s="13" t="s">
        <v>37</v>
      </c>
      <c r="AX115" s="13" t="s">
        <v>83</v>
      </c>
      <c r="AY115" s="246" t="s">
        <v>197</v>
      </c>
    </row>
    <row r="116" s="2" customFormat="1" ht="55.5" customHeight="1">
      <c r="A116" s="41"/>
      <c r="B116" s="42"/>
      <c r="C116" s="217" t="s">
        <v>224</v>
      </c>
      <c r="D116" s="217" t="s">
        <v>199</v>
      </c>
      <c r="E116" s="218" t="s">
        <v>210</v>
      </c>
      <c r="F116" s="219" t="s">
        <v>211</v>
      </c>
      <c r="G116" s="220" t="s">
        <v>202</v>
      </c>
      <c r="H116" s="221">
        <v>187.80000000000001</v>
      </c>
      <c r="I116" s="222"/>
      <c r="J116" s="223">
        <f>ROUND(I116*H116,2)</f>
        <v>0</v>
      </c>
      <c r="K116" s="219" t="s">
        <v>203</v>
      </c>
      <c r="L116" s="47"/>
      <c r="M116" s="224" t="s">
        <v>19</v>
      </c>
      <c r="N116" s="225" t="s">
        <v>47</v>
      </c>
      <c r="O116" s="87"/>
      <c r="P116" s="226">
        <f>O116*H116</f>
        <v>0</v>
      </c>
      <c r="Q116" s="226">
        <v>0</v>
      </c>
      <c r="R116" s="226">
        <f>Q116*H116</f>
        <v>0</v>
      </c>
      <c r="S116" s="226">
        <v>0.098000000000000004</v>
      </c>
      <c r="T116" s="227">
        <f>S116*H116</f>
        <v>18.404400000000003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8" t="s">
        <v>204</v>
      </c>
      <c r="AT116" s="228" t="s">
        <v>199</v>
      </c>
      <c r="AU116" s="228" t="s">
        <v>85</v>
      </c>
      <c r="AY116" s="20" t="s">
        <v>197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0" t="s">
        <v>83</v>
      </c>
      <c r="BK116" s="229">
        <f>ROUND(I116*H116,2)</f>
        <v>0</v>
      </c>
      <c r="BL116" s="20" t="s">
        <v>204</v>
      </c>
      <c r="BM116" s="228" t="s">
        <v>2479</v>
      </c>
    </row>
    <row r="117" s="2" customFormat="1">
      <c r="A117" s="41"/>
      <c r="B117" s="42"/>
      <c r="C117" s="43"/>
      <c r="D117" s="230" t="s">
        <v>206</v>
      </c>
      <c r="E117" s="43"/>
      <c r="F117" s="231" t="s">
        <v>213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206</v>
      </c>
      <c r="AU117" s="20" t="s">
        <v>85</v>
      </c>
    </row>
    <row r="118" s="13" customFormat="1">
      <c r="A118" s="13"/>
      <c r="B118" s="235"/>
      <c r="C118" s="236"/>
      <c r="D118" s="237" t="s">
        <v>208</v>
      </c>
      <c r="E118" s="238" t="s">
        <v>19</v>
      </c>
      <c r="F118" s="239" t="s">
        <v>2468</v>
      </c>
      <c r="G118" s="236"/>
      <c r="H118" s="240">
        <v>187.80000000000001</v>
      </c>
      <c r="I118" s="241"/>
      <c r="J118" s="236"/>
      <c r="K118" s="236"/>
      <c r="L118" s="242"/>
      <c r="M118" s="243"/>
      <c r="N118" s="244"/>
      <c r="O118" s="244"/>
      <c r="P118" s="244"/>
      <c r="Q118" s="244"/>
      <c r="R118" s="244"/>
      <c r="S118" s="244"/>
      <c r="T118" s="245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6" t="s">
        <v>208</v>
      </c>
      <c r="AU118" s="246" t="s">
        <v>85</v>
      </c>
      <c r="AV118" s="13" t="s">
        <v>85</v>
      </c>
      <c r="AW118" s="13" t="s">
        <v>37</v>
      </c>
      <c r="AX118" s="13" t="s">
        <v>83</v>
      </c>
      <c r="AY118" s="246" t="s">
        <v>197</v>
      </c>
    </row>
    <row r="119" s="2" customFormat="1" ht="66.75" customHeight="1">
      <c r="A119" s="41"/>
      <c r="B119" s="42"/>
      <c r="C119" s="217" t="s">
        <v>229</v>
      </c>
      <c r="D119" s="217" t="s">
        <v>199</v>
      </c>
      <c r="E119" s="218" t="s">
        <v>2480</v>
      </c>
      <c r="F119" s="219" t="s">
        <v>2481</v>
      </c>
      <c r="G119" s="220" t="s">
        <v>202</v>
      </c>
      <c r="H119" s="221">
        <v>101.2</v>
      </c>
      <c r="I119" s="222"/>
      <c r="J119" s="223">
        <f>ROUND(I119*H119,2)</f>
        <v>0</v>
      </c>
      <c r="K119" s="219" t="s">
        <v>203</v>
      </c>
      <c r="L119" s="47"/>
      <c r="M119" s="224" t="s">
        <v>19</v>
      </c>
      <c r="N119" s="225" t="s">
        <v>47</v>
      </c>
      <c r="O119" s="87"/>
      <c r="P119" s="226">
        <f>O119*H119</f>
        <v>0</v>
      </c>
      <c r="Q119" s="226">
        <v>0</v>
      </c>
      <c r="R119" s="226">
        <f>Q119*H119</f>
        <v>0</v>
      </c>
      <c r="S119" s="226">
        <v>0.22</v>
      </c>
      <c r="T119" s="227">
        <f>S119*H119</f>
        <v>22.263999999999999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8" t="s">
        <v>204</v>
      </c>
      <c r="AT119" s="228" t="s">
        <v>199</v>
      </c>
      <c r="AU119" s="228" t="s">
        <v>85</v>
      </c>
      <c r="AY119" s="20" t="s">
        <v>197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0" t="s">
        <v>83</v>
      </c>
      <c r="BK119" s="229">
        <f>ROUND(I119*H119,2)</f>
        <v>0</v>
      </c>
      <c r="BL119" s="20" t="s">
        <v>204</v>
      </c>
      <c r="BM119" s="228" t="s">
        <v>2482</v>
      </c>
    </row>
    <row r="120" s="2" customFormat="1">
      <c r="A120" s="41"/>
      <c r="B120" s="42"/>
      <c r="C120" s="43"/>
      <c r="D120" s="230" t="s">
        <v>206</v>
      </c>
      <c r="E120" s="43"/>
      <c r="F120" s="231" t="s">
        <v>2483</v>
      </c>
      <c r="G120" s="43"/>
      <c r="H120" s="43"/>
      <c r="I120" s="232"/>
      <c r="J120" s="43"/>
      <c r="K120" s="43"/>
      <c r="L120" s="47"/>
      <c r="M120" s="233"/>
      <c r="N120" s="23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206</v>
      </c>
      <c r="AU120" s="20" t="s">
        <v>85</v>
      </c>
    </row>
    <row r="121" s="13" customFormat="1">
      <c r="A121" s="13"/>
      <c r="B121" s="235"/>
      <c r="C121" s="236"/>
      <c r="D121" s="237" t="s">
        <v>208</v>
      </c>
      <c r="E121" s="238" t="s">
        <v>19</v>
      </c>
      <c r="F121" s="239" t="s">
        <v>2473</v>
      </c>
      <c r="G121" s="236"/>
      <c r="H121" s="240">
        <v>101.2</v>
      </c>
      <c r="I121" s="241"/>
      <c r="J121" s="236"/>
      <c r="K121" s="236"/>
      <c r="L121" s="242"/>
      <c r="M121" s="243"/>
      <c r="N121" s="244"/>
      <c r="O121" s="244"/>
      <c r="P121" s="244"/>
      <c r="Q121" s="244"/>
      <c r="R121" s="244"/>
      <c r="S121" s="244"/>
      <c r="T121" s="245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6" t="s">
        <v>208</v>
      </c>
      <c r="AU121" s="246" t="s">
        <v>85</v>
      </c>
      <c r="AV121" s="13" t="s">
        <v>85</v>
      </c>
      <c r="AW121" s="13" t="s">
        <v>37</v>
      </c>
      <c r="AX121" s="13" t="s">
        <v>83</v>
      </c>
      <c r="AY121" s="246" t="s">
        <v>197</v>
      </c>
    </row>
    <row r="122" s="2" customFormat="1" ht="66.75" customHeight="1">
      <c r="A122" s="41"/>
      <c r="B122" s="42"/>
      <c r="C122" s="217" t="s">
        <v>234</v>
      </c>
      <c r="D122" s="217" t="s">
        <v>199</v>
      </c>
      <c r="E122" s="218" t="s">
        <v>1833</v>
      </c>
      <c r="F122" s="219" t="s">
        <v>1834</v>
      </c>
      <c r="G122" s="220" t="s">
        <v>202</v>
      </c>
      <c r="H122" s="221">
        <v>10</v>
      </c>
      <c r="I122" s="222"/>
      <c r="J122" s="223">
        <f>ROUND(I122*H122,2)</f>
        <v>0</v>
      </c>
      <c r="K122" s="219" t="s">
        <v>203</v>
      </c>
      <c r="L122" s="47"/>
      <c r="M122" s="224" t="s">
        <v>19</v>
      </c>
      <c r="N122" s="225" t="s">
        <v>47</v>
      </c>
      <c r="O122" s="87"/>
      <c r="P122" s="226">
        <f>O122*H122</f>
        <v>0</v>
      </c>
      <c r="Q122" s="226">
        <v>0</v>
      </c>
      <c r="R122" s="226">
        <f>Q122*H122</f>
        <v>0</v>
      </c>
      <c r="S122" s="226">
        <v>0.28999999999999998</v>
      </c>
      <c r="T122" s="227">
        <f>S122*H122</f>
        <v>2.8999999999999999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8" t="s">
        <v>204</v>
      </c>
      <c r="AT122" s="228" t="s">
        <v>199</v>
      </c>
      <c r="AU122" s="228" t="s">
        <v>85</v>
      </c>
      <c r="AY122" s="20" t="s">
        <v>197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0" t="s">
        <v>83</v>
      </c>
      <c r="BK122" s="229">
        <f>ROUND(I122*H122,2)</f>
        <v>0</v>
      </c>
      <c r="BL122" s="20" t="s">
        <v>204</v>
      </c>
      <c r="BM122" s="228" t="s">
        <v>2484</v>
      </c>
    </row>
    <row r="123" s="2" customFormat="1">
      <c r="A123" s="41"/>
      <c r="B123" s="42"/>
      <c r="C123" s="43"/>
      <c r="D123" s="230" t="s">
        <v>206</v>
      </c>
      <c r="E123" s="43"/>
      <c r="F123" s="231" t="s">
        <v>1836</v>
      </c>
      <c r="G123" s="43"/>
      <c r="H123" s="43"/>
      <c r="I123" s="232"/>
      <c r="J123" s="43"/>
      <c r="K123" s="43"/>
      <c r="L123" s="47"/>
      <c r="M123" s="233"/>
      <c r="N123" s="23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206</v>
      </c>
      <c r="AU123" s="20" t="s">
        <v>85</v>
      </c>
    </row>
    <row r="124" s="13" customFormat="1">
      <c r="A124" s="13"/>
      <c r="B124" s="235"/>
      <c r="C124" s="236"/>
      <c r="D124" s="237" t="s">
        <v>208</v>
      </c>
      <c r="E124" s="238" t="s">
        <v>19</v>
      </c>
      <c r="F124" s="239" t="s">
        <v>2485</v>
      </c>
      <c r="G124" s="236"/>
      <c r="H124" s="240">
        <v>10</v>
      </c>
      <c r="I124" s="241"/>
      <c r="J124" s="236"/>
      <c r="K124" s="236"/>
      <c r="L124" s="242"/>
      <c r="M124" s="243"/>
      <c r="N124" s="244"/>
      <c r="O124" s="244"/>
      <c r="P124" s="244"/>
      <c r="Q124" s="244"/>
      <c r="R124" s="244"/>
      <c r="S124" s="244"/>
      <c r="T124" s="245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6" t="s">
        <v>208</v>
      </c>
      <c r="AU124" s="246" t="s">
        <v>85</v>
      </c>
      <c r="AV124" s="13" t="s">
        <v>85</v>
      </c>
      <c r="AW124" s="13" t="s">
        <v>37</v>
      </c>
      <c r="AX124" s="13" t="s">
        <v>83</v>
      </c>
      <c r="AY124" s="246" t="s">
        <v>197</v>
      </c>
    </row>
    <row r="125" s="2" customFormat="1" ht="62.7" customHeight="1">
      <c r="A125" s="41"/>
      <c r="B125" s="42"/>
      <c r="C125" s="217" t="s">
        <v>239</v>
      </c>
      <c r="D125" s="217" t="s">
        <v>199</v>
      </c>
      <c r="E125" s="218" t="s">
        <v>1842</v>
      </c>
      <c r="F125" s="219" t="s">
        <v>1843</v>
      </c>
      <c r="G125" s="220" t="s">
        <v>202</v>
      </c>
      <c r="H125" s="221">
        <v>10</v>
      </c>
      <c r="I125" s="222"/>
      <c r="J125" s="223">
        <f>ROUND(I125*H125,2)</f>
        <v>0</v>
      </c>
      <c r="K125" s="219" t="s">
        <v>203</v>
      </c>
      <c r="L125" s="47"/>
      <c r="M125" s="224" t="s">
        <v>19</v>
      </c>
      <c r="N125" s="225" t="s">
        <v>47</v>
      </c>
      <c r="O125" s="87"/>
      <c r="P125" s="226">
        <f>O125*H125</f>
        <v>0</v>
      </c>
      <c r="Q125" s="226">
        <v>0</v>
      </c>
      <c r="R125" s="226">
        <f>Q125*H125</f>
        <v>0</v>
      </c>
      <c r="S125" s="226">
        <v>0.625</v>
      </c>
      <c r="T125" s="227">
        <f>S125*H125</f>
        <v>6.25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8" t="s">
        <v>204</v>
      </c>
      <c r="AT125" s="228" t="s">
        <v>199</v>
      </c>
      <c r="AU125" s="228" t="s">
        <v>85</v>
      </c>
      <c r="AY125" s="20" t="s">
        <v>197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0" t="s">
        <v>83</v>
      </c>
      <c r="BK125" s="229">
        <f>ROUND(I125*H125,2)</f>
        <v>0</v>
      </c>
      <c r="BL125" s="20" t="s">
        <v>204</v>
      </c>
      <c r="BM125" s="228" t="s">
        <v>2486</v>
      </c>
    </row>
    <row r="126" s="2" customFormat="1">
      <c r="A126" s="41"/>
      <c r="B126" s="42"/>
      <c r="C126" s="43"/>
      <c r="D126" s="230" t="s">
        <v>206</v>
      </c>
      <c r="E126" s="43"/>
      <c r="F126" s="231" t="s">
        <v>1845</v>
      </c>
      <c r="G126" s="43"/>
      <c r="H126" s="43"/>
      <c r="I126" s="232"/>
      <c r="J126" s="43"/>
      <c r="K126" s="43"/>
      <c r="L126" s="47"/>
      <c r="M126" s="233"/>
      <c r="N126" s="234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206</v>
      </c>
      <c r="AU126" s="20" t="s">
        <v>85</v>
      </c>
    </row>
    <row r="127" s="13" customFormat="1">
      <c r="A127" s="13"/>
      <c r="B127" s="235"/>
      <c r="C127" s="236"/>
      <c r="D127" s="237" t="s">
        <v>208</v>
      </c>
      <c r="E127" s="238" t="s">
        <v>19</v>
      </c>
      <c r="F127" s="239" t="s">
        <v>2485</v>
      </c>
      <c r="G127" s="236"/>
      <c r="H127" s="240">
        <v>10</v>
      </c>
      <c r="I127" s="241"/>
      <c r="J127" s="236"/>
      <c r="K127" s="236"/>
      <c r="L127" s="242"/>
      <c r="M127" s="243"/>
      <c r="N127" s="244"/>
      <c r="O127" s="244"/>
      <c r="P127" s="244"/>
      <c r="Q127" s="244"/>
      <c r="R127" s="244"/>
      <c r="S127" s="244"/>
      <c r="T127" s="245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6" t="s">
        <v>208</v>
      </c>
      <c r="AU127" s="246" t="s">
        <v>85</v>
      </c>
      <c r="AV127" s="13" t="s">
        <v>85</v>
      </c>
      <c r="AW127" s="13" t="s">
        <v>37</v>
      </c>
      <c r="AX127" s="13" t="s">
        <v>83</v>
      </c>
      <c r="AY127" s="246" t="s">
        <v>197</v>
      </c>
    </row>
    <row r="128" s="2" customFormat="1" ht="44.25" customHeight="1">
      <c r="A128" s="41"/>
      <c r="B128" s="42"/>
      <c r="C128" s="217" t="s">
        <v>245</v>
      </c>
      <c r="D128" s="217" t="s">
        <v>199</v>
      </c>
      <c r="E128" s="218" t="s">
        <v>240</v>
      </c>
      <c r="F128" s="219" t="s">
        <v>241</v>
      </c>
      <c r="G128" s="220" t="s">
        <v>202</v>
      </c>
      <c r="H128" s="221">
        <v>709.60000000000002</v>
      </c>
      <c r="I128" s="222"/>
      <c r="J128" s="223">
        <f>ROUND(I128*H128,2)</f>
        <v>0</v>
      </c>
      <c r="K128" s="219" t="s">
        <v>203</v>
      </c>
      <c r="L128" s="47"/>
      <c r="M128" s="224" t="s">
        <v>19</v>
      </c>
      <c r="N128" s="225" t="s">
        <v>47</v>
      </c>
      <c r="O128" s="87"/>
      <c r="P128" s="226">
        <f>O128*H128</f>
        <v>0</v>
      </c>
      <c r="Q128" s="226">
        <v>1.0000000000000001E-05</v>
      </c>
      <c r="R128" s="226">
        <f>Q128*H128</f>
        <v>0.0070960000000000007</v>
      </c>
      <c r="S128" s="226">
        <v>0.11500000000000001</v>
      </c>
      <c r="T128" s="227">
        <f>S128*H128</f>
        <v>81.603999999999999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204</v>
      </c>
      <c r="AT128" s="228" t="s">
        <v>199</v>
      </c>
      <c r="AU128" s="228" t="s">
        <v>85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204</v>
      </c>
      <c r="BM128" s="228" t="s">
        <v>2487</v>
      </c>
    </row>
    <row r="129" s="2" customFormat="1">
      <c r="A129" s="41"/>
      <c r="B129" s="42"/>
      <c r="C129" s="43"/>
      <c r="D129" s="230" t="s">
        <v>206</v>
      </c>
      <c r="E129" s="43"/>
      <c r="F129" s="231" t="s">
        <v>243</v>
      </c>
      <c r="G129" s="43"/>
      <c r="H129" s="43"/>
      <c r="I129" s="232"/>
      <c r="J129" s="43"/>
      <c r="K129" s="43"/>
      <c r="L129" s="47"/>
      <c r="M129" s="233"/>
      <c r="N129" s="23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206</v>
      </c>
      <c r="AU129" s="20" t="s">
        <v>85</v>
      </c>
    </row>
    <row r="130" s="13" customFormat="1">
      <c r="A130" s="13"/>
      <c r="B130" s="235"/>
      <c r="C130" s="236"/>
      <c r="D130" s="237" t="s">
        <v>208</v>
      </c>
      <c r="E130" s="238" t="s">
        <v>19</v>
      </c>
      <c r="F130" s="239" t="s">
        <v>2488</v>
      </c>
      <c r="G130" s="236"/>
      <c r="H130" s="240">
        <v>709.60000000000002</v>
      </c>
      <c r="I130" s="241"/>
      <c r="J130" s="236"/>
      <c r="K130" s="236"/>
      <c r="L130" s="242"/>
      <c r="M130" s="243"/>
      <c r="N130" s="244"/>
      <c r="O130" s="244"/>
      <c r="P130" s="244"/>
      <c r="Q130" s="244"/>
      <c r="R130" s="244"/>
      <c r="S130" s="244"/>
      <c r="T130" s="245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6" t="s">
        <v>208</v>
      </c>
      <c r="AU130" s="246" t="s">
        <v>85</v>
      </c>
      <c r="AV130" s="13" t="s">
        <v>85</v>
      </c>
      <c r="AW130" s="13" t="s">
        <v>37</v>
      </c>
      <c r="AX130" s="13" t="s">
        <v>83</v>
      </c>
      <c r="AY130" s="246" t="s">
        <v>197</v>
      </c>
    </row>
    <row r="131" s="2" customFormat="1" ht="49.05" customHeight="1">
      <c r="A131" s="41"/>
      <c r="B131" s="42"/>
      <c r="C131" s="217" t="s">
        <v>252</v>
      </c>
      <c r="D131" s="217" t="s">
        <v>199</v>
      </c>
      <c r="E131" s="218" t="s">
        <v>246</v>
      </c>
      <c r="F131" s="219" t="s">
        <v>247</v>
      </c>
      <c r="G131" s="220" t="s">
        <v>248</v>
      </c>
      <c r="H131" s="221">
        <v>277.19999999999999</v>
      </c>
      <c r="I131" s="222"/>
      <c r="J131" s="223">
        <f>ROUND(I131*H131,2)</f>
        <v>0</v>
      </c>
      <c r="K131" s="219" t="s">
        <v>203</v>
      </c>
      <c r="L131" s="47"/>
      <c r="M131" s="224" t="s">
        <v>19</v>
      </c>
      <c r="N131" s="225" t="s">
        <v>47</v>
      </c>
      <c r="O131" s="87"/>
      <c r="P131" s="226">
        <f>O131*H131</f>
        <v>0</v>
      </c>
      <c r="Q131" s="226">
        <v>0</v>
      </c>
      <c r="R131" s="226">
        <f>Q131*H131</f>
        <v>0</v>
      </c>
      <c r="S131" s="226">
        <v>0.20499999999999999</v>
      </c>
      <c r="T131" s="227">
        <f>S131*H131</f>
        <v>56.825999999999993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8" t="s">
        <v>204</v>
      </c>
      <c r="AT131" s="228" t="s">
        <v>199</v>
      </c>
      <c r="AU131" s="228" t="s">
        <v>85</v>
      </c>
      <c r="AY131" s="20" t="s">
        <v>197</v>
      </c>
      <c r="BE131" s="229">
        <f>IF(N131="základní",J131,0)</f>
        <v>0</v>
      </c>
      <c r="BF131" s="229">
        <f>IF(N131="snížená",J131,0)</f>
        <v>0</v>
      </c>
      <c r="BG131" s="229">
        <f>IF(N131="zákl. přenesená",J131,0)</f>
        <v>0</v>
      </c>
      <c r="BH131" s="229">
        <f>IF(N131="sníž. přenesená",J131,0)</f>
        <v>0</v>
      </c>
      <c r="BI131" s="229">
        <f>IF(N131="nulová",J131,0)</f>
        <v>0</v>
      </c>
      <c r="BJ131" s="20" t="s">
        <v>83</v>
      </c>
      <c r="BK131" s="229">
        <f>ROUND(I131*H131,2)</f>
        <v>0</v>
      </c>
      <c r="BL131" s="20" t="s">
        <v>204</v>
      </c>
      <c r="BM131" s="228" t="s">
        <v>2489</v>
      </c>
    </row>
    <row r="132" s="2" customFormat="1">
      <c r="A132" s="41"/>
      <c r="B132" s="42"/>
      <c r="C132" s="43"/>
      <c r="D132" s="230" t="s">
        <v>206</v>
      </c>
      <c r="E132" s="43"/>
      <c r="F132" s="231" t="s">
        <v>250</v>
      </c>
      <c r="G132" s="43"/>
      <c r="H132" s="43"/>
      <c r="I132" s="232"/>
      <c r="J132" s="43"/>
      <c r="K132" s="43"/>
      <c r="L132" s="47"/>
      <c r="M132" s="233"/>
      <c r="N132" s="234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206</v>
      </c>
      <c r="AU132" s="20" t="s">
        <v>85</v>
      </c>
    </row>
    <row r="133" s="13" customFormat="1">
      <c r="A133" s="13"/>
      <c r="B133" s="235"/>
      <c r="C133" s="236"/>
      <c r="D133" s="237" t="s">
        <v>208</v>
      </c>
      <c r="E133" s="238" t="s">
        <v>19</v>
      </c>
      <c r="F133" s="239" t="s">
        <v>2490</v>
      </c>
      <c r="G133" s="236"/>
      <c r="H133" s="240">
        <v>277.19999999999999</v>
      </c>
      <c r="I133" s="241"/>
      <c r="J133" s="236"/>
      <c r="K133" s="236"/>
      <c r="L133" s="242"/>
      <c r="M133" s="243"/>
      <c r="N133" s="244"/>
      <c r="O133" s="244"/>
      <c r="P133" s="244"/>
      <c r="Q133" s="244"/>
      <c r="R133" s="244"/>
      <c r="S133" s="244"/>
      <c r="T133" s="245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6" t="s">
        <v>208</v>
      </c>
      <c r="AU133" s="246" t="s">
        <v>85</v>
      </c>
      <c r="AV133" s="13" t="s">
        <v>85</v>
      </c>
      <c r="AW133" s="13" t="s">
        <v>37</v>
      </c>
      <c r="AX133" s="13" t="s">
        <v>83</v>
      </c>
      <c r="AY133" s="246" t="s">
        <v>197</v>
      </c>
    </row>
    <row r="134" s="2" customFormat="1" ht="37.8" customHeight="1">
      <c r="A134" s="41"/>
      <c r="B134" s="42"/>
      <c r="C134" s="217" t="s">
        <v>258</v>
      </c>
      <c r="D134" s="217" t="s">
        <v>199</v>
      </c>
      <c r="E134" s="218" t="s">
        <v>253</v>
      </c>
      <c r="F134" s="219" t="s">
        <v>254</v>
      </c>
      <c r="G134" s="220" t="s">
        <v>248</v>
      </c>
      <c r="H134" s="221">
        <v>128.90000000000001</v>
      </c>
      <c r="I134" s="222"/>
      <c r="J134" s="223">
        <f>ROUND(I134*H134,2)</f>
        <v>0</v>
      </c>
      <c r="K134" s="219" t="s">
        <v>203</v>
      </c>
      <c r="L134" s="47"/>
      <c r="M134" s="224" t="s">
        <v>19</v>
      </c>
      <c r="N134" s="225" t="s">
        <v>47</v>
      </c>
      <c r="O134" s="87"/>
      <c r="P134" s="226">
        <f>O134*H134</f>
        <v>0</v>
      </c>
      <c r="Q134" s="226">
        <v>0</v>
      </c>
      <c r="R134" s="226">
        <f>Q134*H134</f>
        <v>0</v>
      </c>
      <c r="S134" s="226">
        <v>0.040000000000000001</v>
      </c>
      <c r="T134" s="227">
        <f>S134*H134</f>
        <v>5.1560000000000006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8" t="s">
        <v>204</v>
      </c>
      <c r="AT134" s="228" t="s">
        <v>199</v>
      </c>
      <c r="AU134" s="228" t="s">
        <v>85</v>
      </c>
      <c r="AY134" s="20" t="s">
        <v>197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0" t="s">
        <v>83</v>
      </c>
      <c r="BK134" s="229">
        <f>ROUND(I134*H134,2)</f>
        <v>0</v>
      </c>
      <c r="BL134" s="20" t="s">
        <v>204</v>
      </c>
      <c r="BM134" s="228" t="s">
        <v>2491</v>
      </c>
    </row>
    <row r="135" s="2" customFormat="1">
      <c r="A135" s="41"/>
      <c r="B135" s="42"/>
      <c r="C135" s="43"/>
      <c r="D135" s="230" t="s">
        <v>206</v>
      </c>
      <c r="E135" s="43"/>
      <c r="F135" s="231" t="s">
        <v>256</v>
      </c>
      <c r="G135" s="43"/>
      <c r="H135" s="43"/>
      <c r="I135" s="232"/>
      <c r="J135" s="43"/>
      <c r="K135" s="43"/>
      <c r="L135" s="47"/>
      <c r="M135" s="233"/>
      <c r="N135" s="23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206</v>
      </c>
      <c r="AU135" s="20" t="s">
        <v>85</v>
      </c>
    </row>
    <row r="136" s="13" customFormat="1">
      <c r="A136" s="13"/>
      <c r="B136" s="235"/>
      <c r="C136" s="236"/>
      <c r="D136" s="237" t="s">
        <v>208</v>
      </c>
      <c r="E136" s="238" t="s">
        <v>19</v>
      </c>
      <c r="F136" s="239" t="s">
        <v>2492</v>
      </c>
      <c r="G136" s="236"/>
      <c r="H136" s="240">
        <v>128.90000000000001</v>
      </c>
      <c r="I136" s="241"/>
      <c r="J136" s="236"/>
      <c r="K136" s="236"/>
      <c r="L136" s="242"/>
      <c r="M136" s="243"/>
      <c r="N136" s="244"/>
      <c r="O136" s="244"/>
      <c r="P136" s="244"/>
      <c r="Q136" s="244"/>
      <c r="R136" s="244"/>
      <c r="S136" s="244"/>
      <c r="T136" s="245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6" t="s">
        <v>208</v>
      </c>
      <c r="AU136" s="246" t="s">
        <v>85</v>
      </c>
      <c r="AV136" s="13" t="s">
        <v>85</v>
      </c>
      <c r="AW136" s="13" t="s">
        <v>37</v>
      </c>
      <c r="AX136" s="13" t="s">
        <v>83</v>
      </c>
      <c r="AY136" s="246" t="s">
        <v>197</v>
      </c>
    </row>
    <row r="137" s="2" customFormat="1" ht="24.15" customHeight="1">
      <c r="A137" s="41"/>
      <c r="B137" s="42"/>
      <c r="C137" s="217" t="s">
        <v>8</v>
      </c>
      <c r="D137" s="217" t="s">
        <v>199</v>
      </c>
      <c r="E137" s="218" t="s">
        <v>259</v>
      </c>
      <c r="F137" s="219" t="s">
        <v>260</v>
      </c>
      <c r="G137" s="220" t="s">
        <v>202</v>
      </c>
      <c r="H137" s="221">
        <v>126.90000000000001</v>
      </c>
      <c r="I137" s="222"/>
      <c r="J137" s="223">
        <f>ROUND(I137*H137,2)</f>
        <v>0</v>
      </c>
      <c r="K137" s="219" t="s">
        <v>203</v>
      </c>
      <c r="L137" s="47"/>
      <c r="M137" s="224" t="s">
        <v>19</v>
      </c>
      <c r="N137" s="225" t="s">
        <v>47</v>
      </c>
      <c r="O137" s="87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8" t="s">
        <v>204</v>
      </c>
      <c r="AT137" s="228" t="s">
        <v>199</v>
      </c>
      <c r="AU137" s="228" t="s">
        <v>85</v>
      </c>
      <c r="AY137" s="20" t="s">
        <v>197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0" t="s">
        <v>83</v>
      </c>
      <c r="BK137" s="229">
        <f>ROUND(I137*H137,2)</f>
        <v>0</v>
      </c>
      <c r="BL137" s="20" t="s">
        <v>204</v>
      </c>
      <c r="BM137" s="228" t="s">
        <v>2493</v>
      </c>
    </row>
    <row r="138" s="2" customFormat="1">
      <c r="A138" s="41"/>
      <c r="B138" s="42"/>
      <c r="C138" s="43"/>
      <c r="D138" s="230" t="s">
        <v>206</v>
      </c>
      <c r="E138" s="43"/>
      <c r="F138" s="231" t="s">
        <v>262</v>
      </c>
      <c r="G138" s="43"/>
      <c r="H138" s="43"/>
      <c r="I138" s="232"/>
      <c r="J138" s="43"/>
      <c r="K138" s="43"/>
      <c r="L138" s="47"/>
      <c r="M138" s="233"/>
      <c r="N138" s="234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206</v>
      </c>
      <c r="AU138" s="20" t="s">
        <v>85</v>
      </c>
    </row>
    <row r="139" s="13" customFormat="1">
      <c r="A139" s="13"/>
      <c r="B139" s="235"/>
      <c r="C139" s="236"/>
      <c r="D139" s="237" t="s">
        <v>208</v>
      </c>
      <c r="E139" s="238" t="s">
        <v>19</v>
      </c>
      <c r="F139" s="239" t="s">
        <v>2494</v>
      </c>
      <c r="G139" s="236"/>
      <c r="H139" s="240">
        <v>38.600000000000001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37</v>
      </c>
      <c r="AX139" s="13" t="s">
        <v>76</v>
      </c>
      <c r="AY139" s="246" t="s">
        <v>197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2495</v>
      </c>
      <c r="G140" s="236"/>
      <c r="H140" s="240">
        <v>88.299999999999997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85</v>
      </c>
      <c r="AV140" s="13" t="s">
        <v>85</v>
      </c>
      <c r="AW140" s="13" t="s">
        <v>37</v>
      </c>
      <c r="AX140" s="13" t="s">
        <v>76</v>
      </c>
      <c r="AY140" s="246" t="s">
        <v>197</v>
      </c>
    </row>
    <row r="141" s="14" customFormat="1">
      <c r="A141" s="14"/>
      <c r="B141" s="247"/>
      <c r="C141" s="248"/>
      <c r="D141" s="237" t="s">
        <v>208</v>
      </c>
      <c r="E141" s="249" t="s">
        <v>19</v>
      </c>
      <c r="F141" s="250" t="s">
        <v>272</v>
      </c>
      <c r="G141" s="248"/>
      <c r="H141" s="251">
        <v>126.90000000000001</v>
      </c>
      <c r="I141" s="252"/>
      <c r="J141" s="248"/>
      <c r="K141" s="248"/>
      <c r="L141" s="253"/>
      <c r="M141" s="254"/>
      <c r="N141" s="255"/>
      <c r="O141" s="255"/>
      <c r="P141" s="255"/>
      <c r="Q141" s="255"/>
      <c r="R141" s="255"/>
      <c r="S141" s="255"/>
      <c r="T141" s="256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7" t="s">
        <v>208</v>
      </c>
      <c r="AU141" s="257" t="s">
        <v>85</v>
      </c>
      <c r="AV141" s="14" t="s">
        <v>204</v>
      </c>
      <c r="AW141" s="14" t="s">
        <v>37</v>
      </c>
      <c r="AX141" s="14" t="s">
        <v>83</v>
      </c>
      <c r="AY141" s="257" t="s">
        <v>197</v>
      </c>
    </row>
    <row r="142" s="2" customFormat="1" ht="37.8" customHeight="1">
      <c r="A142" s="41"/>
      <c r="B142" s="42"/>
      <c r="C142" s="217" t="s">
        <v>273</v>
      </c>
      <c r="D142" s="217" t="s">
        <v>199</v>
      </c>
      <c r="E142" s="218" t="s">
        <v>264</v>
      </c>
      <c r="F142" s="219" t="s">
        <v>265</v>
      </c>
      <c r="G142" s="220" t="s">
        <v>266</v>
      </c>
      <c r="H142" s="221">
        <v>8.8599999999999994</v>
      </c>
      <c r="I142" s="222"/>
      <c r="J142" s="223">
        <f>ROUND(I142*H142,2)</f>
        <v>0</v>
      </c>
      <c r="K142" s="219" t="s">
        <v>203</v>
      </c>
      <c r="L142" s="47"/>
      <c r="M142" s="224" t="s">
        <v>19</v>
      </c>
      <c r="N142" s="225" t="s">
        <v>47</v>
      </c>
      <c r="O142" s="87"/>
      <c r="P142" s="226">
        <f>O142*H142</f>
        <v>0</v>
      </c>
      <c r="Q142" s="226">
        <v>0</v>
      </c>
      <c r="R142" s="226">
        <f>Q142*H142</f>
        <v>0</v>
      </c>
      <c r="S142" s="226">
        <v>0</v>
      </c>
      <c r="T142" s="22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8" t="s">
        <v>204</v>
      </c>
      <c r="AT142" s="228" t="s">
        <v>199</v>
      </c>
      <c r="AU142" s="228" t="s">
        <v>85</v>
      </c>
      <c r="AY142" s="20" t="s">
        <v>197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0" t="s">
        <v>83</v>
      </c>
      <c r="BK142" s="229">
        <f>ROUND(I142*H142,2)</f>
        <v>0</v>
      </c>
      <c r="BL142" s="20" t="s">
        <v>204</v>
      </c>
      <c r="BM142" s="228" t="s">
        <v>2496</v>
      </c>
    </row>
    <row r="143" s="2" customFormat="1">
      <c r="A143" s="41"/>
      <c r="B143" s="42"/>
      <c r="C143" s="43"/>
      <c r="D143" s="230" t="s">
        <v>206</v>
      </c>
      <c r="E143" s="43"/>
      <c r="F143" s="231" t="s">
        <v>268</v>
      </c>
      <c r="G143" s="43"/>
      <c r="H143" s="43"/>
      <c r="I143" s="232"/>
      <c r="J143" s="43"/>
      <c r="K143" s="43"/>
      <c r="L143" s="47"/>
      <c r="M143" s="233"/>
      <c r="N143" s="23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206</v>
      </c>
      <c r="AU143" s="20" t="s">
        <v>85</v>
      </c>
    </row>
    <row r="144" s="13" customFormat="1">
      <c r="A144" s="13"/>
      <c r="B144" s="235"/>
      <c r="C144" s="236"/>
      <c r="D144" s="237" t="s">
        <v>208</v>
      </c>
      <c r="E144" s="238" t="s">
        <v>19</v>
      </c>
      <c r="F144" s="239" t="s">
        <v>2497</v>
      </c>
      <c r="G144" s="236"/>
      <c r="H144" s="240">
        <v>2.8999999999999999</v>
      </c>
      <c r="I144" s="241"/>
      <c r="J144" s="236"/>
      <c r="K144" s="236"/>
      <c r="L144" s="242"/>
      <c r="M144" s="243"/>
      <c r="N144" s="244"/>
      <c r="O144" s="244"/>
      <c r="P144" s="244"/>
      <c r="Q144" s="244"/>
      <c r="R144" s="244"/>
      <c r="S144" s="244"/>
      <c r="T144" s="245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6" t="s">
        <v>208</v>
      </c>
      <c r="AU144" s="246" t="s">
        <v>85</v>
      </c>
      <c r="AV144" s="13" t="s">
        <v>85</v>
      </c>
      <c r="AW144" s="13" t="s">
        <v>37</v>
      </c>
      <c r="AX144" s="13" t="s">
        <v>76</v>
      </c>
      <c r="AY144" s="246" t="s">
        <v>197</v>
      </c>
    </row>
    <row r="145" s="13" customFormat="1">
      <c r="A145" s="13"/>
      <c r="B145" s="235"/>
      <c r="C145" s="236"/>
      <c r="D145" s="237" t="s">
        <v>208</v>
      </c>
      <c r="E145" s="238" t="s">
        <v>19</v>
      </c>
      <c r="F145" s="239" t="s">
        <v>2498</v>
      </c>
      <c r="G145" s="236"/>
      <c r="H145" s="240">
        <v>5.96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37</v>
      </c>
      <c r="AX145" s="13" t="s">
        <v>76</v>
      </c>
      <c r="AY145" s="246" t="s">
        <v>197</v>
      </c>
    </row>
    <row r="146" s="14" customFormat="1">
      <c r="A146" s="14"/>
      <c r="B146" s="247"/>
      <c r="C146" s="248"/>
      <c r="D146" s="237" t="s">
        <v>208</v>
      </c>
      <c r="E146" s="249" t="s">
        <v>19</v>
      </c>
      <c r="F146" s="250" t="s">
        <v>272</v>
      </c>
      <c r="G146" s="248"/>
      <c r="H146" s="251">
        <v>8.8599999999999994</v>
      </c>
      <c r="I146" s="252"/>
      <c r="J146" s="248"/>
      <c r="K146" s="248"/>
      <c r="L146" s="253"/>
      <c r="M146" s="254"/>
      <c r="N146" s="255"/>
      <c r="O146" s="255"/>
      <c r="P146" s="255"/>
      <c r="Q146" s="255"/>
      <c r="R146" s="255"/>
      <c r="S146" s="255"/>
      <c r="T146" s="256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7" t="s">
        <v>208</v>
      </c>
      <c r="AU146" s="257" t="s">
        <v>85</v>
      </c>
      <c r="AV146" s="14" t="s">
        <v>204</v>
      </c>
      <c r="AW146" s="14" t="s">
        <v>37</v>
      </c>
      <c r="AX146" s="14" t="s">
        <v>83</v>
      </c>
      <c r="AY146" s="257" t="s">
        <v>197</v>
      </c>
    </row>
    <row r="147" s="2" customFormat="1" ht="37.8" customHeight="1">
      <c r="A147" s="41"/>
      <c r="B147" s="42"/>
      <c r="C147" s="217" t="s">
        <v>279</v>
      </c>
      <c r="D147" s="217" t="s">
        <v>199</v>
      </c>
      <c r="E147" s="218" t="s">
        <v>274</v>
      </c>
      <c r="F147" s="219" t="s">
        <v>275</v>
      </c>
      <c r="G147" s="220" t="s">
        <v>266</v>
      </c>
      <c r="H147" s="221">
        <v>4.4299999999999997</v>
      </c>
      <c r="I147" s="222"/>
      <c r="J147" s="223">
        <f>ROUND(I147*H147,2)</f>
        <v>0</v>
      </c>
      <c r="K147" s="219" t="s">
        <v>203</v>
      </c>
      <c r="L147" s="47"/>
      <c r="M147" s="224" t="s">
        <v>19</v>
      </c>
      <c r="N147" s="225" t="s">
        <v>47</v>
      </c>
      <c r="O147" s="87"/>
      <c r="P147" s="226">
        <f>O147*H147</f>
        <v>0</v>
      </c>
      <c r="Q147" s="226">
        <v>0</v>
      </c>
      <c r="R147" s="226">
        <f>Q147*H147</f>
        <v>0</v>
      </c>
      <c r="S147" s="226">
        <v>0</v>
      </c>
      <c r="T147" s="227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8" t="s">
        <v>204</v>
      </c>
      <c r="AT147" s="228" t="s">
        <v>199</v>
      </c>
      <c r="AU147" s="228" t="s">
        <v>85</v>
      </c>
      <c r="AY147" s="20" t="s">
        <v>197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0" t="s">
        <v>83</v>
      </c>
      <c r="BK147" s="229">
        <f>ROUND(I147*H147,2)</f>
        <v>0</v>
      </c>
      <c r="BL147" s="20" t="s">
        <v>204</v>
      </c>
      <c r="BM147" s="228" t="s">
        <v>2499</v>
      </c>
    </row>
    <row r="148" s="2" customFormat="1">
      <c r="A148" s="41"/>
      <c r="B148" s="42"/>
      <c r="C148" s="43"/>
      <c r="D148" s="230" t="s">
        <v>206</v>
      </c>
      <c r="E148" s="43"/>
      <c r="F148" s="231" t="s">
        <v>277</v>
      </c>
      <c r="G148" s="43"/>
      <c r="H148" s="43"/>
      <c r="I148" s="232"/>
      <c r="J148" s="43"/>
      <c r="K148" s="43"/>
      <c r="L148" s="47"/>
      <c r="M148" s="233"/>
      <c r="N148" s="234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206</v>
      </c>
      <c r="AU148" s="20" t="s">
        <v>85</v>
      </c>
    </row>
    <row r="149" s="13" customFormat="1">
      <c r="A149" s="13"/>
      <c r="B149" s="235"/>
      <c r="C149" s="236"/>
      <c r="D149" s="237" t="s">
        <v>208</v>
      </c>
      <c r="E149" s="236"/>
      <c r="F149" s="239" t="s">
        <v>2500</v>
      </c>
      <c r="G149" s="236"/>
      <c r="H149" s="240">
        <v>4.4299999999999997</v>
      </c>
      <c r="I149" s="241"/>
      <c r="J149" s="236"/>
      <c r="K149" s="236"/>
      <c r="L149" s="242"/>
      <c r="M149" s="243"/>
      <c r="N149" s="244"/>
      <c r="O149" s="244"/>
      <c r="P149" s="244"/>
      <c r="Q149" s="244"/>
      <c r="R149" s="244"/>
      <c r="S149" s="244"/>
      <c r="T149" s="245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6" t="s">
        <v>208</v>
      </c>
      <c r="AU149" s="246" t="s">
        <v>85</v>
      </c>
      <c r="AV149" s="13" t="s">
        <v>85</v>
      </c>
      <c r="AW149" s="13" t="s">
        <v>4</v>
      </c>
      <c r="AX149" s="13" t="s">
        <v>83</v>
      </c>
      <c r="AY149" s="246" t="s">
        <v>197</v>
      </c>
    </row>
    <row r="150" s="2" customFormat="1" ht="44.25" customHeight="1">
      <c r="A150" s="41"/>
      <c r="B150" s="42"/>
      <c r="C150" s="217" t="s">
        <v>285</v>
      </c>
      <c r="D150" s="217" t="s">
        <v>199</v>
      </c>
      <c r="E150" s="218" t="s">
        <v>1018</v>
      </c>
      <c r="F150" s="219" t="s">
        <v>1019</v>
      </c>
      <c r="G150" s="220" t="s">
        <v>266</v>
      </c>
      <c r="H150" s="221">
        <v>17.152000000000001</v>
      </c>
      <c r="I150" s="222"/>
      <c r="J150" s="223">
        <f>ROUND(I150*H150,2)</f>
        <v>0</v>
      </c>
      <c r="K150" s="219" t="s">
        <v>203</v>
      </c>
      <c r="L150" s="47"/>
      <c r="M150" s="224" t="s">
        <v>19</v>
      </c>
      <c r="N150" s="225" t="s">
        <v>47</v>
      </c>
      <c r="O150" s="87"/>
      <c r="P150" s="226">
        <f>O150*H150</f>
        <v>0</v>
      </c>
      <c r="Q150" s="226">
        <v>0</v>
      </c>
      <c r="R150" s="226">
        <f>Q150*H150</f>
        <v>0</v>
      </c>
      <c r="S150" s="226">
        <v>0</v>
      </c>
      <c r="T150" s="22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8" t="s">
        <v>204</v>
      </c>
      <c r="AT150" s="228" t="s">
        <v>199</v>
      </c>
      <c r="AU150" s="228" t="s">
        <v>85</v>
      </c>
      <c r="AY150" s="20" t="s">
        <v>197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0" t="s">
        <v>83</v>
      </c>
      <c r="BK150" s="229">
        <f>ROUND(I150*H150,2)</f>
        <v>0</v>
      </c>
      <c r="BL150" s="20" t="s">
        <v>204</v>
      </c>
      <c r="BM150" s="228" t="s">
        <v>2501</v>
      </c>
    </row>
    <row r="151" s="2" customFormat="1">
      <c r="A151" s="41"/>
      <c r="B151" s="42"/>
      <c r="C151" s="43"/>
      <c r="D151" s="230" t="s">
        <v>206</v>
      </c>
      <c r="E151" s="43"/>
      <c r="F151" s="231" t="s">
        <v>1021</v>
      </c>
      <c r="G151" s="43"/>
      <c r="H151" s="43"/>
      <c r="I151" s="232"/>
      <c r="J151" s="43"/>
      <c r="K151" s="43"/>
      <c r="L151" s="47"/>
      <c r="M151" s="233"/>
      <c r="N151" s="23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206</v>
      </c>
      <c r="AU151" s="20" t="s">
        <v>85</v>
      </c>
    </row>
    <row r="152" s="13" customFormat="1">
      <c r="A152" s="13"/>
      <c r="B152" s="235"/>
      <c r="C152" s="236"/>
      <c r="D152" s="237" t="s">
        <v>208</v>
      </c>
      <c r="E152" s="238" t="s">
        <v>19</v>
      </c>
      <c r="F152" s="239" t="s">
        <v>2502</v>
      </c>
      <c r="G152" s="236"/>
      <c r="H152" s="240">
        <v>2.3999999999999999</v>
      </c>
      <c r="I152" s="241"/>
      <c r="J152" s="236"/>
      <c r="K152" s="236"/>
      <c r="L152" s="242"/>
      <c r="M152" s="243"/>
      <c r="N152" s="244"/>
      <c r="O152" s="244"/>
      <c r="P152" s="244"/>
      <c r="Q152" s="244"/>
      <c r="R152" s="244"/>
      <c r="S152" s="244"/>
      <c r="T152" s="24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6" t="s">
        <v>208</v>
      </c>
      <c r="AU152" s="246" t="s">
        <v>85</v>
      </c>
      <c r="AV152" s="13" t="s">
        <v>85</v>
      </c>
      <c r="AW152" s="13" t="s">
        <v>37</v>
      </c>
      <c r="AX152" s="13" t="s">
        <v>76</v>
      </c>
      <c r="AY152" s="246" t="s">
        <v>197</v>
      </c>
    </row>
    <row r="153" s="15" customFormat="1">
      <c r="A153" s="15"/>
      <c r="B153" s="258"/>
      <c r="C153" s="259"/>
      <c r="D153" s="237" t="s">
        <v>208</v>
      </c>
      <c r="E153" s="260" t="s">
        <v>19</v>
      </c>
      <c r="F153" s="261" t="s">
        <v>390</v>
      </c>
      <c r="G153" s="259"/>
      <c r="H153" s="262">
        <v>2.3999999999999999</v>
      </c>
      <c r="I153" s="263"/>
      <c r="J153" s="259"/>
      <c r="K153" s="259"/>
      <c r="L153" s="264"/>
      <c r="M153" s="265"/>
      <c r="N153" s="266"/>
      <c r="O153" s="266"/>
      <c r="P153" s="266"/>
      <c r="Q153" s="266"/>
      <c r="R153" s="266"/>
      <c r="S153" s="266"/>
      <c r="T153" s="267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8" t="s">
        <v>208</v>
      </c>
      <c r="AU153" s="268" t="s">
        <v>85</v>
      </c>
      <c r="AV153" s="15" t="s">
        <v>93</v>
      </c>
      <c r="AW153" s="15" t="s">
        <v>37</v>
      </c>
      <c r="AX153" s="15" t="s">
        <v>76</v>
      </c>
      <c r="AY153" s="268" t="s">
        <v>197</v>
      </c>
    </row>
    <row r="154" s="13" customFormat="1">
      <c r="A154" s="13"/>
      <c r="B154" s="235"/>
      <c r="C154" s="236"/>
      <c r="D154" s="237" t="s">
        <v>208</v>
      </c>
      <c r="E154" s="238" t="s">
        <v>19</v>
      </c>
      <c r="F154" s="239" t="s">
        <v>2503</v>
      </c>
      <c r="G154" s="236"/>
      <c r="H154" s="240">
        <v>3.8530000000000002</v>
      </c>
      <c r="I154" s="241"/>
      <c r="J154" s="236"/>
      <c r="K154" s="236"/>
      <c r="L154" s="242"/>
      <c r="M154" s="243"/>
      <c r="N154" s="244"/>
      <c r="O154" s="244"/>
      <c r="P154" s="244"/>
      <c r="Q154" s="244"/>
      <c r="R154" s="244"/>
      <c r="S154" s="244"/>
      <c r="T154" s="245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6" t="s">
        <v>208</v>
      </c>
      <c r="AU154" s="246" t="s">
        <v>85</v>
      </c>
      <c r="AV154" s="13" t="s">
        <v>85</v>
      </c>
      <c r="AW154" s="13" t="s">
        <v>37</v>
      </c>
      <c r="AX154" s="13" t="s">
        <v>76</v>
      </c>
      <c r="AY154" s="246" t="s">
        <v>197</v>
      </c>
    </row>
    <row r="155" s="13" customFormat="1">
      <c r="A155" s="13"/>
      <c r="B155" s="235"/>
      <c r="C155" s="236"/>
      <c r="D155" s="237" t="s">
        <v>208</v>
      </c>
      <c r="E155" s="238" t="s">
        <v>19</v>
      </c>
      <c r="F155" s="239" t="s">
        <v>2504</v>
      </c>
      <c r="G155" s="236"/>
      <c r="H155" s="240">
        <v>0.63300000000000001</v>
      </c>
      <c r="I155" s="241"/>
      <c r="J155" s="236"/>
      <c r="K155" s="236"/>
      <c r="L155" s="242"/>
      <c r="M155" s="243"/>
      <c r="N155" s="244"/>
      <c r="O155" s="244"/>
      <c r="P155" s="244"/>
      <c r="Q155" s="244"/>
      <c r="R155" s="244"/>
      <c r="S155" s="244"/>
      <c r="T155" s="245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6" t="s">
        <v>208</v>
      </c>
      <c r="AU155" s="246" t="s">
        <v>85</v>
      </c>
      <c r="AV155" s="13" t="s">
        <v>85</v>
      </c>
      <c r="AW155" s="13" t="s">
        <v>37</v>
      </c>
      <c r="AX155" s="13" t="s">
        <v>76</v>
      </c>
      <c r="AY155" s="246" t="s">
        <v>197</v>
      </c>
    </row>
    <row r="156" s="13" customFormat="1">
      <c r="A156" s="13"/>
      <c r="B156" s="235"/>
      <c r="C156" s="236"/>
      <c r="D156" s="237" t="s">
        <v>208</v>
      </c>
      <c r="E156" s="238" t="s">
        <v>19</v>
      </c>
      <c r="F156" s="239" t="s">
        <v>2505</v>
      </c>
      <c r="G156" s="236"/>
      <c r="H156" s="240">
        <v>10.266</v>
      </c>
      <c r="I156" s="241"/>
      <c r="J156" s="236"/>
      <c r="K156" s="236"/>
      <c r="L156" s="242"/>
      <c r="M156" s="243"/>
      <c r="N156" s="244"/>
      <c r="O156" s="244"/>
      <c r="P156" s="244"/>
      <c r="Q156" s="244"/>
      <c r="R156" s="244"/>
      <c r="S156" s="244"/>
      <c r="T156" s="245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6" t="s">
        <v>208</v>
      </c>
      <c r="AU156" s="246" t="s">
        <v>85</v>
      </c>
      <c r="AV156" s="13" t="s">
        <v>85</v>
      </c>
      <c r="AW156" s="13" t="s">
        <v>37</v>
      </c>
      <c r="AX156" s="13" t="s">
        <v>76</v>
      </c>
      <c r="AY156" s="246" t="s">
        <v>197</v>
      </c>
    </row>
    <row r="157" s="15" customFormat="1">
      <c r="A157" s="15"/>
      <c r="B157" s="258"/>
      <c r="C157" s="259"/>
      <c r="D157" s="237" t="s">
        <v>208</v>
      </c>
      <c r="E157" s="260" t="s">
        <v>19</v>
      </c>
      <c r="F157" s="261" t="s">
        <v>301</v>
      </c>
      <c r="G157" s="259"/>
      <c r="H157" s="262">
        <v>14.752000000000001</v>
      </c>
      <c r="I157" s="263"/>
      <c r="J157" s="259"/>
      <c r="K157" s="259"/>
      <c r="L157" s="264"/>
      <c r="M157" s="265"/>
      <c r="N157" s="266"/>
      <c r="O157" s="266"/>
      <c r="P157" s="266"/>
      <c r="Q157" s="266"/>
      <c r="R157" s="266"/>
      <c r="S157" s="266"/>
      <c r="T157" s="267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8" t="s">
        <v>208</v>
      </c>
      <c r="AU157" s="268" t="s">
        <v>85</v>
      </c>
      <c r="AV157" s="15" t="s">
        <v>93</v>
      </c>
      <c r="AW157" s="15" t="s">
        <v>37</v>
      </c>
      <c r="AX157" s="15" t="s">
        <v>76</v>
      </c>
      <c r="AY157" s="268" t="s">
        <v>197</v>
      </c>
    </row>
    <row r="158" s="14" customFormat="1">
      <c r="A158" s="14"/>
      <c r="B158" s="247"/>
      <c r="C158" s="248"/>
      <c r="D158" s="237" t="s">
        <v>208</v>
      </c>
      <c r="E158" s="249" t="s">
        <v>19</v>
      </c>
      <c r="F158" s="250" t="s">
        <v>272</v>
      </c>
      <c r="G158" s="248"/>
      <c r="H158" s="251">
        <v>17.152000000000001</v>
      </c>
      <c r="I158" s="252"/>
      <c r="J158" s="248"/>
      <c r="K158" s="248"/>
      <c r="L158" s="253"/>
      <c r="M158" s="254"/>
      <c r="N158" s="255"/>
      <c r="O158" s="255"/>
      <c r="P158" s="255"/>
      <c r="Q158" s="255"/>
      <c r="R158" s="255"/>
      <c r="S158" s="255"/>
      <c r="T158" s="256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7" t="s">
        <v>208</v>
      </c>
      <c r="AU158" s="257" t="s">
        <v>85</v>
      </c>
      <c r="AV158" s="14" t="s">
        <v>204</v>
      </c>
      <c r="AW158" s="14" t="s">
        <v>37</v>
      </c>
      <c r="AX158" s="14" t="s">
        <v>83</v>
      </c>
      <c r="AY158" s="257" t="s">
        <v>197</v>
      </c>
    </row>
    <row r="159" s="2" customFormat="1" ht="37.8" customHeight="1">
      <c r="A159" s="41"/>
      <c r="B159" s="42"/>
      <c r="C159" s="217" t="s">
        <v>290</v>
      </c>
      <c r="D159" s="217" t="s">
        <v>199</v>
      </c>
      <c r="E159" s="218" t="s">
        <v>303</v>
      </c>
      <c r="F159" s="219" t="s">
        <v>304</v>
      </c>
      <c r="G159" s="220" t="s">
        <v>266</v>
      </c>
      <c r="H159" s="221">
        <v>8.5760000000000005</v>
      </c>
      <c r="I159" s="222"/>
      <c r="J159" s="223">
        <f>ROUND(I159*H159,2)</f>
        <v>0</v>
      </c>
      <c r="K159" s="219" t="s">
        <v>203</v>
      </c>
      <c r="L159" s="47"/>
      <c r="M159" s="224" t="s">
        <v>19</v>
      </c>
      <c r="N159" s="225" t="s">
        <v>47</v>
      </c>
      <c r="O159" s="87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8" t="s">
        <v>204</v>
      </c>
      <c r="AT159" s="228" t="s">
        <v>199</v>
      </c>
      <c r="AU159" s="228" t="s">
        <v>85</v>
      </c>
      <c r="AY159" s="20" t="s">
        <v>197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0" t="s">
        <v>83</v>
      </c>
      <c r="BK159" s="229">
        <f>ROUND(I159*H159,2)</f>
        <v>0</v>
      </c>
      <c r="BL159" s="20" t="s">
        <v>204</v>
      </c>
      <c r="BM159" s="228" t="s">
        <v>2506</v>
      </c>
    </row>
    <row r="160" s="2" customFormat="1">
      <c r="A160" s="41"/>
      <c r="B160" s="42"/>
      <c r="C160" s="43"/>
      <c r="D160" s="230" t="s">
        <v>206</v>
      </c>
      <c r="E160" s="43"/>
      <c r="F160" s="231" t="s">
        <v>306</v>
      </c>
      <c r="G160" s="43"/>
      <c r="H160" s="43"/>
      <c r="I160" s="232"/>
      <c r="J160" s="43"/>
      <c r="K160" s="43"/>
      <c r="L160" s="47"/>
      <c r="M160" s="233"/>
      <c r="N160" s="234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206</v>
      </c>
      <c r="AU160" s="20" t="s">
        <v>85</v>
      </c>
    </row>
    <row r="161" s="13" customFormat="1">
      <c r="A161" s="13"/>
      <c r="B161" s="235"/>
      <c r="C161" s="236"/>
      <c r="D161" s="237" t="s">
        <v>208</v>
      </c>
      <c r="E161" s="236"/>
      <c r="F161" s="239" t="s">
        <v>2507</v>
      </c>
      <c r="G161" s="236"/>
      <c r="H161" s="240">
        <v>8.5760000000000005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4</v>
      </c>
      <c r="AX161" s="13" t="s">
        <v>83</v>
      </c>
      <c r="AY161" s="246" t="s">
        <v>197</v>
      </c>
    </row>
    <row r="162" s="2" customFormat="1" ht="62.7" customHeight="1">
      <c r="A162" s="41"/>
      <c r="B162" s="42"/>
      <c r="C162" s="217" t="s">
        <v>302</v>
      </c>
      <c r="D162" s="217" t="s">
        <v>199</v>
      </c>
      <c r="E162" s="218" t="s">
        <v>309</v>
      </c>
      <c r="F162" s="219" t="s">
        <v>310</v>
      </c>
      <c r="G162" s="220" t="s">
        <v>266</v>
      </c>
      <c r="H162" s="221">
        <v>91.331999999999994</v>
      </c>
      <c r="I162" s="222"/>
      <c r="J162" s="223">
        <f>ROUND(I162*H162,2)</f>
        <v>0</v>
      </c>
      <c r="K162" s="219" t="s">
        <v>203</v>
      </c>
      <c r="L162" s="47"/>
      <c r="M162" s="224" t="s">
        <v>19</v>
      </c>
      <c r="N162" s="225" t="s">
        <v>47</v>
      </c>
      <c r="O162" s="87"/>
      <c r="P162" s="226">
        <f>O162*H162</f>
        <v>0</v>
      </c>
      <c r="Q162" s="226">
        <v>0</v>
      </c>
      <c r="R162" s="226">
        <f>Q162*H162</f>
        <v>0</v>
      </c>
      <c r="S162" s="226">
        <v>0</v>
      </c>
      <c r="T162" s="22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8" t="s">
        <v>204</v>
      </c>
      <c r="AT162" s="228" t="s">
        <v>199</v>
      </c>
      <c r="AU162" s="228" t="s">
        <v>85</v>
      </c>
      <c r="AY162" s="20" t="s">
        <v>197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0" t="s">
        <v>83</v>
      </c>
      <c r="BK162" s="229">
        <f>ROUND(I162*H162,2)</f>
        <v>0</v>
      </c>
      <c r="BL162" s="20" t="s">
        <v>204</v>
      </c>
      <c r="BM162" s="228" t="s">
        <v>2508</v>
      </c>
    </row>
    <row r="163" s="2" customFormat="1">
      <c r="A163" s="41"/>
      <c r="B163" s="42"/>
      <c r="C163" s="43"/>
      <c r="D163" s="230" t="s">
        <v>206</v>
      </c>
      <c r="E163" s="43"/>
      <c r="F163" s="231" t="s">
        <v>312</v>
      </c>
      <c r="G163" s="43"/>
      <c r="H163" s="43"/>
      <c r="I163" s="232"/>
      <c r="J163" s="43"/>
      <c r="K163" s="43"/>
      <c r="L163" s="47"/>
      <c r="M163" s="233"/>
      <c r="N163" s="23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206</v>
      </c>
      <c r="AU163" s="20" t="s">
        <v>85</v>
      </c>
    </row>
    <row r="164" s="13" customFormat="1">
      <c r="A164" s="13"/>
      <c r="B164" s="235"/>
      <c r="C164" s="236"/>
      <c r="D164" s="237" t="s">
        <v>208</v>
      </c>
      <c r="E164" s="238" t="s">
        <v>19</v>
      </c>
      <c r="F164" s="239" t="s">
        <v>2509</v>
      </c>
      <c r="G164" s="236"/>
      <c r="H164" s="240">
        <v>25.359999999999999</v>
      </c>
      <c r="I164" s="241"/>
      <c r="J164" s="236"/>
      <c r="K164" s="236"/>
      <c r="L164" s="242"/>
      <c r="M164" s="243"/>
      <c r="N164" s="244"/>
      <c r="O164" s="244"/>
      <c r="P164" s="244"/>
      <c r="Q164" s="244"/>
      <c r="R164" s="244"/>
      <c r="S164" s="244"/>
      <c r="T164" s="245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6" t="s">
        <v>208</v>
      </c>
      <c r="AU164" s="246" t="s">
        <v>85</v>
      </c>
      <c r="AV164" s="13" t="s">
        <v>85</v>
      </c>
      <c r="AW164" s="13" t="s">
        <v>37</v>
      </c>
      <c r="AX164" s="13" t="s">
        <v>76</v>
      </c>
      <c r="AY164" s="246" t="s">
        <v>197</v>
      </c>
    </row>
    <row r="165" s="13" customFormat="1">
      <c r="A165" s="13"/>
      <c r="B165" s="235"/>
      <c r="C165" s="236"/>
      <c r="D165" s="237" t="s">
        <v>208</v>
      </c>
      <c r="E165" s="238" t="s">
        <v>19</v>
      </c>
      <c r="F165" s="239" t="s">
        <v>2510</v>
      </c>
      <c r="G165" s="236"/>
      <c r="H165" s="240">
        <v>25.359999999999999</v>
      </c>
      <c r="I165" s="241"/>
      <c r="J165" s="236"/>
      <c r="K165" s="236"/>
      <c r="L165" s="242"/>
      <c r="M165" s="243"/>
      <c r="N165" s="244"/>
      <c r="O165" s="244"/>
      <c r="P165" s="244"/>
      <c r="Q165" s="244"/>
      <c r="R165" s="244"/>
      <c r="S165" s="244"/>
      <c r="T165" s="245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6" t="s">
        <v>208</v>
      </c>
      <c r="AU165" s="246" t="s">
        <v>85</v>
      </c>
      <c r="AV165" s="13" t="s">
        <v>85</v>
      </c>
      <c r="AW165" s="13" t="s">
        <v>37</v>
      </c>
      <c r="AX165" s="13" t="s">
        <v>76</v>
      </c>
      <c r="AY165" s="246" t="s">
        <v>197</v>
      </c>
    </row>
    <row r="166" s="15" customFormat="1">
      <c r="A166" s="15"/>
      <c r="B166" s="258"/>
      <c r="C166" s="259"/>
      <c r="D166" s="237" t="s">
        <v>208</v>
      </c>
      <c r="E166" s="260" t="s">
        <v>19</v>
      </c>
      <c r="F166" s="261" t="s">
        <v>315</v>
      </c>
      <c r="G166" s="259"/>
      <c r="H166" s="262">
        <v>50.719999999999999</v>
      </c>
      <c r="I166" s="263"/>
      <c r="J166" s="259"/>
      <c r="K166" s="259"/>
      <c r="L166" s="264"/>
      <c r="M166" s="265"/>
      <c r="N166" s="266"/>
      <c r="O166" s="266"/>
      <c r="P166" s="266"/>
      <c r="Q166" s="266"/>
      <c r="R166" s="266"/>
      <c r="S166" s="266"/>
      <c r="T166" s="267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68" t="s">
        <v>208</v>
      </c>
      <c r="AU166" s="268" t="s">
        <v>85</v>
      </c>
      <c r="AV166" s="15" t="s">
        <v>93</v>
      </c>
      <c r="AW166" s="15" t="s">
        <v>37</v>
      </c>
      <c r="AX166" s="15" t="s">
        <v>76</v>
      </c>
      <c r="AY166" s="268" t="s">
        <v>197</v>
      </c>
    </row>
    <row r="167" s="13" customFormat="1">
      <c r="A167" s="13"/>
      <c r="B167" s="235"/>
      <c r="C167" s="236"/>
      <c r="D167" s="237" t="s">
        <v>208</v>
      </c>
      <c r="E167" s="238" t="s">
        <v>19</v>
      </c>
      <c r="F167" s="239" t="s">
        <v>2511</v>
      </c>
      <c r="G167" s="236"/>
      <c r="H167" s="240">
        <v>26.012</v>
      </c>
      <c r="I167" s="241"/>
      <c r="J167" s="236"/>
      <c r="K167" s="236"/>
      <c r="L167" s="242"/>
      <c r="M167" s="243"/>
      <c r="N167" s="244"/>
      <c r="O167" s="244"/>
      <c r="P167" s="244"/>
      <c r="Q167" s="244"/>
      <c r="R167" s="244"/>
      <c r="S167" s="244"/>
      <c r="T167" s="245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6" t="s">
        <v>208</v>
      </c>
      <c r="AU167" s="246" t="s">
        <v>85</v>
      </c>
      <c r="AV167" s="13" t="s">
        <v>85</v>
      </c>
      <c r="AW167" s="13" t="s">
        <v>37</v>
      </c>
      <c r="AX167" s="13" t="s">
        <v>76</v>
      </c>
      <c r="AY167" s="246" t="s">
        <v>197</v>
      </c>
    </row>
    <row r="168" s="13" customFormat="1">
      <c r="A168" s="13"/>
      <c r="B168" s="235"/>
      <c r="C168" s="236"/>
      <c r="D168" s="237" t="s">
        <v>208</v>
      </c>
      <c r="E168" s="238" t="s">
        <v>19</v>
      </c>
      <c r="F168" s="239" t="s">
        <v>2512</v>
      </c>
      <c r="G168" s="236"/>
      <c r="H168" s="240">
        <v>14.6</v>
      </c>
      <c r="I168" s="241"/>
      <c r="J168" s="236"/>
      <c r="K168" s="236"/>
      <c r="L168" s="242"/>
      <c r="M168" s="243"/>
      <c r="N168" s="244"/>
      <c r="O168" s="244"/>
      <c r="P168" s="244"/>
      <c r="Q168" s="244"/>
      <c r="R168" s="244"/>
      <c r="S168" s="244"/>
      <c r="T168" s="245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6" t="s">
        <v>208</v>
      </c>
      <c r="AU168" s="246" t="s">
        <v>85</v>
      </c>
      <c r="AV168" s="13" t="s">
        <v>85</v>
      </c>
      <c r="AW168" s="13" t="s">
        <v>37</v>
      </c>
      <c r="AX168" s="13" t="s">
        <v>76</v>
      </c>
      <c r="AY168" s="246" t="s">
        <v>197</v>
      </c>
    </row>
    <row r="169" s="15" customFormat="1">
      <c r="A169" s="15"/>
      <c r="B169" s="258"/>
      <c r="C169" s="259"/>
      <c r="D169" s="237" t="s">
        <v>208</v>
      </c>
      <c r="E169" s="260" t="s">
        <v>19</v>
      </c>
      <c r="F169" s="261" t="s">
        <v>318</v>
      </c>
      <c r="G169" s="259"/>
      <c r="H169" s="262">
        <v>40.612000000000002</v>
      </c>
      <c r="I169" s="263"/>
      <c r="J169" s="259"/>
      <c r="K169" s="259"/>
      <c r="L169" s="264"/>
      <c r="M169" s="265"/>
      <c r="N169" s="266"/>
      <c r="O169" s="266"/>
      <c r="P169" s="266"/>
      <c r="Q169" s="266"/>
      <c r="R169" s="266"/>
      <c r="S169" s="266"/>
      <c r="T169" s="267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8" t="s">
        <v>208</v>
      </c>
      <c r="AU169" s="268" t="s">
        <v>85</v>
      </c>
      <c r="AV169" s="15" t="s">
        <v>93</v>
      </c>
      <c r="AW169" s="15" t="s">
        <v>37</v>
      </c>
      <c r="AX169" s="15" t="s">
        <v>76</v>
      </c>
      <c r="AY169" s="268" t="s">
        <v>197</v>
      </c>
    </row>
    <row r="170" s="14" customFormat="1">
      <c r="A170" s="14"/>
      <c r="B170" s="247"/>
      <c r="C170" s="248"/>
      <c r="D170" s="237" t="s">
        <v>208</v>
      </c>
      <c r="E170" s="249" t="s">
        <v>19</v>
      </c>
      <c r="F170" s="250" t="s">
        <v>272</v>
      </c>
      <c r="G170" s="248"/>
      <c r="H170" s="251">
        <v>91.331999999999994</v>
      </c>
      <c r="I170" s="252"/>
      <c r="J170" s="248"/>
      <c r="K170" s="248"/>
      <c r="L170" s="253"/>
      <c r="M170" s="254"/>
      <c r="N170" s="255"/>
      <c r="O170" s="255"/>
      <c r="P170" s="255"/>
      <c r="Q170" s="255"/>
      <c r="R170" s="255"/>
      <c r="S170" s="255"/>
      <c r="T170" s="256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7" t="s">
        <v>208</v>
      </c>
      <c r="AU170" s="257" t="s">
        <v>85</v>
      </c>
      <c r="AV170" s="14" t="s">
        <v>204</v>
      </c>
      <c r="AW170" s="14" t="s">
        <v>37</v>
      </c>
      <c r="AX170" s="14" t="s">
        <v>83</v>
      </c>
      <c r="AY170" s="257" t="s">
        <v>197</v>
      </c>
    </row>
    <row r="171" s="2" customFormat="1" ht="62.7" customHeight="1">
      <c r="A171" s="41"/>
      <c r="B171" s="42"/>
      <c r="C171" s="217" t="s">
        <v>308</v>
      </c>
      <c r="D171" s="217" t="s">
        <v>199</v>
      </c>
      <c r="E171" s="218" t="s">
        <v>320</v>
      </c>
      <c r="F171" s="219" t="s">
        <v>321</v>
      </c>
      <c r="G171" s="220" t="s">
        <v>266</v>
      </c>
      <c r="H171" s="221">
        <v>11.412000000000001</v>
      </c>
      <c r="I171" s="222"/>
      <c r="J171" s="223">
        <f>ROUND(I171*H171,2)</f>
        <v>0</v>
      </c>
      <c r="K171" s="219" t="s">
        <v>203</v>
      </c>
      <c r="L171" s="47"/>
      <c r="M171" s="224" t="s">
        <v>19</v>
      </c>
      <c r="N171" s="225" t="s">
        <v>47</v>
      </c>
      <c r="O171" s="87"/>
      <c r="P171" s="226">
        <f>O171*H171</f>
        <v>0</v>
      </c>
      <c r="Q171" s="226">
        <v>0</v>
      </c>
      <c r="R171" s="226">
        <f>Q171*H171</f>
        <v>0</v>
      </c>
      <c r="S171" s="226">
        <v>0</v>
      </c>
      <c r="T171" s="227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8" t="s">
        <v>204</v>
      </c>
      <c r="AT171" s="228" t="s">
        <v>199</v>
      </c>
      <c r="AU171" s="228" t="s">
        <v>85</v>
      </c>
      <c r="AY171" s="20" t="s">
        <v>197</v>
      </c>
      <c r="BE171" s="229">
        <f>IF(N171="základní",J171,0)</f>
        <v>0</v>
      </c>
      <c r="BF171" s="229">
        <f>IF(N171="snížená",J171,0)</f>
        <v>0</v>
      </c>
      <c r="BG171" s="229">
        <f>IF(N171="zákl. přenesená",J171,0)</f>
        <v>0</v>
      </c>
      <c r="BH171" s="229">
        <f>IF(N171="sníž. přenesená",J171,0)</f>
        <v>0</v>
      </c>
      <c r="BI171" s="229">
        <f>IF(N171="nulová",J171,0)</f>
        <v>0</v>
      </c>
      <c r="BJ171" s="20" t="s">
        <v>83</v>
      </c>
      <c r="BK171" s="229">
        <f>ROUND(I171*H171,2)</f>
        <v>0</v>
      </c>
      <c r="BL171" s="20" t="s">
        <v>204</v>
      </c>
      <c r="BM171" s="228" t="s">
        <v>2513</v>
      </c>
    </row>
    <row r="172" s="2" customFormat="1">
      <c r="A172" s="41"/>
      <c r="B172" s="42"/>
      <c r="C172" s="43"/>
      <c r="D172" s="230" t="s">
        <v>206</v>
      </c>
      <c r="E172" s="43"/>
      <c r="F172" s="231" t="s">
        <v>323</v>
      </c>
      <c r="G172" s="43"/>
      <c r="H172" s="43"/>
      <c r="I172" s="232"/>
      <c r="J172" s="43"/>
      <c r="K172" s="43"/>
      <c r="L172" s="47"/>
      <c r="M172" s="233"/>
      <c r="N172" s="23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206</v>
      </c>
      <c r="AU172" s="20" t="s">
        <v>85</v>
      </c>
    </row>
    <row r="173" s="13" customFormat="1">
      <c r="A173" s="13"/>
      <c r="B173" s="235"/>
      <c r="C173" s="236"/>
      <c r="D173" s="237" t="s">
        <v>208</v>
      </c>
      <c r="E173" s="238" t="s">
        <v>19</v>
      </c>
      <c r="F173" s="239" t="s">
        <v>2514</v>
      </c>
      <c r="G173" s="236"/>
      <c r="H173" s="240">
        <v>11.412000000000001</v>
      </c>
      <c r="I173" s="241"/>
      <c r="J173" s="236"/>
      <c r="K173" s="236"/>
      <c r="L173" s="242"/>
      <c r="M173" s="243"/>
      <c r="N173" s="244"/>
      <c r="O173" s="244"/>
      <c r="P173" s="244"/>
      <c r="Q173" s="244"/>
      <c r="R173" s="244"/>
      <c r="S173" s="244"/>
      <c r="T173" s="245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6" t="s">
        <v>208</v>
      </c>
      <c r="AU173" s="246" t="s">
        <v>85</v>
      </c>
      <c r="AV173" s="13" t="s">
        <v>85</v>
      </c>
      <c r="AW173" s="13" t="s">
        <v>37</v>
      </c>
      <c r="AX173" s="13" t="s">
        <v>83</v>
      </c>
      <c r="AY173" s="246" t="s">
        <v>197</v>
      </c>
    </row>
    <row r="174" s="2" customFormat="1" ht="66.75" customHeight="1">
      <c r="A174" s="41"/>
      <c r="B174" s="42"/>
      <c r="C174" s="217" t="s">
        <v>319</v>
      </c>
      <c r="D174" s="217" t="s">
        <v>199</v>
      </c>
      <c r="E174" s="218" t="s">
        <v>326</v>
      </c>
      <c r="F174" s="219" t="s">
        <v>327</v>
      </c>
      <c r="G174" s="220" t="s">
        <v>266</v>
      </c>
      <c r="H174" s="221">
        <v>216.828</v>
      </c>
      <c r="I174" s="222"/>
      <c r="J174" s="223">
        <f>ROUND(I174*H174,2)</f>
        <v>0</v>
      </c>
      <c r="K174" s="219" t="s">
        <v>203</v>
      </c>
      <c r="L174" s="47"/>
      <c r="M174" s="224" t="s">
        <v>19</v>
      </c>
      <c r="N174" s="225" t="s">
        <v>47</v>
      </c>
      <c r="O174" s="87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204</v>
      </c>
      <c r="AT174" s="228" t="s">
        <v>199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204</v>
      </c>
      <c r="BM174" s="228" t="s">
        <v>2515</v>
      </c>
    </row>
    <row r="175" s="2" customFormat="1">
      <c r="A175" s="41"/>
      <c r="B175" s="42"/>
      <c r="C175" s="43"/>
      <c r="D175" s="230" t="s">
        <v>206</v>
      </c>
      <c r="E175" s="43"/>
      <c r="F175" s="231" t="s">
        <v>329</v>
      </c>
      <c r="G175" s="43"/>
      <c r="H175" s="43"/>
      <c r="I175" s="232"/>
      <c r="J175" s="43"/>
      <c r="K175" s="43"/>
      <c r="L175" s="47"/>
      <c r="M175" s="233"/>
      <c r="N175" s="23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206</v>
      </c>
      <c r="AU175" s="20" t="s">
        <v>85</v>
      </c>
    </row>
    <row r="176" s="13" customFormat="1">
      <c r="A176" s="13"/>
      <c r="B176" s="235"/>
      <c r="C176" s="236"/>
      <c r="D176" s="237" t="s">
        <v>208</v>
      </c>
      <c r="E176" s="238" t="s">
        <v>19</v>
      </c>
      <c r="F176" s="239" t="s">
        <v>2514</v>
      </c>
      <c r="G176" s="236"/>
      <c r="H176" s="240">
        <v>11.412000000000001</v>
      </c>
      <c r="I176" s="241"/>
      <c r="J176" s="236"/>
      <c r="K176" s="236"/>
      <c r="L176" s="242"/>
      <c r="M176" s="243"/>
      <c r="N176" s="244"/>
      <c r="O176" s="244"/>
      <c r="P176" s="244"/>
      <c r="Q176" s="244"/>
      <c r="R176" s="244"/>
      <c r="S176" s="244"/>
      <c r="T176" s="245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6" t="s">
        <v>208</v>
      </c>
      <c r="AU176" s="246" t="s">
        <v>85</v>
      </c>
      <c r="AV176" s="13" t="s">
        <v>85</v>
      </c>
      <c r="AW176" s="13" t="s">
        <v>37</v>
      </c>
      <c r="AX176" s="13" t="s">
        <v>83</v>
      </c>
      <c r="AY176" s="246" t="s">
        <v>197</v>
      </c>
    </row>
    <row r="177" s="13" customFormat="1">
      <c r="A177" s="13"/>
      <c r="B177" s="235"/>
      <c r="C177" s="236"/>
      <c r="D177" s="237" t="s">
        <v>208</v>
      </c>
      <c r="E177" s="236"/>
      <c r="F177" s="239" t="s">
        <v>2516</v>
      </c>
      <c r="G177" s="236"/>
      <c r="H177" s="240">
        <v>216.828</v>
      </c>
      <c r="I177" s="241"/>
      <c r="J177" s="236"/>
      <c r="K177" s="236"/>
      <c r="L177" s="242"/>
      <c r="M177" s="243"/>
      <c r="N177" s="244"/>
      <c r="O177" s="244"/>
      <c r="P177" s="244"/>
      <c r="Q177" s="244"/>
      <c r="R177" s="244"/>
      <c r="S177" s="244"/>
      <c r="T177" s="245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6" t="s">
        <v>208</v>
      </c>
      <c r="AU177" s="246" t="s">
        <v>85</v>
      </c>
      <c r="AV177" s="13" t="s">
        <v>85</v>
      </c>
      <c r="AW177" s="13" t="s">
        <v>4</v>
      </c>
      <c r="AX177" s="13" t="s">
        <v>83</v>
      </c>
      <c r="AY177" s="246" t="s">
        <v>197</v>
      </c>
    </row>
    <row r="178" s="2" customFormat="1" ht="44.25" customHeight="1">
      <c r="A178" s="41"/>
      <c r="B178" s="42"/>
      <c r="C178" s="217" t="s">
        <v>325</v>
      </c>
      <c r="D178" s="217" t="s">
        <v>199</v>
      </c>
      <c r="E178" s="218" t="s">
        <v>1035</v>
      </c>
      <c r="F178" s="219" t="s">
        <v>1036</v>
      </c>
      <c r="G178" s="220" t="s">
        <v>266</v>
      </c>
      <c r="H178" s="221">
        <v>51.372</v>
      </c>
      <c r="I178" s="222"/>
      <c r="J178" s="223">
        <f>ROUND(I178*H178,2)</f>
        <v>0</v>
      </c>
      <c r="K178" s="219" t="s">
        <v>203</v>
      </c>
      <c r="L178" s="47"/>
      <c r="M178" s="224" t="s">
        <v>19</v>
      </c>
      <c r="N178" s="225" t="s">
        <v>47</v>
      </c>
      <c r="O178" s="87"/>
      <c r="P178" s="226">
        <f>O178*H178</f>
        <v>0</v>
      </c>
      <c r="Q178" s="226">
        <v>0</v>
      </c>
      <c r="R178" s="226">
        <f>Q178*H178</f>
        <v>0</v>
      </c>
      <c r="S178" s="226">
        <v>0</v>
      </c>
      <c r="T178" s="22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8" t="s">
        <v>204</v>
      </c>
      <c r="AT178" s="228" t="s">
        <v>199</v>
      </c>
      <c r="AU178" s="228" t="s">
        <v>85</v>
      </c>
      <c r="AY178" s="20" t="s">
        <v>197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0" t="s">
        <v>83</v>
      </c>
      <c r="BK178" s="229">
        <f>ROUND(I178*H178,2)</f>
        <v>0</v>
      </c>
      <c r="BL178" s="20" t="s">
        <v>204</v>
      </c>
      <c r="BM178" s="228" t="s">
        <v>2517</v>
      </c>
    </row>
    <row r="179" s="2" customFormat="1">
      <c r="A179" s="41"/>
      <c r="B179" s="42"/>
      <c r="C179" s="43"/>
      <c r="D179" s="230" t="s">
        <v>206</v>
      </c>
      <c r="E179" s="43"/>
      <c r="F179" s="231" t="s">
        <v>1038</v>
      </c>
      <c r="G179" s="43"/>
      <c r="H179" s="43"/>
      <c r="I179" s="232"/>
      <c r="J179" s="43"/>
      <c r="K179" s="43"/>
      <c r="L179" s="47"/>
      <c r="M179" s="233"/>
      <c r="N179" s="234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206</v>
      </c>
      <c r="AU179" s="20" t="s">
        <v>85</v>
      </c>
    </row>
    <row r="180" s="13" customFormat="1">
      <c r="A180" s="13"/>
      <c r="B180" s="235"/>
      <c r="C180" s="236"/>
      <c r="D180" s="237" t="s">
        <v>208</v>
      </c>
      <c r="E180" s="238" t="s">
        <v>19</v>
      </c>
      <c r="F180" s="239" t="s">
        <v>2510</v>
      </c>
      <c r="G180" s="236"/>
      <c r="H180" s="240">
        <v>25.359999999999999</v>
      </c>
      <c r="I180" s="241"/>
      <c r="J180" s="236"/>
      <c r="K180" s="236"/>
      <c r="L180" s="242"/>
      <c r="M180" s="243"/>
      <c r="N180" s="244"/>
      <c r="O180" s="244"/>
      <c r="P180" s="244"/>
      <c r="Q180" s="244"/>
      <c r="R180" s="244"/>
      <c r="S180" s="244"/>
      <c r="T180" s="245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6" t="s">
        <v>208</v>
      </c>
      <c r="AU180" s="246" t="s">
        <v>85</v>
      </c>
      <c r="AV180" s="13" t="s">
        <v>85</v>
      </c>
      <c r="AW180" s="13" t="s">
        <v>37</v>
      </c>
      <c r="AX180" s="13" t="s">
        <v>76</v>
      </c>
      <c r="AY180" s="246" t="s">
        <v>197</v>
      </c>
    </row>
    <row r="181" s="15" customFormat="1">
      <c r="A181" s="15"/>
      <c r="B181" s="258"/>
      <c r="C181" s="259"/>
      <c r="D181" s="237" t="s">
        <v>208</v>
      </c>
      <c r="E181" s="260" t="s">
        <v>19</v>
      </c>
      <c r="F181" s="261" t="s">
        <v>315</v>
      </c>
      <c r="G181" s="259"/>
      <c r="H181" s="262">
        <v>25.359999999999999</v>
      </c>
      <c r="I181" s="263"/>
      <c r="J181" s="259"/>
      <c r="K181" s="259"/>
      <c r="L181" s="264"/>
      <c r="M181" s="265"/>
      <c r="N181" s="266"/>
      <c r="O181" s="266"/>
      <c r="P181" s="266"/>
      <c r="Q181" s="266"/>
      <c r="R181" s="266"/>
      <c r="S181" s="266"/>
      <c r="T181" s="267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8" t="s">
        <v>208</v>
      </c>
      <c r="AU181" s="268" t="s">
        <v>85</v>
      </c>
      <c r="AV181" s="15" t="s">
        <v>93</v>
      </c>
      <c r="AW181" s="15" t="s">
        <v>37</v>
      </c>
      <c r="AX181" s="15" t="s">
        <v>76</v>
      </c>
      <c r="AY181" s="268" t="s">
        <v>197</v>
      </c>
    </row>
    <row r="182" s="13" customFormat="1">
      <c r="A182" s="13"/>
      <c r="B182" s="235"/>
      <c r="C182" s="236"/>
      <c r="D182" s="237" t="s">
        <v>208</v>
      </c>
      <c r="E182" s="238" t="s">
        <v>19</v>
      </c>
      <c r="F182" s="239" t="s">
        <v>2518</v>
      </c>
      <c r="G182" s="236"/>
      <c r="H182" s="240">
        <v>14.6</v>
      </c>
      <c r="I182" s="241"/>
      <c r="J182" s="236"/>
      <c r="K182" s="236"/>
      <c r="L182" s="242"/>
      <c r="M182" s="243"/>
      <c r="N182" s="244"/>
      <c r="O182" s="244"/>
      <c r="P182" s="244"/>
      <c r="Q182" s="244"/>
      <c r="R182" s="244"/>
      <c r="S182" s="244"/>
      <c r="T182" s="245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6" t="s">
        <v>208</v>
      </c>
      <c r="AU182" s="246" t="s">
        <v>85</v>
      </c>
      <c r="AV182" s="13" t="s">
        <v>85</v>
      </c>
      <c r="AW182" s="13" t="s">
        <v>37</v>
      </c>
      <c r="AX182" s="13" t="s">
        <v>76</v>
      </c>
      <c r="AY182" s="246" t="s">
        <v>197</v>
      </c>
    </row>
    <row r="183" s="13" customFormat="1">
      <c r="A183" s="13"/>
      <c r="B183" s="235"/>
      <c r="C183" s="236"/>
      <c r="D183" s="237" t="s">
        <v>208</v>
      </c>
      <c r="E183" s="238" t="s">
        <v>19</v>
      </c>
      <c r="F183" s="239" t="s">
        <v>2514</v>
      </c>
      <c r="G183" s="236"/>
      <c r="H183" s="240">
        <v>11.412000000000001</v>
      </c>
      <c r="I183" s="241"/>
      <c r="J183" s="236"/>
      <c r="K183" s="236"/>
      <c r="L183" s="242"/>
      <c r="M183" s="243"/>
      <c r="N183" s="244"/>
      <c r="O183" s="244"/>
      <c r="P183" s="244"/>
      <c r="Q183" s="244"/>
      <c r="R183" s="244"/>
      <c r="S183" s="244"/>
      <c r="T183" s="245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6" t="s">
        <v>208</v>
      </c>
      <c r="AU183" s="246" t="s">
        <v>85</v>
      </c>
      <c r="AV183" s="13" t="s">
        <v>85</v>
      </c>
      <c r="AW183" s="13" t="s">
        <v>37</v>
      </c>
      <c r="AX183" s="13" t="s">
        <v>76</v>
      </c>
      <c r="AY183" s="246" t="s">
        <v>197</v>
      </c>
    </row>
    <row r="184" s="15" customFormat="1">
      <c r="A184" s="15"/>
      <c r="B184" s="258"/>
      <c r="C184" s="259"/>
      <c r="D184" s="237" t="s">
        <v>208</v>
      </c>
      <c r="E184" s="260" t="s">
        <v>19</v>
      </c>
      <c r="F184" s="261" t="s">
        <v>318</v>
      </c>
      <c r="G184" s="259"/>
      <c r="H184" s="262">
        <v>26.012</v>
      </c>
      <c r="I184" s="263"/>
      <c r="J184" s="259"/>
      <c r="K184" s="259"/>
      <c r="L184" s="264"/>
      <c r="M184" s="265"/>
      <c r="N184" s="266"/>
      <c r="O184" s="266"/>
      <c r="P184" s="266"/>
      <c r="Q184" s="266"/>
      <c r="R184" s="266"/>
      <c r="S184" s="266"/>
      <c r="T184" s="267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8" t="s">
        <v>208</v>
      </c>
      <c r="AU184" s="268" t="s">
        <v>85</v>
      </c>
      <c r="AV184" s="15" t="s">
        <v>93</v>
      </c>
      <c r="AW184" s="15" t="s">
        <v>37</v>
      </c>
      <c r="AX184" s="15" t="s">
        <v>76</v>
      </c>
      <c r="AY184" s="268" t="s">
        <v>197</v>
      </c>
    </row>
    <row r="185" s="14" customFormat="1">
      <c r="A185" s="14"/>
      <c r="B185" s="247"/>
      <c r="C185" s="248"/>
      <c r="D185" s="237" t="s">
        <v>208</v>
      </c>
      <c r="E185" s="249" t="s">
        <v>19</v>
      </c>
      <c r="F185" s="250" t="s">
        <v>272</v>
      </c>
      <c r="G185" s="248"/>
      <c r="H185" s="251">
        <v>51.372</v>
      </c>
      <c r="I185" s="252"/>
      <c r="J185" s="248"/>
      <c r="K185" s="248"/>
      <c r="L185" s="253"/>
      <c r="M185" s="254"/>
      <c r="N185" s="255"/>
      <c r="O185" s="255"/>
      <c r="P185" s="255"/>
      <c r="Q185" s="255"/>
      <c r="R185" s="255"/>
      <c r="S185" s="255"/>
      <c r="T185" s="256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7" t="s">
        <v>208</v>
      </c>
      <c r="AU185" s="257" t="s">
        <v>85</v>
      </c>
      <c r="AV185" s="14" t="s">
        <v>204</v>
      </c>
      <c r="AW185" s="14" t="s">
        <v>37</v>
      </c>
      <c r="AX185" s="14" t="s">
        <v>83</v>
      </c>
      <c r="AY185" s="257" t="s">
        <v>197</v>
      </c>
    </row>
    <row r="186" s="2" customFormat="1" ht="33" customHeight="1">
      <c r="A186" s="41"/>
      <c r="B186" s="42"/>
      <c r="C186" s="217" t="s">
        <v>7</v>
      </c>
      <c r="D186" s="217" t="s">
        <v>199</v>
      </c>
      <c r="E186" s="218" t="s">
        <v>2519</v>
      </c>
      <c r="F186" s="219" t="s">
        <v>2520</v>
      </c>
      <c r="G186" s="220" t="s">
        <v>202</v>
      </c>
      <c r="H186" s="221">
        <v>30</v>
      </c>
      <c r="I186" s="222"/>
      <c r="J186" s="223">
        <f>ROUND(I186*H186,2)</f>
        <v>0</v>
      </c>
      <c r="K186" s="219" t="s">
        <v>203</v>
      </c>
      <c r="L186" s="47"/>
      <c r="M186" s="224" t="s">
        <v>19</v>
      </c>
      <c r="N186" s="225" t="s">
        <v>47</v>
      </c>
      <c r="O186" s="87"/>
      <c r="P186" s="226">
        <f>O186*H186</f>
        <v>0</v>
      </c>
      <c r="Q186" s="226">
        <v>0</v>
      </c>
      <c r="R186" s="226">
        <f>Q186*H186</f>
        <v>0</v>
      </c>
      <c r="S186" s="226">
        <v>0</v>
      </c>
      <c r="T186" s="227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8" t="s">
        <v>204</v>
      </c>
      <c r="AT186" s="228" t="s">
        <v>199</v>
      </c>
      <c r="AU186" s="228" t="s">
        <v>85</v>
      </c>
      <c r="AY186" s="20" t="s">
        <v>197</v>
      </c>
      <c r="BE186" s="229">
        <f>IF(N186="základní",J186,0)</f>
        <v>0</v>
      </c>
      <c r="BF186" s="229">
        <f>IF(N186="snížená",J186,0)</f>
        <v>0</v>
      </c>
      <c r="BG186" s="229">
        <f>IF(N186="zákl. přenesená",J186,0)</f>
        <v>0</v>
      </c>
      <c r="BH186" s="229">
        <f>IF(N186="sníž. přenesená",J186,0)</f>
        <v>0</v>
      </c>
      <c r="BI186" s="229">
        <f>IF(N186="nulová",J186,0)</f>
        <v>0</v>
      </c>
      <c r="BJ186" s="20" t="s">
        <v>83</v>
      </c>
      <c r="BK186" s="229">
        <f>ROUND(I186*H186,2)</f>
        <v>0</v>
      </c>
      <c r="BL186" s="20" t="s">
        <v>204</v>
      </c>
      <c r="BM186" s="228" t="s">
        <v>2521</v>
      </c>
    </row>
    <row r="187" s="2" customFormat="1">
      <c r="A187" s="41"/>
      <c r="B187" s="42"/>
      <c r="C187" s="43"/>
      <c r="D187" s="230" t="s">
        <v>206</v>
      </c>
      <c r="E187" s="43"/>
      <c r="F187" s="231" t="s">
        <v>2522</v>
      </c>
      <c r="G187" s="43"/>
      <c r="H187" s="43"/>
      <c r="I187" s="232"/>
      <c r="J187" s="43"/>
      <c r="K187" s="43"/>
      <c r="L187" s="47"/>
      <c r="M187" s="233"/>
      <c r="N187" s="234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206</v>
      </c>
      <c r="AU187" s="20" t="s">
        <v>85</v>
      </c>
    </row>
    <row r="188" s="13" customFormat="1">
      <c r="A188" s="13"/>
      <c r="B188" s="235"/>
      <c r="C188" s="236"/>
      <c r="D188" s="237" t="s">
        <v>208</v>
      </c>
      <c r="E188" s="238" t="s">
        <v>19</v>
      </c>
      <c r="F188" s="239" t="s">
        <v>2523</v>
      </c>
      <c r="G188" s="236"/>
      <c r="H188" s="240">
        <v>30</v>
      </c>
      <c r="I188" s="241"/>
      <c r="J188" s="236"/>
      <c r="K188" s="236"/>
      <c r="L188" s="242"/>
      <c r="M188" s="243"/>
      <c r="N188" s="244"/>
      <c r="O188" s="244"/>
      <c r="P188" s="244"/>
      <c r="Q188" s="244"/>
      <c r="R188" s="244"/>
      <c r="S188" s="244"/>
      <c r="T188" s="245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6" t="s">
        <v>208</v>
      </c>
      <c r="AU188" s="246" t="s">
        <v>85</v>
      </c>
      <c r="AV188" s="13" t="s">
        <v>85</v>
      </c>
      <c r="AW188" s="13" t="s">
        <v>37</v>
      </c>
      <c r="AX188" s="13" t="s">
        <v>83</v>
      </c>
      <c r="AY188" s="246" t="s">
        <v>197</v>
      </c>
    </row>
    <row r="189" s="2" customFormat="1" ht="44.25" customHeight="1">
      <c r="A189" s="41"/>
      <c r="B189" s="42"/>
      <c r="C189" s="217" t="s">
        <v>335</v>
      </c>
      <c r="D189" s="217" t="s">
        <v>199</v>
      </c>
      <c r="E189" s="218" t="s">
        <v>2524</v>
      </c>
      <c r="F189" s="219" t="s">
        <v>2525</v>
      </c>
      <c r="G189" s="220" t="s">
        <v>266</v>
      </c>
      <c r="H189" s="221">
        <v>6</v>
      </c>
      <c r="I189" s="222"/>
      <c r="J189" s="223">
        <f>ROUND(I189*H189,2)</f>
        <v>0</v>
      </c>
      <c r="K189" s="219" t="s">
        <v>203</v>
      </c>
      <c r="L189" s="47"/>
      <c r="M189" s="224" t="s">
        <v>19</v>
      </c>
      <c r="N189" s="225" t="s">
        <v>47</v>
      </c>
      <c r="O189" s="87"/>
      <c r="P189" s="226">
        <f>O189*H189</f>
        <v>0</v>
      </c>
      <c r="Q189" s="226">
        <v>0</v>
      </c>
      <c r="R189" s="226">
        <f>Q189*H189</f>
        <v>0</v>
      </c>
      <c r="S189" s="226">
        <v>0</v>
      </c>
      <c r="T189" s="227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8" t="s">
        <v>204</v>
      </c>
      <c r="AT189" s="228" t="s">
        <v>199</v>
      </c>
      <c r="AU189" s="228" t="s">
        <v>85</v>
      </c>
      <c r="AY189" s="20" t="s">
        <v>197</v>
      </c>
      <c r="BE189" s="229">
        <f>IF(N189="základní",J189,0)</f>
        <v>0</v>
      </c>
      <c r="BF189" s="229">
        <f>IF(N189="snížená",J189,0)</f>
        <v>0</v>
      </c>
      <c r="BG189" s="229">
        <f>IF(N189="zákl. přenesená",J189,0)</f>
        <v>0</v>
      </c>
      <c r="BH189" s="229">
        <f>IF(N189="sníž. přenesená",J189,0)</f>
        <v>0</v>
      </c>
      <c r="BI189" s="229">
        <f>IF(N189="nulová",J189,0)</f>
        <v>0</v>
      </c>
      <c r="BJ189" s="20" t="s">
        <v>83</v>
      </c>
      <c r="BK189" s="229">
        <f>ROUND(I189*H189,2)</f>
        <v>0</v>
      </c>
      <c r="BL189" s="20" t="s">
        <v>204</v>
      </c>
      <c r="BM189" s="228" t="s">
        <v>2526</v>
      </c>
    </row>
    <row r="190" s="2" customFormat="1">
      <c r="A190" s="41"/>
      <c r="B190" s="42"/>
      <c r="C190" s="43"/>
      <c r="D190" s="230" t="s">
        <v>206</v>
      </c>
      <c r="E190" s="43"/>
      <c r="F190" s="231" t="s">
        <v>2527</v>
      </c>
      <c r="G190" s="43"/>
      <c r="H190" s="43"/>
      <c r="I190" s="232"/>
      <c r="J190" s="43"/>
      <c r="K190" s="43"/>
      <c r="L190" s="47"/>
      <c r="M190" s="233"/>
      <c r="N190" s="234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206</v>
      </c>
      <c r="AU190" s="20" t="s">
        <v>85</v>
      </c>
    </row>
    <row r="191" s="13" customFormat="1">
      <c r="A191" s="13"/>
      <c r="B191" s="235"/>
      <c r="C191" s="236"/>
      <c r="D191" s="237" t="s">
        <v>208</v>
      </c>
      <c r="E191" s="238" t="s">
        <v>19</v>
      </c>
      <c r="F191" s="239" t="s">
        <v>2528</v>
      </c>
      <c r="G191" s="236"/>
      <c r="H191" s="240">
        <v>6</v>
      </c>
      <c r="I191" s="241"/>
      <c r="J191" s="236"/>
      <c r="K191" s="236"/>
      <c r="L191" s="242"/>
      <c r="M191" s="243"/>
      <c r="N191" s="244"/>
      <c r="O191" s="244"/>
      <c r="P191" s="244"/>
      <c r="Q191" s="244"/>
      <c r="R191" s="244"/>
      <c r="S191" s="244"/>
      <c r="T191" s="245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6" t="s">
        <v>208</v>
      </c>
      <c r="AU191" s="246" t="s">
        <v>85</v>
      </c>
      <c r="AV191" s="13" t="s">
        <v>85</v>
      </c>
      <c r="AW191" s="13" t="s">
        <v>37</v>
      </c>
      <c r="AX191" s="13" t="s">
        <v>83</v>
      </c>
      <c r="AY191" s="246" t="s">
        <v>197</v>
      </c>
    </row>
    <row r="192" s="2" customFormat="1" ht="55.5" customHeight="1">
      <c r="A192" s="41"/>
      <c r="B192" s="42"/>
      <c r="C192" s="217" t="s">
        <v>341</v>
      </c>
      <c r="D192" s="217" t="s">
        <v>199</v>
      </c>
      <c r="E192" s="218" t="s">
        <v>336</v>
      </c>
      <c r="F192" s="219" t="s">
        <v>337</v>
      </c>
      <c r="G192" s="220" t="s">
        <v>266</v>
      </c>
      <c r="H192" s="221">
        <v>32.722999999999999</v>
      </c>
      <c r="I192" s="222"/>
      <c r="J192" s="223">
        <f>ROUND(I192*H192,2)</f>
        <v>0</v>
      </c>
      <c r="K192" s="219" t="s">
        <v>203</v>
      </c>
      <c r="L192" s="47"/>
      <c r="M192" s="224" t="s">
        <v>19</v>
      </c>
      <c r="N192" s="225" t="s">
        <v>47</v>
      </c>
      <c r="O192" s="87"/>
      <c r="P192" s="226">
        <f>O192*H192</f>
        <v>0</v>
      </c>
      <c r="Q192" s="226">
        <v>0</v>
      </c>
      <c r="R192" s="226">
        <f>Q192*H192</f>
        <v>0</v>
      </c>
      <c r="S192" s="226">
        <v>0</v>
      </c>
      <c r="T192" s="227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8" t="s">
        <v>204</v>
      </c>
      <c r="AT192" s="228" t="s">
        <v>199</v>
      </c>
      <c r="AU192" s="228" t="s">
        <v>85</v>
      </c>
      <c r="AY192" s="20" t="s">
        <v>197</v>
      </c>
      <c r="BE192" s="229">
        <f>IF(N192="základní",J192,0)</f>
        <v>0</v>
      </c>
      <c r="BF192" s="229">
        <f>IF(N192="snížená",J192,0)</f>
        <v>0</v>
      </c>
      <c r="BG192" s="229">
        <f>IF(N192="zákl. přenesená",J192,0)</f>
        <v>0</v>
      </c>
      <c r="BH192" s="229">
        <f>IF(N192="sníž. přenesená",J192,0)</f>
        <v>0</v>
      </c>
      <c r="BI192" s="229">
        <f>IF(N192="nulová",J192,0)</f>
        <v>0</v>
      </c>
      <c r="BJ192" s="20" t="s">
        <v>83</v>
      </c>
      <c r="BK192" s="229">
        <f>ROUND(I192*H192,2)</f>
        <v>0</v>
      </c>
      <c r="BL192" s="20" t="s">
        <v>204</v>
      </c>
      <c r="BM192" s="228" t="s">
        <v>2529</v>
      </c>
    </row>
    <row r="193" s="2" customFormat="1">
      <c r="A193" s="41"/>
      <c r="B193" s="42"/>
      <c r="C193" s="43"/>
      <c r="D193" s="230" t="s">
        <v>206</v>
      </c>
      <c r="E193" s="43"/>
      <c r="F193" s="231" t="s">
        <v>339</v>
      </c>
      <c r="G193" s="43"/>
      <c r="H193" s="43"/>
      <c r="I193" s="232"/>
      <c r="J193" s="43"/>
      <c r="K193" s="43"/>
      <c r="L193" s="47"/>
      <c r="M193" s="233"/>
      <c r="N193" s="234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206</v>
      </c>
      <c r="AU193" s="20" t="s">
        <v>85</v>
      </c>
    </row>
    <row r="194" s="13" customFormat="1">
      <c r="A194" s="13"/>
      <c r="B194" s="235"/>
      <c r="C194" s="236"/>
      <c r="D194" s="237" t="s">
        <v>208</v>
      </c>
      <c r="E194" s="238" t="s">
        <v>19</v>
      </c>
      <c r="F194" s="239" t="s">
        <v>2530</v>
      </c>
      <c r="G194" s="236"/>
      <c r="H194" s="240">
        <v>32.722999999999999</v>
      </c>
      <c r="I194" s="241"/>
      <c r="J194" s="236"/>
      <c r="K194" s="236"/>
      <c r="L194" s="242"/>
      <c r="M194" s="243"/>
      <c r="N194" s="244"/>
      <c r="O194" s="244"/>
      <c r="P194" s="244"/>
      <c r="Q194" s="244"/>
      <c r="R194" s="244"/>
      <c r="S194" s="244"/>
      <c r="T194" s="245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6" t="s">
        <v>208</v>
      </c>
      <c r="AU194" s="246" t="s">
        <v>85</v>
      </c>
      <c r="AV194" s="13" t="s">
        <v>85</v>
      </c>
      <c r="AW194" s="13" t="s">
        <v>37</v>
      </c>
      <c r="AX194" s="13" t="s">
        <v>83</v>
      </c>
      <c r="AY194" s="246" t="s">
        <v>197</v>
      </c>
    </row>
    <row r="195" s="2" customFormat="1" ht="16.5" customHeight="1">
      <c r="A195" s="41"/>
      <c r="B195" s="42"/>
      <c r="C195" s="269" t="s">
        <v>349</v>
      </c>
      <c r="D195" s="269" t="s">
        <v>342</v>
      </c>
      <c r="E195" s="270" t="s">
        <v>343</v>
      </c>
      <c r="F195" s="271" t="s">
        <v>344</v>
      </c>
      <c r="G195" s="272" t="s">
        <v>345</v>
      </c>
      <c r="H195" s="273">
        <v>75.263000000000005</v>
      </c>
      <c r="I195" s="274"/>
      <c r="J195" s="275">
        <f>ROUND(I195*H195,2)</f>
        <v>0</v>
      </c>
      <c r="K195" s="271" t="s">
        <v>346</v>
      </c>
      <c r="L195" s="276"/>
      <c r="M195" s="277" t="s">
        <v>19</v>
      </c>
      <c r="N195" s="278" t="s">
        <v>47</v>
      </c>
      <c r="O195" s="87"/>
      <c r="P195" s="226">
        <f>O195*H195</f>
        <v>0</v>
      </c>
      <c r="Q195" s="226">
        <v>1</v>
      </c>
      <c r="R195" s="226">
        <f>Q195*H195</f>
        <v>75.263000000000005</v>
      </c>
      <c r="S195" s="226">
        <v>0</v>
      </c>
      <c r="T195" s="22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8" t="s">
        <v>239</v>
      </c>
      <c r="AT195" s="228" t="s">
        <v>342</v>
      </c>
      <c r="AU195" s="228" t="s">
        <v>85</v>
      </c>
      <c r="AY195" s="20" t="s">
        <v>197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0" t="s">
        <v>83</v>
      </c>
      <c r="BK195" s="229">
        <f>ROUND(I195*H195,2)</f>
        <v>0</v>
      </c>
      <c r="BL195" s="20" t="s">
        <v>204</v>
      </c>
      <c r="BM195" s="228" t="s">
        <v>2531</v>
      </c>
    </row>
    <row r="196" s="13" customFormat="1">
      <c r="A196" s="13"/>
      <c r="B196" s="235"/>
      <c r="C196" s="236"/>
      <c r="D196" s="237" t="s">
        <v>208</v>
      </c>
      <c r="E196" s="236"/>
      <c r="F196" s="239" t="s">
        <v>2532</v>
      </c>
      <c r="G196" s="236"/>
      <c r="H196" s="240">
        <v>75.263000000000005</v>
      </c>
      <c r="I196" s="241"/>
      <c r="J196" s="236"/>
      <c r="K196" s="236"/>
      <c r="L196" s="242"/>
      <c r="M196" s="243"/>
      <c r="N196" s="244"/>
      <c r="O196" s="244"/>
      <c r="P196" s="244"/>
      <c r="Q196" s="244"/>
      <c r="R196" s="244"/>
      <c r="S196" s="244"/>
      <c r="T196" s="245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6" t="s">
        <v>208</v>
      </c>
      <c r="AU196" s="246" t="s">
        <v>85</v>
      </c>
      <c r="AV196" s="13" t="s">
        <v>85</v>
      </c>
      <c r="AW196" s="13" t="s">
        <v>4</v>
      </c>
      <c r="AX196" s="13" t="s">
        <v>83</v>
      </c>
      <c r="AY196" s="246" t="s">
        <v>197</v>
      </c>
    </row>
    <row r="197" s="2" customFormat="1" ht="44.25" customHeight="1">
      <c r="A197" s="41"/>
      <c r="B197" s="42"/>
      <c r="C197" s="217" t="s">
        <v>355</v>
      </c>
      <c r="D197" s="217" t="s">
        <v>199</v>
      </c>
      <c r="E197" s="218" t="s">
        <v>350</v>
      </c>
      <c r="F197" s="219" t="s">
        <v>351</v>
      </c>
      <c r="G197" s="220" t="s">
        <v>345</v>
      </c>
      <c r="H197" s="221">
        <v>22.824000000000002</v>
      </c>
      <c r="I197" s="222"/>
      <c r="J197" s="223">
        <f>ROUND(I197*H197,2)</f>
        <v>0</v>
      </c>
      <c r="K197" s="219" t="s">
        <v>203</v>
      </c>
      <c r="L197" s="47"/>
      <c r="M197" s="224" t="s">
        <v>19</v>
      </c>
      <c r="N197" s="225" t="s">
        <v>47</v>
      </c>
      <c r="O197" s="87"/>
      <c r="P197" s="226">
        <f>O197*H197</f>
        <v>0</v>
      </c>
      <c r="Q197" s="226">
        <v>0</v>
      </c>
      <c r="R197" s="226">
        <f>Q197*H197</f>
        <v>0</v>
      </c>
      <c r="S197" s="226">
        <v>0</v>
      </c>
      <c r="T197" s="22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8" t="s">
        <v>204</v>
      </c>
      <c r="AT197" s="228" t="s">
        <v>199</v>
      </c>
      <c r="AU197" s="228" t="s">
        <v>85</v>
      </c>
      <c r="AY197" s="20" t="s">
        <v>197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0" t="s">
        <v>83</v>
      </c>
      <c r="BK197" s="229">
        <f>ROUND(I197*H197,2)</f>
        <v>0</v>
      </c>
      <c r="BL197" s="20" t="s">
        <v>204</v>
      </c>
      <c r="BM197" s="228" t="s">
        <v>2533</v>
      </c>
    </row>
    <row r="198" s="2" customFormat="1">
      <c r="A198" s="41"/>
      <c r="B198" s="42"/>
      <c r="C198" s="43"/>
      <c r="D198" s="230" t="s">
        <v>206</v>
      </c>
      <c r="E198" s="43"/>
      <c r="F198" s="231" t="s">
        <v>353</v>
      </c>
      <c r="G198" s="43"/>
      <c r="H198" s="43"/>
      <c r="I198" s="232"/>
      <c r="J198" s="43"/>
      <c r="K198" s="43"/>
      <c r="L198" s="47"/>
      <c r="M198" s="233"/>
      <c r="N198" s="23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206</v>
      </c>
      <c r="AU198" s="20" t="s">
        <v>85</v>
      </c>
    </row>
    <row r="199" s="13" customFormat="1">
      <c r="A199" s="13"/>
      <c r="B199" s="235"/>
      <c r="C199" s="236"/>
      <c r="D199" s="237" t="s">
        <v>208</v>
      </c>
      <c r="E199" s="238" t="s">
        <v>19</v>
      </c>
      <c r="F199" s="239" t="s">
        <v>2514</v>
      </c>
      <c r="G199" s="236"/>
      <c r="H199" s="240">
        <v>11.412000000000001</v>
      </c>
      <c r="I199" s="241"/>
      <c r="J199" s="236"/>
      <c r="K199" s="236"/>
      <c r="L199" s="242"/>
      <c r="M199" s="243"/>
      <c r="N199" s="244"/>
      <c r="O199" s="244"/>
      <c r="P199" s="244"/>
      <c r="Q199" s="244"/>
      <c r="R199" s="244"/>
      <c r="S199" s="244"/>
      <c r="T199" s="245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6" t="s">
        <v>208</v>
      </c>
      <c r="AU199" s="246" t="s">
        <v>85</v>
      </c>
      <c r="AV199" s="13" t="s">
        <v>85</v>
      </c>
      <c r="AW199" s="13" t="s">
        <v>37</v>
      </c>
      <c r="AX199" s="13" t="s">
        <v>83</v>
      </c>
      <c r="AY199" s="246" t="s">
        <v>197</v>
      </c>
    </row>
    <row r="200" s="13" customFormat="1">
      <c r="A200" s="13"/>
      <c r="B200" s="235"/>
      <c r="C200" s="236"/>
      <c r="D200" s="237" t="s">
        <v>208</v>
      </c>
      <c r="E200" s="236"/>
      <c r="F200" s="239" t="s">
        <v>2534</v>
      </c>
      <c r="G200" s="236"/>
      <c r="H200" s="240">
        <v>22.824000000000002</v>
      </c>
      <c r="I200" s="241"/>
      <c r="J200" s="236"/>
      <c r="K200" s="236"/>
      <c r="L200" s="242"/>
      <c r="M200" s="243"/>
      <c r="N200" s="244"/>
      <c r="O200" s="244"/>
      <c r="P200" s="244"/>
      <c r="Q200" s="244"/>
      <c r="R200" s="244"/>
      <c r="S200" s="244"/>
      <c r="T200" s="245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6" t="s">
        <v>208</v>
      </c>
      <c r="AU200" s="246" t="s">
        <v>85</v>
      </c>
      <c r="AV200" s="13" t="s">
        <v>85</v>
      </c>
      <c r="AW200" s="13" t="s">
        <v>4</v>
      </c>
      <c r="AX200" s="13" t="s">
        <v>83</v>
      </c>
      <c r="AY200" s="246" t="s">
        <v>197</v>
      </c>
    </row>
    <row r="201" s="2" customFormat="1" ht="37.8" customHeight="1">
      <c r="A201" s="41"/>
      <c r="B201" s="42"/>
      <c r="C201" s="217" t="s">
        <v>360</v>
      </c>
      <c r="D201" s="217" t="s">
        <v>199</v>
      </c>
      <c r="E201" s="218" t="s">
        <v>356</v>
      </c>
      <c r="F201" s="219" t="s">
        <v>357</v>
      </c>
      <c r="G201" s="220" t="s">
        <v>266</v>
      </c>
      <c r="H201" s="221">
        <v>51.372</v>
      </c>
      <c r="I201" s="222"/>
      <c r="J201" s="223">
        <f>ROUND(I201*H201,2)</f>
        <v>0</v>
      </c>
      <c r="K201" s="219" t="s">
        <v>203</v>
      </c>
      <c r="L201" s="47"/>
      <c r="M201" s="224" t="s">
        <v>19</v>
      </c>
      <c r="N201" s="225" t="s">
        <v>47</v>
      </c>
      <c r="O201" s="87"/>
      <c r="P201" s="226">
        <f>O201*H201</f>
        <v>0</v>
      </c>
      <c r="Q201" s="226">
        <v>0</v>
      </c>
      <c r="R201" s="226">
        <f>Q201*H201</f>
        <v>0</v>
      </c>
      <c r="S201" s="226">
        <v>0</v>
      </c>
      <c r="T201" s="227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8" t="s">
        <v>204</v>
      </c>
      <c r="AT201" s="228" t="s">
        <v>199</v>
      </c>
      <c r="AU201" s="228" t="s">
        <v>85</v>
      </c>
      <c r="AY201" s="20" t="s">
        <v>197</v>
      </c>
      <c r="BE201" s="229">
        <f>IF(N201="základní",J201,0)</f>
        <v>0</v>
      </c>
      <c r="BF201" s="229">
        <f>IF(N201="snížená",J201,0)</f>
        <v>0</v>
      </c>
      <c r="BG201" s="229">
        <f>IF(N201="zákl. přenesená",J201,0)</f>
        <v>0</v>
      </c>
      <c r="BH201" s="229">
        <f>IF(N201="sníž. přenesená",J201,0)</f>
        <v>0</v>
      </c>
      <c r="BI201" s="229">
        <f>IF(N201="nulová",J201,0)</f>
        <v>0</v>
      </c>
      <c r="BJ201" s="20" t="s">
        <v>83</v>
      </c>
      <c r="BK201" s="229">
        <f>ROUND(I201*H201,2)</f>
        <v>0</v>
      </c>
      <c r="BL201" s="20" t="s">
        <v>204</v>
      </c>
      <c r="BM201" s="228" t="s">
        <v>2535</v>
      </c>
    </row>
    <row r="202" s="2" customFormat="1">
      <c r="A202" s="41"/>
      <c r="B202" s="42"/>
      <c r="C202" s="43"/>
      <c r="D202" s="230" t="s">
        <v>206</v>
      </c>
      <c r="E202" s="43"/>
      <c r="F202" s="231" t="s">
        <v>359</v>
      </c>
      <c r="G202" s="43"/>
      <c r="H202" s="43"/>
      <c r="I202" s="232"/>
      <c r="J202" s="43"/>
      <c r="K202" s="43"/>
      <c r="L202" s="47"/>
      <c r="M202" s="233"/>
      <c r="N202" s="234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206</v>
      </c>
      <c r="AU202" s="20" t="s">
        <v>85</v>
      </c>
    </row>
    <row r="203" s="13" customFormat="1">
      <c r="A203" s="13"/>
      <c r="B203" s="235"/>
      <c r="C203" s="236"/>
      <c r="D203" s="237" t="s">
        <v>208</v>
      </c>
      <c r="E203" s="238" t="s">
        <v>19</v>
      </c>
      <c r="F203" s="239" t="s">
        <v>2509</v>
      </c>
      <c r="G203" s="236"/>
      <c r="H203" s="240">
        <v>25.359999999999999</v>
      </c>
      <c r="I203" s="241"/>
      <c r="J203" s="236"/>
      <c r="K203" s="236"/>
      <c r="L203" s="242"/>
      <c r="M203" s="243"/>
      <c r="N203" s="244"/>
      <c r="O203" s="244"/>
      <c r="P203" s="244"/>
      <c r="Q203" s="244"/>
      <c r="R203" s="244"/>
      <c r="S203" s="244"/>
      <c r="T203" s="245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6" t="s">
        <v>208</v>
      </c>
      <c r="AU203" s="246" t="s">
        <v>85</v>
      </c>
      <c r="AV203" s="13" t="s">
        <v>85</v>
      </c>
      <c r="AW203" s="13" t="s">
        <v>37</v>
      </c>
      <c r="AX203" s="13" t="s">
        <v>76</v>
      </c>
      <c r="AY203" s="246" t="s">
        <v>197</v>
      </c>
    </row>
    <row r="204" s="15" customFormat="1">
      <c r="A204" s="15"/>
      <c r="B204" s="258"/>
      <c r="C204" s="259"/>
      <c r="D204" s="237" t="s">
        <v>208</v>
      </c>
      <c r="E204" s="260" t="s">
        <v>19</v>
      </c>
      <c r="F204" s="261" t="s">
        <v>315</v>
      </c>
      <c r="G204" s="259"/>
      <c r="H204" s="262">
        <v>25.359999999999999</v>
      </c>
      <c r="I204" s="263"/>
      <c r="J204" s="259"/>
      <c r="K204" s="259"/>
      <c r="L204" s="264"/>
      <c r="M204" s="265"/>
      <c r="N204" s="266"/>
      <c r="O204" s="266"/>
      <c r="P204" s="266"/>
      <c r="Q204" s="266"/>
      <c r="R204" s="266"/>
      <c r="S204" s="266"/>
      <c r="T204" s="267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68" t="s">
        <v>208</v>
      </c>
      <c r="AU204" s="268" t="s">
        <v>85</v>
      </c>
      <c r="AV204" s="15" t="s">
        <v>93</v>
      </c>
      <c r="AW204" s="15" t="s">
        <v>37</v>
      </c>
      <c r="AX204" s="15" t="s">
        <v>76</v>
      </c>
      <c r="AY204" s="268" t="s">
        <v>197</v>
      </c>
    </row>
    <row r="205" s="13" customFormat="1">
      <c r="A205" s="13"/>
      <c r="B205" s="235"/>
      <c r="C205" s="236"/>
      <c r="D205" s="237" t="s">
        <v>208</v>
      </c>
      <c r="E205" s="238" t="s">
        <v>19</v>
      </c>
      <c r="F205" s="239" t="s">
        <v>2511</v>
      </c>
      <c r="G205" s="236"/>
      <c r="H205" s="240">
        <v>26.012</v>
      </c>
      <c r="I205" s="241"/>
      <c r="J205" s="236"/>
      <c r="K205" s="236"/>
      <c r="L205" s="242"/>
      <c r="M205" s="243"/>
      <c r="N205" s="244"/>
      <c r="O205" s="244"/>
      <c r="P205" s="244"/>
      <c r="Q205" s="244"/>
      <c r="R205" s="244"/>
      <c r="S205" s="244"/>
      <c r="T205" s="245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6" t="s">
        <v>208</v>
      </c>
      <c r="AU205" s="246" t="s">
        <v>85</v>
      </c>
      <c r="AV205" s="13" t="s">
        <v>85</v>
      </c>
      <c r="AW205" s="13" t="s">
        <v>37</v>
      </c>
      <c r="AX205" s="13" t="s">
        <v>76</v>
      </c>
      <c r="AY205" s="246" t="s">
        <v>197</v>
      </c>
    </row>
    <row r="206" s="15" customFormat="1">
      <c r="A206" s="15"/>
      <c r="B206" s="258"/>
      <c r="C206" s="259"/>
      <c r="D206" s="237" t="s">
        <v>208</v>
      </c>
      <c r="E206" s="260" t="s">
        <v>19</v>
      </c>
      <c r="F206" s="261" t="s">
        <v>318</v>
      </c>
      <c r="G206" s="259"/>
      <c r="H206" s="262">
        <v>26.012</v>
      </c>
      <c r="I206" s="263"/>
      <c r="J206" s="259"/>
      <c r="K206" s="259"/>
      <c r="L206" s="264"/>
      <c r="M206" s="265"/>
      <c r="N206" s="266"/>
      <c r="O206" s="266"/>
      <c r="P206" s="266"/>
      <c r="Q206" s="266"/>
      <c r="R206" s="266"/>
      <c r="S206" s="266"/>
      <c r="T206" s="267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8" t="s">
        <v>208</v>
      </c>
      <c r="AU206" s="268" t="s">
        <v>85</v>
      </c>
      <c r="AV206" s="15" t="s">
        <v>93</v>
      </c>
      <c r="AW206" s="15" t="s">
        <v>37</v>
      </c>
      <c r="AX206" s="15" t="s">
        <v>76</v>
      </c>
      <c r="AY206" s="268" t="s">
        <v>197</v>
      </c>
    </row>
    <row r="207" s="14" customFormat="1">
      <c r="A207" s="14"/>
      <c r="B207" s="247"/>
      <c r="C207" s="248"/>
      <c r="D207" s="237" t="s">
        <v>208</v>
      </c>
      <c r="E207" s="249" t="s">
        <v>19</v>
      </c>
      <c r="F207" s="250" t="s">
        <v>272</v>
      </c>
      <c r="G207" s="248"/>
      <c r="H207" s="251">
        <v>51.372</v>
      </c>
      <c r="I207" s="252"/>
      <c r="J207" s="248"/>
      <c r="K207" s="248"/>
      <c r="L207" s="253"/>
      <c r="M207" s="254"/>
      <c r="N207" s="255"/>
      <c r="O207" s="255"/>
      <c r="P207" s="255"/>
      <c r="Q207" s="255"/>
      <c r="R207" s="255"/>
      <c r="S207" s="255"/>
      <c r="T207" s="256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7" t="s">
        <v>208</v>
      </c>
      <c r="AU207" s="257" t="s">
        <v>85</v>
      </c>
      <c r="AV207" s="14" t="s">
        <v>204</v>
      </c>
      <c r="AW207" s="14" t="s">
        <v>37</v>
      </c>
      <c r="AX207" s="14" t="s">
        <v>83</v>
      </c>
      <c r="AY207" s="257" t="s">
        <v>197</v>
      </c>
    </row>
    <row r="208" s="2" customFormat="1" ht="44.25" customHeight="1">
      <c r="A208" s="41"/>
      <c r="B208" s="42"/>
      <c r="C208" s="217" t="s">
        <v>366</v>
      </c>
      <c r="D208" s="217" t="s">
        <v>199</v>
      </c>
      <c r="E208" s="218" t="s">
        <v>2536</v>
      </c>
      <c r="F208" s="219" t="s">
        <v>2537</v>
      </c>
      <c r="G208" s="220" t="s">
        <v>266</v>
      </c>
      <c r="H208" s="221">
        <v>8.5999999999999996</v>
      </c>
      <c r="I208" s="222"/>
      <c r="J208" s="223">
        <f>ROUND(I208*H208,2)</f>
        <v>0</v>
      </c>
      <c r="K208" s="219" t="s">
        <v>203</v>
      </c>
      <c r="L208" s="47"/>
      <c r="M208" s="224" t="s">
        <v>19</v>
      </c>
      <c r="N208" s="225" t="s">
        <v>47</v>
      </c>
      <c r="O208" s="87"/>
      <c r="P208" s="226">
        <f>O208*H208</f>
        <v>0</v>
      </c>
      <c r="Q208" s="226">
        <v>0</v>
      </c>
      <c r="R208" s="226">
        <f>Q208*H208</f>
        <v>0</v>
      </c>
      <c r="S208" s="226">
        <v>0</v>
      </c>
      <c r="T208" s="227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8" t="s">
        <v>204</v>
      </c>
      <c r="AT208" s="228" t="s">
        <v>199</v>
      </c>
      <c r="AU208" s="228" t="s">
        <v>85</v>
      </c>
      <c r="AY208" s="20" t="s">
        <v>197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0" t="s">
        <v>83</v>
      </c>
      <c r="BK208" s="229">
        <f>ROUND(I208*H208,2)</f>
        <v>0</v>
      </c>
      <c r="BL208" s="20" t="s">
        <v>204</v>
      </c>
      <c r="BM208" s="228" t="s">
        <v>2538</v>
      </c>
    </row>
    <row r="209" s="2" customFormat="1">
      <c r="A209" s="41"/>
      <c r="B209" s="42"/>
      <c r="C209" s="43"/>
      <c r="D209" s="230" t="s">
        <v>206</v>
      </c>
      <c r="E209" s="43"/>
      <c r="F209" s="231" t="s">
        <v>2539</v>
      </c>
      <c r="G209" s="43"/>
      <c r="H209" s="43"/>
      <c r="I209" s="232"/>
      <c r="J209" s="43"/>
      <c r="K209" s="43"/>
      <c r="L209" s="47"/>
      <c r="M209" s="233"/>
      <c r="N209" s="234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206</v>
      </c>
      <c r="AU209" s="20" t="s">
        <v>85</v>
      </c>
    </row>
    <row r="210" s="13" customFormat="1">
      <c r="A210" s="13"/>
      <c r="B210" s="235"/>
      <c r="C210" s="236"/>
      <c r="D210" s="237" t="s">
        <v>208</v>
      </c>
      <c r="E210" s="238" t="s">
        <v>19</v>
      </c>
      <c r="F210" s="239" t="s">
        <v>2540</v>
      </c>
      <c r="G210" s="236"/>
      <c r="H210" s="240">
        <v>8.5999999999999996</v>
      </c>
      <c r="I210" s="241"/>
      <c r="J210" s="236"/>
      <c r="K210" s="236"/>
      <c r="L210" s="242"/>
      <c r="M210" s="243"/>
      <c r="N210" s="244"/>
      <c r="O210" s="244"/>
      <c r="P210" s="244"/>
      <c r="Q210" s="244"/>
      <c r="R210" s="244"/>
      <c r="S210" s="244"/>
      <c r="T210" s="245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6" t="s">
        <v>208</v>
      </c>
      <c r="AU210" s="246" t="s">
        <v>85</v>
      </c>
      <c r="AV210" s="13" t="s">
        <v>85</v>
      </c>
      <c r="AW210" s="13" t="s">
        <v>37</v>
      </c>
      <c r="AX210" s="13" t="s">
        <v>83</v>
      </c>
      <c r="AY210" s="246" t="s">
        <v>197</v>
      </c>
    </row>
    <row r="211" s="2" customFormat="1" ht="55.5" customHeight="1">
      <c r="A211" s="41"/>
      <c r="B211" s="42"/>
      <c r="C211" s="217" t="s">
        <v>372</v>
      </c>
      <c r="D211" s="217" t="s">
        <v>199</v>
      </c>
      <c r="E211" s="218" t="s">
        <v>1046</v>
      </c>
      <c r="F211" s="219" t="s">
        <v>1047</v>
      </c>
      <c r="G211" s="220" t="s">
        <v>202</v>
      </c>
      <c r="H211" s="221">
        <v>126.90000000000001</v>
      </c>
      <c r="I211" s="222"/>
      <c r="J211" s="223">
        <f>ROUND(I211*H211,2)</f>
        <v>0</v>
      </c>
      <c r="K211" s="219" t="s">
        <v>203</v>
      </c>
      <c r="L211" s="47"/>
      <c r="M211" s="224" t="s">
        <v>19</v>
      </c>
      <c r="N211" s="225" t="s">
        <v>47</v>
      </c>
      <c r="O211" s="87"/>
      <c r="P211" s="226">
        <f>O211*H211</f>
        <v>0</v>
      </c>
      <c r="Q211" s="226">
        <v>0</v>
      </c>
      <c r="R211" s="226">
        <f>Q211*H211</f>
        <v>0</v>
      </c>
      <c r="S211" s="226">
        <v>0</v>
      </c>
      <c r="T211" s="227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8" t="s">
        <v>204</v>
      </c>
      <c r="AT211" s="228" t="s">
        <v>199</v>
      </c>
      <c r="AU211" s="228" t="s">
        <v>85</v>
      </c>
      <c r="AY211" s="20" t="s">
        <v>197</v>
      </c>
      <c r="BE211" s="229">
        <f>IF(N211="základní",J211,0)</f>
        <v>0</v>
      </c>
      <c r="BF211" s="229">
        <f>IF(N211="snížená",J211,0)</f>
        <v>0</v>
      </c>
      <c r="BG211" s="229">
        <f>IF(N211="zákl. přenesená",J211,0)</f>
        <v>0</v>
      </c>
      <c r="BH211" s="229">
        <f>IF(N211="sníž. přenesená",J211,0)</f>
        <v>0</v>
      </c>
      <c r="BI211" s="229">
        <f>IF(N211="nulová",J211,0)</f>
        <v>0</v>
      </c>
      <c r="BJ211" s="20" t="s">
        <v>83</v>
      </c>
      <c r="BK211" s="229">
        <f>ROUND(I211*H211,2)</f>
        <v>0</v>
      </c>
      <c r="BL211" s="20" t="s">
        <v>204</v>
      </c>
      <c r="BM211" s="228" t="s">
        <v>2541</v>
      </c>
    </row>
    <row r="212" s="2" customFormat="1">
      <c r="A212" s="41"/>
      <c r="B212" s="42"/>
      <c r="C212" s="43"/>
      <c r="D212" s="230" t="s">
        <v>206</v>
      </c>
      <c r="E212" s="43"/>
      <c r="F212" s="231" t="s">
        <v>1049</v>
      </c>
      <c r="G212" s="43"/>
      <c r="H212" s="43"/>
      <c r="I212" s="232"/>
      <c r="J212" s="43"/>
      <c r="K212" s="43"/>
      <c r="L212" s="47"/>
      <c r="M212" s="233"/>
      <c r="N212" s="234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206</v>
      </c>
      <c r="AU212" s="20" t="s">
        <v>85</v>
      </c>
    </row>
    <row r="213" s="2" customFormat="1" ht="24.15" customHeight="1">
      <c r="A213" s="41"/>
      <c r="B213" s="42"/>
      <c r="C213" s="217" t="s">
        <v>391</v>
      </c>
      <c r="D213" s="217" t="s">
        <v>199</v>
      </c>
      <c r="E213" s="218" t="s">
        <v>373</v>
      </c>
      <c r="F213" s="219" t="s">
        <v>374</v>
      </c>
      <c r="G213" s="220" t="s">
        <v>202</v>
      </c>
      <c r="H213" s="221">
        <v>397.42500000000001</v>
      </c>
      <c r="I213" s="222"/>
      <c r="J213" s="223">
        <f>ROUND(I213*H213,2)</f>
        <v>0</v>
      </c>
      <c r="K213" s="219" t="s">
        <v>203</v>
      </c>
      <c r="L213" s="47"/>
      <c r="M213" s="224" t="s">
        <v>19</v>
      </c>
      <c r="N213" s="225" t="s">
        <v>47</v>
      </c>
      <c r="O213" s="87"/>
      <c r="P213" s="226">
        <f>O213*H213</f>
        <v>0</v>
      </c>
      <c r="Q213" s="226">
        <v>0</v>
      </c>
      <c r="R213" s="226">
        <f>Q213*H213</f>
        <v>0</v>
      </c>
      <c r="S213" s="226">
        <v>0</v>
      </c>
      <c r="T213" s="227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8" t="s">
        <v>204</v>
      </c>
      <c r="AT213" s="228" t="s">
        <v>199</v>
      </c>
      <c r="AU213" s="228" t="s">
        <v>85</v>
      </c>
      <c r="AY213" s="20" t="s">
        <v>197</v>
      </c>
      <c r="BE213" s="229">
        <f>IF(N213="základní",J213,0)</f>
        <v>0</v>
      </c>
      <c r="BF213" s="229">
        <f>IF(N213="snížená",J213,0)</f>
        <v>0</v>
      </c>
      <c r="BG213" s="229">
        <f>IF(N213="zákl. přenesená",J213,0)</f>
        <v>0</v>
      </c>
      <c r="BH213" s="229">
        <f>IF(N213="sníž. přenesená",J213,0)</f>
        <v>0</v>
      </c>
      <c r="BI213" s="229">
        <f>IF(N213="nulová",J213,0)</f>
        <v>0</v>
      </c>
      <c r="BJ213" s="20" t="s">
        <v>83</v>
      </c>
      <c r="BK213" s="229">
        <f>ROUND(I213*H213,2)</f>
        <v>0</v>
      </c>
      <c r="BL213" s="20" t="s">
        <v>204</v>
      </c>
      <c r="BM213" s="228" t="s">
        <v>2542</v>
      </c>
    </row>
    <row r="214" s="2" customFormat="1">
      <c r="A214" s="41"/>
      <c r="B214" s="42"/>
      <c r="C214" s="43"/>
      <c r="D214" s="230" t="s">
        <v>206</v>
      </c>
      <c r="E214" s="43"/>
      <c r="F214" s="231" t="s">
        <v>376</v>
      </c>
      <c r="G214" s="43"/>
      <c r="H214" s="43"/>
      <c r="I214" s="232"/>
      <c r="J214" s="43"/>
      <c r="K214" s="43"/>
      <c r="L214" s="47"/>
      <c r="M214" s="233"/>
      <c r="N214" s="234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206</v>
      </c>
      <c r="AU214" s="20" t="s">
        <v>85</v>
      </c>
    </row>
    <row r="215" s="13" customFormat="1">
      <c r="A215" s="13"/>
      <c r="B215" s="235"/>
      <c r="C215" s="236"/>
      <c r="D215" s="237" t="s">
        <v>208</v>
      </c>
      <c r="E215" s="238" t="s">
        <v>19</v>
      </c>
      <c r="F215" s="239" t="s">
        <v>2543</v>
      </c>
      <c r="G215" s="236"/>
      <c r="H215" s="240">
        <v>3.25</v>
      </c>
      <c r="I215" s="241"/>
      <c r="J215" s="236"/>
      <c r="K215" s="236"/>
      <c r="L215" s="242"/>
      <c r="M215" s="243"/>
      <c r="N215" s="244"/>
      <c r="O215" s="244"/>
      <c r="P215" s="244"/>
      <c r="Q215" s="244"/>
      <c r="R215" s="244"/>
      <c r="S215" s="244"/>
      <c r="T215" s="245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6" t="s">
        <v>208</v>
      </c>
      <c r="AU215" s="246" t="s">
        <v>85</v>
      </c>
      <c r="AV215" s="13" t="s">
        <v>85</v>
      </c>
      <c r="AW215" s="13" t="s">
        <v>37</v>
      </c>
      <c r="AX215" s="13" t="s">
        <v>76</v>
      </c>
      <c r="AY215" s="246" t="s">
        <v>197</v>
      </c>
    </row>
    <row r="216" s="15" customFormat="1">
      <c r="A216" s="15"/>
      <c r="B216" s="258"/>
      <c r="C216" s="259"/>
      <c r="D216" s="237" t="s">
        <v>208</v>
      </c>
      <c r="E216" s="260" t="s">
        <v>19</v>
      </c>
      <c r="F216" s="261" t="s">
        <v>378</v>
      </c>
      <c r="G216" s="259"/>
      <c r="H216" s="262">
        <v>3.25</v>
      </c>
      <c r="I216" s="263"/>
      <c r="J216" s="259"/>
      <c r="K216" s="259"/>
      <c r="L216" s="264"/>
      <c r="M216" s="265"/>
      <c r="N216" s="266"/>
      <c r="O216" s="266"/>
      <c r="P216" s="266"/>
      <c r="Q216" s="266"/>
      <c r="R216" s="266"/>
      <c r="S216" s="266"/>
      <c r="T216" s="267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68" t="s">
        <v>208</v>
      </c>
      <c r="AU216" s="268" t="s">
        <v>85</v>
      </c>
      <c r="AV216" s="15" t="s">
        <v>93</v>
      </c>
      <c r="AW216" s="15" t="s">
        <v>37</v>
      </c>
      <c r="AX216" s="15" t="s">
        <v>76</v>
      </c>
      <c r="AY216" s="268" t="s">
        <v>197</v>
      </c>
    </row>
    <row r="217" s="13" customFormat="1">
      <c r="A217" s="13"/>
      <c r="B217" s="235"/>
      <c r="C217" s="236"/>
      <c r="D217" s="237" t="s">
        <v>208</v>
      </c>
      <c r="E217" s="238" t="s">
        <v>19</v>
      </c>
      <c r="F217" s="239" t="s">
        <v>2544</v>
      </c>
      <c r="G217" s="236"/>
      <c r="H217" s="240">
        <v>15.35</v>
      </c>
      <c r="I217" s="241"/>
      <c r="J217" s="236"/>
      <c r="K217" s="236"/>
      <c r="L217" s="242"/>
      <c r="M217" s="243"/>
      <c r="N217" s="244"/>
      <c r="O217" s="244"/>
      <c r="P217" s="244"/>
      <c r="Q217" s="244"/>
      <c r="R217" s="244"/>
      <c r="S217" s="244"/>
      <c r="T217" s="245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6" t="s">
        <v>208</v>
      </c>
      <c r="AU217" s="246" t="s">
        <v>85</v>
      </c>
      <c r="AV217" s="13" t="s">
        <v>85</v>
      </c>
      <c r="AW217" s="13" t="s">
        <v>37</v>
      </c>
      <c r="AX217" s="13" t="s">
        <v>76</v>
      </c>
      <c r="AY217" s="246" t="s">
        <v>197</v>
      </c>
    </row>
    <row r="218" s="13" customFormat="1">
      <c r="A218" s="13"/>
      <c r="B218" s="235"/>
      <c r="C218" s="236"/>
      <c r="D218" s="237" t="s">
        <v>208</v>
      </c>
      <c r="E218" s="238" t="s">
        <v>19</v>
      </c>
      <c r="F218" s="239" t="s">
        <v>2545</v>
      </c>
      <c r="G218" s="236"/>
      <c r="H218" s="240">
        <v>14.449999999999999</v>
      </c>
      <c r="I218" s="241"/>
      <c r="J218" s="236"/>
      <c r="K218" s="236"/>
      <c r="L218" s="242"/>
      <c r="M218" s="243"/>
      <c r="N218" s="244"/>
      <c r="O218" s="244"/>
      <c r="P218" s="244"/>
      <c r="Q218" s="244"/>
      <c r="R218" s="244"/>
      <c r="S218" s="244"/>
      <c r="T218" s="245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6" t="s">
        <v>208</v>
      </c>
      <c r="AU218" s="246" t="s">
        <v>85</v>
      </c>
      <c r="AV218" s="13" t="s">
        <v>85</v>
      </c>
      <c r="AW218" s="13" t="s">
        <v>37</v>
      </c>
      <c r="AX218" s="13" t="s">
        <v>76</v>
      </c>
      <c r="AY218" s="246" t="s">
        <v>197</v>
      </c>
    </row>
    <row r="219" s="13" customFormat="1">
      <c r="A219" s="13"/>
      <c r="B219" s="235"/>
      <c r="C219" s="236"/>
      <c r="D219" s="237" t="s">
        <v>208</v>
      </c>
      <c r="E219" s="238" t="s">
        <v>19</v>
      </c>
      <c r="F219" s="239" t="s">
        <v>2546</v>
      </c>
      <c r="G219" s="236"/>
      <c r="H219" s="240">
        <v>194.15000000000001</v>
      </c>
      <c r="I219" s="241"/>
      <c r="J219" s="236"/>
      <c r="K219" s="236"/>
      <c r="L219" s="242"/>
      <c r="M219" s="243"/>
      <c r="N219" s="244"/>
      <c r="O219" s="244"/>
      <c r="P219" s="244"/>
      <c r="Q219" s="244"/>
      <c r="R219" s="244"/>
      <c r="S219" s="244"/>
      <c r="T219" s="245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6" t="s">
        <v>208</v>
      </c>
      <c r="AU219" s="246" t="s">
        <v>85</v>
      </c>
      <c r="AV219" s="13" t="s">
        <v>85</v>
      </c>
      <c r="AW219" s="13" t="s">
        <v>37</v>
      </c>
      <c r="AX219" s="13" t="s">
        <v>76</v>
      </c>
      <c r="AY219" s="246" t="s">
        <v>197</v>
      </c>
    </row>
    <row r="220" s="13" customFormat="1">
      <c r="A220" s="13"/>
      <c r="B220" s="235"/>
      <c r="C220" s="236"/>
      <c r="D220" s="237" t="s">
        <v>208</v>
      </c>
      <c r="E220" s="238" t="s">
        <v>19</v>
      </c>
      <c r="F220" s="239" t="s">
        <v>2547</v>
      </c>
      <c r="G220" s="236"/>
      <c r="H220" s="240">
        <v>24</v>
      </c>
      <c r="I220" s="241"/>
      <c r="J220" s="236"/>
      <c r="K220" s="236"/>
      <c r="L220" s="242"/>
      <c r="M220" s="243"/>
      <c r="N220" s="244"/>
      <c r="O220" s="244"/>
      <c r="P220" s="244"/>
      <c r="Q220" s="244"/>
      <c r="R220" s="244"/>
      <c r="S220" s="244"/>
      <c r="T220" s="245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6" t="s">
        <v>208</v>
      </c>
      <c r="AU220" s="246" t="s">
        <v>85</v>
      </c>
      <c r="AV220" s="13" t="s">
        <v>85</v>
      </c>
      <c r="AW220" s="13" t="s">
        <v>37</v>
      </c>
      <c r="AX220" s="13" t="s">
        <v>76</v>
      </c>
      <c r="AY220" s="246" t="s">
        <v>197</v>
      </c>
    </row>
    <row r="221" s="15" customFormat="1">
      <c r="A221" s="15"/>
      <c r="B221" s="258"/>
      <c r="C221" s="259"/>
      <c r="D221" s="237" t="s">
        <v>208</v>
      </c>
      <c r="E221" s="260" t="s">
        <v>19</v>
      </c>
      <c r="F221" s="261" t="s">
        <v>383</v>
      </c>
      <c r="G221" s="259"/>
      <c r="H221" s="262">
        <v>247.94999999999999</v>
      </c>
      <c r="I221" s="263"/>
      <c r="J221" s="259"/>
      <c r="K221" s="259"/>
      <c r="L221" s="264"/>
      <c r="M221" s="265"/>
      <c r="N221" s="266"/>
      <c r="O221" s="266"/>
      <c r="P221" s="266"/>
      <c r="Q221" s="266"/>
      <c r="R221" s="266"/>
      <c r="S221" s="266"/>
      <c r="T221" s="267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8" t="s">
        <v>208</v>
      </c>
      <c r="AU221" s="268" t="s">
        <v>85</v>
      </c>
      <c r="AV221" s="15" t="s">
        <v>93</v>
      </c>
      <c r="AW221" s="15" t="s">
        <v>37</v>
      </c>
      <c r="AX221" s="15" t="s">
        <v>76</v>
      </c>
      <c r="AY221" s="268" t="s">
        <v>197</v>
      </c>
    </row>
    <row r="222" s="13" customFormat="1">
      <c r="A222" s="13"/>
      <c r="B222" s="235"/>
      <c r="C222" s="236"/>
      <c r="D222" s="237" t="s">
        <v>208</v>
      </c>
      <c r="E222" s="238" t="s">
        <v>19</v>
      </c>
      <c r="F222" s="239" t="s">
        <v>2548</v>
      </c>
      <c r="G222" s="236"/>
      <c r="H222" s="240">
        <v>65.924999999999997</v>
      </c>
      <c r="I222" s="241"/>
      <c r="J222" s="236"/>
      <c r="K222" s="236"/>
      <c r="L222" s="242"/>
      <c r="M222" s="243"/>
      <c r="N222" s="244"/>
      <c r="O222" s="244"/>
      <c r="P222" s="244"/>
      <c r="Q222" s="244"/>
      <c r="R222" s="244"/>
      <c r="S222" s="244"/>
      <c r="T222" s="245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6" t="s">
        <v>208</v>
      </c>
      <c r="AU222" s="246" t="s">
        <v>85</v>
      </c>
      <c r="AV222" s="13" t="s">
        <v>85</v>
      </c>
      <c r="AW222" s="13" t="s">
        <v>37</v>
      </c>
      <c r="AX222" s="13" t="s">
        <v>76</v>
      </c>
      <c r="AY222" s="246" t="s">
        <v>197</v>
      </c>
    </row>
    <row r="223" s="15" customFormat="1">
      <c r="A223" s="15"/>
      <c r="B223" s="258"/>
      <c r="C223" s="259"/>
      <c r="D223" s="237" t="s">
        <v>208</v>
      </c>
      <c r="E223" s="260" t="s">
        <v>19</v>
      </c>
      <c r="F223" s="261" t="s">
        <v>385</v>
      </c>
      <c r="G223" s="259"/>
      <c r="H223" s="262">
        <v>65.924999999999997</v>
      </c>
      <c r="I223" s="263"/>
      <c r="J223" s="259"/>
      <c r="K223" s="259"/>
      <c r="L223" s="264"/>
      <c r="M223" s="265"/>
      <c r="N223" s="266"/>
      <c r="O223" s="266"/>
      <c r="P223" s="266"/>
      <c r="Q223" s="266"/>
      <c r="R223" s="266"/>
      <c r="S223" s="266"/>
      <c r="T223" s="267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8" t="s">
        <v>208</v>
      </c>
      <c r="AU223" s="268" t="s">
        <v>85</v>
      </c>
      <c r="AV223" s="15" t="s">
        <v>93</v>
      </c>
      <c r="AW223" s="15" t="s">
        <v>37</v>
      </c>
      <c r="AX223" s="15" t="s">
        <v>76</v>
      </c>
      <c r="AY223" s="268" t="s">
        <v>197</v>
      </c>
    </row>
    <row r="224" s="13" customFormat="1">
      <c r="A224" s="13"/>
      <c r="B224" s="235"/>
      <c r="C224" s="236"/>
      <c r="D224" s="237" t="s">
        <v>208</v>
      </c>
      <c r="E224" s="238" t="s">
        <v>19</v>
      </c>
      <c r="F224" s="239" t="s">
        <v>2549</v>
      </c>
      <c r="G224" s="236"/>
      <c r="H224" s="240">
        <v>7.7050000000000001</v>
      </c>
      <c r="I224" s="241"/>
      <c r="J224" s="236"/>
      <c r="K224" s="236"/>
      <c r="L224" s="242"/>
      <c r="M224" s="243"/>
      <c r="N224" s="244"/>
      <c r="O224" s="244"/>
      <c r="P224" s="244"/>
      <c r="Q224" s="244"/>
      <c r="R224" s="244"/>
      <c r="S224" s="244"/>
      <c r="T224" s="245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6" t="s">
        <v>208</v>
      </c>
      <c r="AU224" s="246" t="s">
        <v>85</v>
      </c>
      <c r="AV224" s="13" t="s">
        <v>85</v>
      </c>
      <c r="AW224" s="13" t="s">
        <v>37</v>
      </c>
      <c r="AX224" s="13" t="s">
        <v>76</v>
      </c>
      <c r="AY224" s="246" t="s">
        <v>197</v>
      </c>
    </row>
    <row r="225" s="13" customFormat="1">
      <c r="A225" s="13"/>
      <c r="B225" s="235"/>
      <c r="C225" s="236"/>
      <c r="D225" s="237" t="s">
        <v>208</v>
      </c>
      <c r="E225" s="238" t="s">
        <v>19</v>
      </c>
      <c r="F225" s="239" t="s">
        <v>2550</v>
      </c>
      <c r="G225" s="236"/>
      <c r="H225" s="240">
        <v>2.1099999999999999</v>
      </c>
      <c r="I225" s="241"/>
      <c r="J225" s="236"/>
      <c r="K225" s="236"/>
      <c r="L225" s="242"/>
      <c r="M225" s="243"/>
      <c r="N225" s="244"/>
      <c r="O225" s="244"/>
      <c r="P225" s="244"/>
      <c r="Q225" s="244"/>
      <c r="R225" s="244"/>
      <c r="S225" s="244"/>
      <c r="T225" s="245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6" t="s">
        <v>208</v>
      </c>
      <c r="AU225" s="246" t="s">
        <v>85</v>
      </c>
      <c r="AV225" s="13" t="s">
        <v>85</v>
      </c>
      <c r="AW225" s="13" t="s">
        <v>37</v>
      </c>
      <c r="AX225" s="13" t="s">
        <v>76</v>
      </c>
      <c r="AY225" s="246" t="s">
        <v>197</v>
      </c>
    </row>
    <row r="226" s="13" customFormat="1">
      <c r="A226" s="13"/>
      <c r="B226" s="235"/>
      <c r="C226" s="236"/>
      <c r="D226" s="237" t="s">
        <v>208</v>
      </c>
      <c r="E226" s="238" t="s">
        <v>19</v>
      </c>
      <c r="F226" s="239" t="s">
        <v>2551</v>
      </c>
      <c r="G226" s="236"/>
      <c r="H226" s="240">
        <v>43.994999999999997</v>
      </c>
      <c r="I226" s="241"/>
      <c r="J226" s="236"/>
      <c r="K226" s="236"/>
      <c r="L226" s="242"/>
      <c r="M226" s="243"/>
      <c r="N226" s="244"/>
      <c r="O226" s="244"/>
      <c r="P226" s="244"/>
      <c r="Q226" s="244"/>
      <c r="R226" s="244"/>
      <c r="S226" s="244"/>
      <c r="T226" s="245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6" t="s">
        <v>208</v>
      </c>
      <c r="AU226" s="246" t="s">
        <v>85</v>
      </c>
      <c r="AV226" s="13" t="s">
        <v>85</v>
      </c>
      <c r="AW226" s="13" t="s">
        <v>37</v>
      </c>
      <c r="AX226" s="13" t="s">
        <v>76</v>
      </c>
      <c r="AY226" s="246" t="s">
        <v>197</v>
      </c>
    </row>
    <row r="227" s="13" customFormat="1">
      <c r="A227" s="13"/>
      <c r="B227" s="235"/>
      <c r="C227" s="236"/>
      <c r="D227" s="237" t="s">
        <v>208</v>
      </c>
      <c r="E227" s="238" t="s">
        <v>19</v>
      </c>
      <c r="F227" s="239" t="s">
        <v>2552</v>
      </c>
      <c r="G227" s="236"/>
      <c r="H227" s="240">
        <v>26.489999999999998</v>
      </c>
      <c r="I227" s="241"/>
      <c r="J227" s="236"/>
      <c r="K227" s="236"/>
      <c r="L227" s="242"/>
      <c r="M227" s="243"/>
      <c r="N227" s="244"/>
      <c r="O227" s="244"/>
      <c r="P227" s="244"/>
      <c r="Q227" s="244"/>
      <c r="R227" s="244"/>
      <c r="S227" s="244"/>
      <c r="T227" s="245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6" t="s">
        <v>208</v>
      </c>
      <c r="AU227" s="246" t="s">
        <v>85</v>
      </c>
      <c r="AV227" s="13" t="s">
        <v>85</v>
      </c>
      <c r="AW227" s="13" t="s">
        <v>37</v>
      </c>
      <c r="AX227" s="13" t="s">
        <v>76</v>
      </c>
      <c r="AY227" s="246" t="s">
        <v>197</v>
      </c>
    </row>
    <row r="228" s="15" customFormat="1">
      <c r="A228" s="15"/>
      <c r="B228" s="258"/>
      <c r="C228" s="259"/>
      <c r="D228" s="237" t="s">
        <v>208</v>
      </c>
      <c r="E228" s="260" t="s">
        <v>19</v>
      </c>
      <c r="F228" s="261" t="s">
        <v>390</v>
      </c>
      <c r="G228" s="259"/>
      <c r="H228" s="262">
        <v>80.299999999999997</v>
      </c>
      <c r="I228" s="263"/>
      <c r="J228" s="259"/>
      <c r="K228" s="259"/>
      <c r="L228" s="264"/>
      <c r="M228" s="265"/>
      <c r="N228" s="266"/>
      <c r="O228" s="266"/>
      <c r="P228" s="266"/>
      <c r="Q228" s="266"/>
      <c r="R228" s="266"/>
      <c r="S228" s="266"/>
      <c r="T228" s="267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268" t="s">
        <v>208</v>
      </c>
      <c r="AU228" s="268" t="s">
        <v>85</v>
      </c>
      <c r="AV228" s="15" t="s">
        <v>93</v>
      </c>
      <c r="AW228" s="15" t="s">
        <v>37</v>
      </c>
      <c r="AX228" s="15" t="s">
        <v>76</v>
      </c>
      <c r="AY228" s="268" t="s">
        <v>197</v>
      </c>
    </row>
    <row r="229" s="14" customFormat="1">
      <c r="A229" s="14"/>
      <c r="B229" s="247"/>
      <c r="C229" s="248"/>
      <c r="D229" s="237" t="s">
        <v>208</v>
      </c>
      <c r="E229" s="249" t="s">
        <v>19</v>
      </c>
      <c r="F229" s="250" t="s">
        <v>272</v>
      </c>
      <c r="G229" s="248"/>
      <c r="H229" s="251">
        <v>397.42500000000001</v>
      </c>
      <c r="I229" s="252"/>
      <c r="J229" s="248"/>
      <c r="K229" s="248"/>
      <c r="L229" s="253"/>
      <c r="M229" s="254"/>
      <c r="N229" s="255"/>
      <c r="O229" s="255"/>
      <c r="P229" s="255"/>
      <c r="Q229" s="255"/>
      <c r="R229" s="255"/>
      <c r="S229" s="255"/>
      <c r="T229" s="256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7" t="s">
        <v>208</v>
      </c>
      <c r="AU229" s="257" t="s">
        <v>85</v>
      </c>
      <c r="AV229" s="14" t="s">
        <v>204</v>
      </c>
      <c r="AW229" s="14" t="s">
        <v>37</v>
      </c>
      <c r="AX229" s="14" t="s">
        <v>83</v>
      </c>
      <c r="AY229" s="257" t="s">
        <v>197</v>
      </c>
    </row>
    <row r="230" s="2" customFormat="1" ht="37.8" customHeight="1">
      <c r="A230" s="41"/>
      <c r="B230" s="42"/>
      <c r="C230" s="217" t="s">
        <v>396</v>
      </c>
      <c r="D230" s="217" t="s">
        <v>199</v>
      </c>
      <c r="E230" s="218" t="s">
        <v>1065</v>
      </c>
      <c r="F230" s="219" t="s">
        <v>1066</v>
      </c>
      <c r="G230" s="220" t="s">
        <v>202</v>
      </c>
      <c r="H230" s="221">
        <v>123.75</v>
      </c>
      <c r="I230" s="222"/>
      <c r="J230" s="223">
        <f>ROUND(I230*H230,2)</f>
        <v>0</v>
      </c>
      <c r="K230" s="219" t="s">
        <v>203</v>
      </c>
      <c r="L230" s="47"/>
      <c r="M230" s="224" t="s">
        <v>19</v>
      </c>
      <c r="N230" s="225" t="s">
        <v>47</v>
      </c>
      <c r="O230" s="87"/>
      <c r="P230" s="226">
        <f>O230*H230</f>
        <v>0</v>
      </c>
      <c r="Q230" s="226">
        <v>0</v>
      </c>
      <c r="R230" s="226">
        <f>Q230*H230</f>
        <v>0</v>
      </c>
      <c r="S230" s="226">
        <v>0</v>
      </c>
      <c r="T230" s="227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8" t="s">
        <v>204</v>
      </c>
      <c r="AT230" s="228" t="s">
        <v>199</v>
      </c>
      <c r="AU230" s="228" t="s">
        <v>85</v>
      </c>
      <c r="AY230" s="20" t="s">
        <v>197</v>
      </c>
      <c r="BE230" s="229">
        <f>IF(N230="základní",J230,0)</f>
        <v>0</v>
      </c>
      <c r="BF230" s="229">
        <f>IF(N230="snížená",J230,0)</f>
        <v>0</v>
      </c>
      <c r="BG230" s="229">
        <f>IF(N230="zákl. přenesená",J230,0)</f>
        <v>0</v>
      </c>
      <c r="BH230" s="229">
        <f>IF(N230="sníž. přenesená",J230,0)</f>
        <v>0</v>
      </c>
      <c r="BI230" s="229">
        <f>IF(N230="nulová",J230,0)</f>
        <v>0</v>
      </c>
      <c r="BJ230" s="20" t="s">
        <v>83</v>
      </c>
      <c r="BK230" s="229">
        <f>ROUND(I230*H230,2)</f>
        <v>0</v>
      </c>
      <c r="BL230" s="20" t="s">
        <v>204</v>
      </c>
      <c r="BM230" s="228" t="s">
        <v>2553</v>
      </c>
    </row>
    <row r="231" s="2" customFormat="1">
      <c r="A231" s="41"/>
      <c r="B231" s="42"/>
      <c r="C231" s="43"/>
      <c r="D231" s="230" t="s">
        <v>206</v>
      </c>
      <c r="E231" s="43"/>
      <c r="F231" s="231" t="s">
        <v>1068</v>
      </c>
      <c r="G231" s="43"/>
      <c r="H231" s="43"/>
      <c r="I231" s="232"/>
      <c r="J231" s="43"/>
      <c r="K231" s="43"/>
      <c r="L231" s="47"/>
      <c r="M231" s="233"/>
      <c r="N231" s="234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206</v>
      </c>
      <c r="AU231" s="20" t="s">
        <v>85</v>
      </c>
    </row>
    <row r="232" s="13" customFormat="1">
      <c r="A232" s="13"/>
      <c r="B232" s="235"/>
      <c r="C232" s="236"/>
      <c r="D232" s="237" t="s">
        <v>208</v>
      </c>
      <c r="E232" s="238" t="s">
        <v>19</v>
      </c>
      <c r="F232" s="239" t="s">
        <v>2554</v>
      </c>
      <c r="G232" s="236"/>
      <c r="H232" s="240">
        <v>123.75</v>
      </c>
      <c r="I232" s="241"/>
      <c r="J232" s="236"/>
      <c r="K232" s="236"/>
      <c r="L232" s="242"/>
      <c r="M232" s="243"/>
      <c r="N232" s="244"/>
      <c r="O232" s="244"/>
      <c r="P232" s="244"/>
      <c r="Q232" s="244"/>
      <c r="R232" s="244"/>
      <c r="S232" s="244"/>
      <c r="T232" s="245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6" t="s">
        <v>208</v>
      </c>
      <c r="AU232" s="246" t="s">
        <v>85</v>
      </c>
      <c r="AV232" s="13" t="s">
        <v>85</v>
      </c>
      <c r="AW232" s="13" t="s">
        <v>37</v>
      </c>
      <c r="AX232" s="13" t="s">
        <v>83</v>
      </c>
      <c r="AY232" s="246" t="s">
        <v>197</v>
      </c>
    </row>
    <row r="233" s="2" customFormat="1" ht="37.8" customHeight="1">
      <c r="A233" s="41"/>
      <c r="B233" s="42"/>
      <c r="C233" s="217" t="s">
        <v>404</v>
      </c>
      <c r="D233" s="217" t="s">
        <v>199</v>
      </c>
      <c r="E233" s="218" t="s">
        <v>2555</v>
      </c>
      <c r="F233" s="219" t="s">
        <v>2556</v>
      </c>
      <c r="G233" s="220" t="s">
        <v>202</v>
      </c>
      <c r="H233" s="221">
        <v>139.5</v>
      </c>
      <c r="I233" s="222"/>
      <c r="J233" s="223">
        <f>ROUND(I233*H233,2)</f>
        <v>0</v>
      </c>
      <c r="K233" s="219" t="s">
        <v>203</v>
      </c>
      <c r="L233" s="47"/>
      <c r="M233" s="224" t="s">
        <v>19</v>
      </c>
      <c r="N233" s="225" t="s">
        <v>47</v>
      </c>
      <c r="O233" s="87"/>
      <c r="P233" s="226">
        <f>O233*H233</f>
        <v>0</v>
      </c>
      <c r="Q233" s="226">
        <v>0</v>
      </c>
      <c r="R233" s="226">
        <f>Q233*H233</f>
        <v>0</v>
      </c>
      <c r="S233" s="226">
        <v>0</v>
      </c>
      <c r="T233" s="227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8" t="s">
        <v>204</v>
      </c>
      <c r="AT233" s="228" t="s">
        <v>199</v>
      </c>
      <c r="AU233" s="228" t="s">
        <v>85</v>
      </c>
      <c r="AY233" s="20" t="s">
        <v>197</v>
      </c>
      <c r="BE233" s="229">
        <f>IF(N233="základní",J233,0)</f>
        <v>0</v>
      </c>
      <c r="BF233" s="229">
        <f>IF(N233="snížená",J233,0)</f>
        <v>0</v>
      </c>
      <c r="BG233" s="229">
        <f>IF(N233="zákl. přenesená",J233,0)</f>
        <v>0</v>
      </c>
      <c r="BH233" s="229">
        <f>IF(N233="sníž. přenesená",J233,0)</f>
        <v>0</v>
      </c>
      <c r="BI233" s="229">
        <f>IF(N233="nulová",J233,0)</f>
        <v>0</v>
      </c>
      <c r="BJ233" s="20" t="s">
        <v>83</v>
      </c>
      <c r="BK233" s="229">
        <f>ROUND(I233*H233,2)</f>
        <v>0</v>
      </c>
      <c r="BL233" s="20" t="s">
        <v>204</v>
      </c>
      <c r="BM233" s="228" t="s">
        <v>2557</v>
      </c>
    </row>
    <row r="234" s="2" customFormat="1">
      <c r="A234" s="41"/>
      <c r="B234" s="42"/>
      <c r="C234" s="43"/>
      <c r="D234" s="230" t="s">
        <v>206</v>
      </c>
      <c r="E234" s="43"/>
      <c r="F234" s="231" t="s">
        <v>2558</v>
      </c>
      <c r="G234" s="43"/>
      <c r="H234" s="43"/>
      <c r="I234" s="232"/>
      <c r="J234" s="43"/>
      <c r="K234" s="43"/>
      <c r="L234" s="47"/>
      <c r="M234" s="233"/>
      <c r="N234" s="234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206</v>
      </c>
      <c r="AU234" s="20" t="s">
        <v>85</v>
      </c>
    </row>
    <row r="235" s="13" customFormat="1">
      <c r="A235" s="13"/>
      <c r="B235" s="235"/>
      <c r="C235" s="236"/>
      <c r="D235" s="237" t="s">
        <v>208</v>
      </c>
      <c r="E235" s="238" t="s">
        <v>19</v>
      </c>
      <c r="F235" s="239" t="s">
        <v>2559</v>
      </c>
      <c r="G235" s="236"/>
      <c r="H235" s="240">
        <v>37.5</v>
      </c>
      <c r="I235" s="241"/>
      <c r="J235" s="236"/>
      <c r="K235" s="236"/>
      <c r="L235" s="242"/>
      <c r="M235" s="243"/>
      <c r="N235" s="244"/>
      <c r="O235" s="244"/>
      <c r="P235" s="244"/>
      <c r="Q235" s="244"/>
      <c r="R235" s="244"/>
      <c r="S235" s="244"/>
      <c r="T235" s="245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6" t="s">
        <v>208</v>
      </c>
      <c r="AU235" s="246" t="s">
        <v>85</v>
      </c>
      <c r="AV235" s="13" t="s">
        <v>85</v>
      </c>
      <c r="AW235" s="13" t="s">
        <v>37</v>
      </c>
      <c r="AX235" s="13" t="s">
        <v>76</v>
      </c>
      <c r="AY235" s="246" t="s">
        <v>197</v>
      </c>
    </row>
    <row r="236" s="13" customFormat="1">
      <c r="A236" s="13"/>
      <c r="B236" s="235"/>
      <c r="C236" s="236"/>
      <c r="D236" s="237" t="s">
        <v>208</v>
      </c>
      <c r="E236" s="238" t="s">
        <v>19</v>
      </c>
      <c r="F236" s="239" t="s">
        <v>2560</v>
      </c>
      <c r="G236" s="236"/>
      <c r="H236" s="240">
        <v>86</v>
      </c>
      <c r="I236" s="241"/>
      <c r="J236" s="236"/>
      <c r="K236" s="236"/>
      <c r="L236" s="242"/>
      <c r="M236" s="243"/>
      <c r="N236" s="244"/>
      <c r="O236" s="244"/>
      <c r="P236" s="244"/>
      <c r="Q236" s="244"/>
      <c r="R236" s="244"/>
      <c r="S236" s="244"/>
      <c r="T236" s="245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6" t="s">
        <v>208</v>
      </c>
      <c r="AU236" s="246" t="s">
        <v>85</v>
      </c>
      <c r="AV236" s="13" t="s">
        <v>85</v>
      </c>
      <c r="AW236" s="13" t="s">
        <v>37</v>
      </c>
      <c r="AX236" s="13" t="s">
        <v>76</v>
      </c>
      <c r="AY236" s="246" t="s">
        <v>197</v>
      </c>
    </row>
    <row r="237" s="13" customFormat="1">
      <c r="A237" s="13"/>
      <c r="B237" s="235"/>
      <c r="C237" s="236"/>
      <c r="D237" s="237" t="s">
        <v>208</v>
      </c>
      <c r="E237" s="238" t="s">
        <v>19</v>
      </c>
      <c r="F237" s="239" t="s">
        <v>2561</v>
      </c>
      <c r="G237" s="236"/>
      <c r="H237" s="240">
        <v>9</v>
      </c>
      <c r="I237" s="241"/>
      <c r="J237" s="236"/>
      <c r="K237" s="236"/>
      <c r="L237" s="242"/>
      <c r="M237" s="243"/>
      <c r="N237" s="244"/>
      <c r="O237" s="244"/>
      <c r="P237" s="244"/>
      <c r="Q237" s="244"/>
      <c r="R237" s="244"/>
      <c r="S237" s="244"/>
      <c r="T237" s="245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6" t="s">
        <v>208</v>
      </c>
      <c r="AU237" s="246" t="s">
        <v>85</v>
      </c>
      <c r="AV237" s="13" t="s">
        <v>85</v>
      </c>
      <c r="AW237" s="13" t="s">
        <v>37</v>
      </c>
      <c r="AX237" s="13" t="s">
        <v>76</v>
      </c>
      <c r="AY237" s="246" t="s">
        <v>197</v>
      </c>
    </row>
    <row r="238" s="13" customFormat="1">
      <c r="A238" s="13"/>
      <c r="B238" s="235"/>
      <c r="C238" s="236"/>
      <c r="D238" s="237" t="s">
        <v>208</v>
      </c>
      <c r="E238" s="238" t="s">
        <v>19</v>
      </c>
      <c r="F238" s="239" t="s">
        <v>2562</v>
      </c>
      <c r="G238" s="236"/>
      <c r="H238" s="240">
        <v>7</v>
      </c>
      <c r="I238" s="241"/>
      <c r="J238" s="236"/>
      <c r="K238" s="236"/>
      <c r="L238" s="242"/>
      <c r="M238" s="243"/>
      <c r="N238" s="244"/>
      <c r="O238" s="244"/>
      <c r="P238" s="244"/>
      <c r="Q238" s="244"/>
      <c r="R238" s="244"/>
      <c r="S238" s="244"/>
      <c r="T238" s="245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6" t="s">
        <v>208</v>
      </c>
      <c r="AU238" s="246" t="s">
        <v>85</v>
      </c>
      <c r="AV238" s="13" t="s">
        <v>85</v>
      </c>
      <c r="AW238" s="13" t="s">
        <v>37</v>
      </c>
      <c r="AX238" s="13" t="s">
        <v>76</v>
      </c>
      <c r="AY238" s="246" t="s">
        <v>197</v>
      </c>
    </row>
    <row r="239" s="14" customFormat="1">
      <c r="A239" s="14"/>
      <c r="B239" s="247"/>
      <c r="C239" s="248"/>
      <c r="D239" s="237" t="s">
        <v>208</v>
      </c>
      <c r="E239" s="249" t="s">
        <v>19</v>
      </c>
      <c r="F239" s="250" t="s">
        <v>272</v>
      </c>
      <c r="G239" s="248"/>
      <c r="H239" s="251">
        <v>139.5</v>
      </c>
      <c r="I239" s="252"/>
      <c r="J239" s="248"/>
      <c r="K239" s="248"/>
      <c r="L239" s="253"/>
      <c r="M239" s="254"/>
      <c r="N239" s="255"/>
      <c r="O239" s="255"/>
      <c r="P239" s="255"/>
      <c r="Q239" s="255"/>
      <c r="R239" s="255"/>
      <c r="S239" s="255"/>
      <c r="T239" s="256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7" t="s">
        <v>208</v>
      </c>
      <c r="AU239" s="257" t="s">
        <v>85</v>
      </c>
      <c r="AV239" s="14" t="s">
        <v>204</v>
      </c>
      <c r="AW239" s="14" t="s">
        <v>37</v>
      </c>
      <c r="AX239" s="14" t="s">
        <v>83</v>
      </c>
      <c r="AY239" s="257" t="s">
        <v>197</v>
      </c>
    </row>
    <row r="240" s="12" customFormat="1" ht="22.8" customHeight="1">
      <c r="A240" s="12"/>
      <c r="B240" s="201"/>
      <c r="C240" s="202"/>
      <c r="D240" s="203" t="s">
        <v>75</v>
      </c>
      <c r="E240" s="215" t="s">
        <v>93</v>
      </c>
      <c r="F240" s="215" t="s">
        <v>410</v>
      </c>
      <c r="G240" s="202"/>
      <c r="H240" s="202"/>
      <c r="I240" s="205"/>
      <c r="J240" s="216">
        <f>BK240</f>
        <v>0</v>
      </c>
      <c r="K240" s="202"/>
      <c r="L240" s="207"/>
      <c r="M240" s="208"/>
      <c r="N240" s="209"/>
      <c r="O240" s="209"/>
      <c r="P240" s="210">
        <f>SUM(P241:P245)</f>
        <v>0</v>
      </c>
      <c r="Q240" s="209"/>
      <c r="R240" s="210">
        <f>SUM(R241:R245)</f>
        <v>5.9797000000000002</v>
      </c>
      <c r="S240" s="209"/>
      <c r="T240" s="211">
        <f>SUM(T241:T245)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12" t="s">
        <v>83</v>
      </c>
      <c r="AT240" s="213" t="s">
        <v>75</v>
      </c>
      <c r="AU240" s="213" t="s">
        <v>83</v>
      </c>
      <c r="AY240" s="212" t="s">
        <v>197</v>
      </c>
      <c r="BK240" s="214">
        <f>SUM(BK241:BK245)</f>
        <v>0</v>
      </c>
    </row>
    <row r="241" s="2" customFormat="1" ht="33" customHeight="1">
      <c r="A241" s="41"/>
      <c r="B241" s="42"/>
      <c r="C241" s="217" t="s">
        <v>411</v>
      </c>
      <c r="D241" s="217" t="s">
        <v>199</v>
      </c>
      <c r="E241" s="218" t="s">
        <v>412</v>
      </c>
      <c r="F241" s="219" t="s">
        <v>413</v>
      </c>
      <c r="G241" s="220" t="s">
        <v>248</v>
      </c>
      <c r="H241" s="221">
        <v>10</v>
      </c>
      <c r="I241" s="222"/>
      <c r="J241" s="223">
        <f>ROUND(I241*H241,2)</f>
        <v>0</v>
      </c>
      <c r="K241" s="219" t="s">
        <v>203</v>
      </c>
      <c r="L241" s="47"/>
      <c r="M241" s="224" t="s">
        <v>19</v>
      </c>
      <c r="N241" s="225" t="s">
        <v>47</v>
      </c>
      <c r="O241" s="87"/>
      <c r="P241" s="226">
        <f>O241*H241</f>
        <v>0</v>
      </c>
      <c r="Q241" s="226">
        <v>0.24127000000000001</v>
      </c>
      <c r="R241" s="226">
        <f>Q241*H241</f>
        <v>2.4127000000000001</v>
      </c>
      <c r="S241" s="226">
        <v>0</v>
      </c>
      <c r="T241" s="227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8" t="s">
        <v>204</v>
      </c>
      <c r="AT241" s="228" t="s">
        <v>199</v>
      </c>
      <c r="AU241" s="228" t="s">
        <v>85</v>
      </c>
      <c r="AY241" s="20" t="s">
        <v>197</v>
      </c>
      <c r="BE241" s="229">
        <f>IF(N241="základní",J241,0)</f>
        <v>0</v>
      </c>
      <c r="BF241" s="229">
        <f>IF(N241="snížená",J241,0)</f>
        <v>0</v>
      </c>
      <c r="BG241" s="229">
        <f>IF(N241="zákl. přenesená",J241,0)</f>
        <v>0</v>
      </c>
      <c r="BH241" s="229">
        <f>IF(N241="sníž. přenesená",J241,0)</f>
        <v>0</v>
      </c>
      <c r="BI241" s="229">
        <f>IF(N241="nulová",J241,0)</f>
        <v>0</v>
      </c>
      <c r="BJ241" s="20" t="s">
        <v>83</v>
      </c>
      <c r="BK241" s="229">
        <f>ROUND(I241*H241,2)</f>
        <v>0</v>
      </c>
      <c r="BL241" s="20" t="s">
        <v>204</v>
      </c>
      <c r="BM241" s="228" t="s">
        <v>2563</v>
      </c>
    </row>
    <row r="242" s="2" customFormat="1">
      <c r="A242" s="41"/>
      <c r="B242" s="42"/>
      <c r="C242" s="43"/>
      <c r="D242" s="230" t="s">
        <v>206</v>
      </c>
      <c r="E242" s="43"/>
      <c r="F242" s="231" t="s">
        <v>415</v>
      </c>
      <c r="G242" s="43"/>
      <c r="H242" s="43"/>
      <c r="I242" s="232"/>
      <c r="J242" s="43"/>
      <c r="K242" s="43"/>
      <c r="L242" s="47"/>
      <c r="M242" s="233"/>
      <c r="N242" s="234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206</v>
      </c>
      <c r="AU242" s="20" t="s">
        <v>85</v>
      </c>
    </row>
    <row r="243" s="2" customFormat="1" ht="24.15" customHeight="1">
      <c r="A243" s="41"/>
      <c r="B243" s="42"/>
      <c r="C243" s="269" t="s">
        <v>418</v>
      </c>
      <c r="D243" s="269" t="s">
        <v>342</v>
      </c>
      <c r="E243" s="270" t="s">
        <v>2564</v>
      </c>
      <c r="F243" s="271" t="s">
        <v>2565</v>
      </c>
      <c r="G243" s="272" t="s">
        <v>421</v>
      </c>
      <c r="H243" s="273">
        <v>58</v>
      </c>
      <c r="I243" s="274"/>
      <c r="J243" s="275">
        <f>ROUND(I243*H243,2)</f>
        <v>0</v>
      </c>
      <c r="K243" s="271" t="s">
        <v>203</v>
      </c>
      <c r="L243" s="276"/>
      <c r="M243" s="277" t="s">
        <v>19</v>
      </c>
      <c r="N243" s="278" t="s">
        <v>47</v>
      </c>
      <c r="O243" s="87"/>
      <c r="P243" s="226">
        <f>O243*H243</f>
        <v>0</v>
      </c>
      <c r="Q243" s="226">
        <v>0.061499999999999999</v>
      </c>
      <c r="R243" s="226">
        <f>Q243*H243</f>
        <v>3.5670000000000002</v>
      </c>
      <c r="S243" s="226">
        <v>0</v>
      </c>
      <c r="T243" s="227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8" t="s">
        <v>239</v>
      </c>
      <c r="AT243" s="228" t="s">
        <v>342</v>
      </c>
      <c r="AU243" s="228" t="s">
        <v>85</v>
      </c>
      <c r="AY243" s="20" t="s">
        <v>197</v>
      </c>
      <c r="BE243" s="229">
        <f>IF(N243="základní",J243,0)</f>
        <v>0</v>
      </c>
      <c r="BF243" s="229">
        <f>IF(N243="snížená",J243,0)</f>
        <v>0</v>
      </c>
      <c r="BG243" s="229">
        <f>IF(N243="zákl. přenesená",J243,0)</f>
        <v>0</v>
      </c>
      <c r="BH243" s="229">
        <f>IF(N243="sníž. přenesená",J243,0)</f>
        <v>0</v>
      </c>
      <c r="BI243" s="229">
        <f>IF(N243="nulová",J243,0)</f>
        <v>0</v>
      </c>
      <c r="BJ243" s="20" t="s">
        <v>83</v>
      </c>
      <c r="BK243" s="229">
        <f>ROUND(I243*H243,2)</f>
        <v>0</v>
      </c>
      <c r="BL243" s="20" t="s">
        <v>204</v>
      </c>
      <c r="BM243" s="228" t="s">
        <v>2566</v>
      </c>
    </row>
    <row r="244" s="13" customFormat="1">
      <c r="A244" s="13"/>
      <c r="B244" s="235"/>
      <c r="C244" s="236"/>
      <c r="D244" s="237" t="s">
        <v>208</v>
      </c>
      <c r="E244" s="238" t="s">
        <v>19</v>
      </c>
      <c r="F244" s="239" t="s">
        <v>2567</v>
      </c>
      <c r="G244" s="236"/>
      <c r="H244" s="240">
        <v>57.143000000000001</v>
      </c>
      <c r="I244" s="241"/>
      <c r="J244" s="236"/>
      <c r="K244" s="236"/>
      <c r="L244" s="242"/>
      <c r="M244" s="243"/>
      <c r="N244" s="244"/>
      <c r="O244" s="244"/>
      <c r="P244" s="244"/>
      <c r="Q244" s="244"/>
      <c r="R244" s="244"/>
      <c r="S244" s="244"/>
      <c r="T244" s="245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6" t="s">
        <v>208</v>
      </c>
      <c r="AU244" s="246" t="s">
        <v>85</v>
      </c>
      <c r="AV244" s="13" t="s">
        <v>85</v>
      </c>
      <c r="AW244" s="13" t="s">
        <v>37</v>
      </c>
      <c r="AX244" s="13" t="s">
        <v>76</v>
      </c>
      <c r="AY244" s="246" t="s">
        <v>197</v>
      </c>
    </row>
    <row r="245" s="13" customFormat="1">
      <c r="A245" s="13"/>
      <c r="B245" s="235"/>
      <c r="C245" s="236"/>
      <c r="D245" s="237" t="s">
        <v>208</v>
      </c>
      <c r="E245" s="238" t="s">
        <v>19</v>
      </c>
      <c r="F245" s="239" t="s">
        <v>2568</v>
      </c>
      <c r="G245" s="236"/>
      <c r="H245" s="240">
        <v>58</v>
      </c>
      <c r="I245" s="241"/>
      <c r="J245" s="236"/>
      <c r="K245" s="236"/>
      <c r="L245" s="242"/>
      <c r="M245" s="243"/>
      <c r="N245" s="244"/>
      <c r="O245" s="244"/>
      <c r="P245" s="244"/>
      <c r="Q245" s="244"/>
      <c r="R245" s="244"/>
      <c r="S245" s="244"/>
      <c r="T245" s="245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6" t="s">
        <v>208</v>
      </c>
      <c r="AU245" s="246" t="s">
        <v>85</v>
      </c>
      <c r="AV245" s="13" t="s">
        <v>85</v>
      </c>
      <c r="AW245" s="13" t="s">
        <v>37</v>
      </c>
      <c r="AX245" s="13" t="s">
        <v>83</v>
      </c>
      <c r="AY245" s="246" t="s">
        <v>197</v>
      </c>
    </row>
    <row r="246" s="12" customFormat="1" ht="22.8" customHeight="1">
      <c r="A246" s="12"/>
      <c r="B246" s="201"/>
      <c r="C246" s="202"/>
      <c r="D246" s="203" t="s">
        <v>75</v>
      </c>
      <c r="E246" s="215" t="s">
        <v>224</v>
      </c>
      <c r="F246" s="215" t="s">
        <v>431</v>
      </c>
      <c r="G246" s="202"/>
      <c r="H246" s="202"/>
      <c r="I246" s="205"/>
      <c r="J246" s="216">
        <f>BK246</f>
        <v>0</v>
      </c>
      <c r="K246" s="202"/>
      <c r="L246" s="207"/>
      <c r="M246" s="208"/>
      <c r="N246" s="209"/>
      <c r="O246" s="209"/>
      <c r="P246" s="210">
        <f>SUM(P247:P329)</f>
        <v>0</v>
      </c>
      <c r="Q246" s="209"/>
      <c r="R246" s="210">
        <f>SUM(R247:R329)</f>
        <v>128.71633900000001</v>
      </c>
      <c r="S246" s="209"/>
      <c r="T246" s="211">
        <f>SUM(T247:T329)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12" t="s">
        <v>83</v>
      </c>
      <c r="AT246" s="213" t="s">
        <v>75</v>
      </c>
      <c r="AU246" s="213" t="s">
        <v>83</v>
      </c>
      <c r="AY246" s="212" t="s">
        <v>197</v>
      </c>
      <c r="BK246" s="214">
        <f>SUM(BK247:BK329)</f>
        <v>0</v>
      </c>
    </row>
    <row r="247" s="2" customFormat="1" ht="33" customHeight="1">
      <c r="A247" s="41"/>
      <c r="B247" s="42"/>
      <c r="C247" s="217" t="s">
        <v>425</v>
      </c>
      <c r="D247" s="217" t="s">
        <v>199</v>
      </c>
      <c r="E247" s="218" t="s">
        <v>433</v>
      </c>
      <c r="F247" s="219" t="s">
        <v>434</v>
      </c>
      <c r="G247" s="220" t="s">
        <v>202</v>
      </c>
      <c r="H247" s="221">
        <v>3.25</v>
      </c>
      <c r="I247" s="222"/>
      <c r="J247" s="223">
        <f>ROUND(I247*H247,2)</f>
        <v>0</v>
      </c>
      <c r="K247" s="219" t="s">
        <v>203</v>
      </c>
      <c r="L247" s="47"/>
      <c r="M247" s="224" t="s">
        <v>19</v>
      </c>
      <c r="N247" s="225" t="s">
        <v>47</v>
      </c>
      <c r="O247" s="87"/>
      <c r="P247" s="226">
        <f>O247*H247</f>
        <v>0</v>
      </c>
      <c r="Q247" s="226">
        <v>0</v>
      </c>
      <c r="R247" s="226">
        <f>Q247*H247</f>
        <v>0</v>
      </c>
      <c r="S247" s="226">
        <v>0</v>
      </c>
      <c r="T247" s="227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8" t="s">
        <v>204</v>
      </c>
      <c r="AT247" s="228" t="s">
        <v>199</v>
      </c>
      <c r="AU247" s="228" t="s">
        <v>85</v>
      </c>
      <c r="AY247" s="20" t="s">
        <v>197</v>
      </c>
      <c r="BE247" s="229">
        <f>IF(N247="základní",J247,0)</f>
        <v>0</v>
      </c>
      <c r="BF247" s="229">
        <f>IF(N247="snížená",J247,0)</f>
        <v>0</v>
      </c>
      <c r="BG247" s="229">
        <f>IF(N247="zákl. přenesená",J247,0)</f>
        <v>0</v>
      </c>
      <c r="BH247" s="229">
        <f>IF(N247="sníž. přenesená",J247,0)</f>
        <v>0</v>
      </c>
      <c r="BI247" s="229">
        <f>IF(N247="nulová",J247,0)</f>
        <v>0</v>
      </c>
      <c r="BJ247" s="20" t="s">
        <v>83</v>
      </c>
      <c r="BK247" s="229">
        <f>ROUND(I247*H247,2)</f>
        <v>0</v>
      </c>
      <c r="BL247" s="20" t="s">
        <v>204</v>
      </c>
      <c r="BM247" s="228" t="s">
        <v>2569</v>
      </c>
    </row>
    <row r="248" s="2" customFormat="1">
      <c r="A248" s="41"/>
      <c r="B248" s="42"/>
      <c r="C248" s="43"/>
      <c r="D248" s="230" t="s">
        <v>206</v>
      </c>
      <c r="E248" s="43"/>
      <c r="F248" s="231" t="s">
        <v>436</v>
      </c>
      <c r="G248" s="43"/>
      <c r="H248" s="43"/>
      <c r="I248" s="232"/>
      <c r="J248" s="43"/>
      <c r="K248" s="43"/>
      <c r="L248" s="47"/>
      <c r="M248" s="233"/>
      <c r="N248" s="234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206</v>
      </c>
      <c r="AU248" s="20" t="s">
        <v>85</v>
      </c>
    </row>
    <row r="249" s="13" customFormat="1">
      <c r="A249" s="13"/>
      <c r="B249" s="235"/>
      <c r="C249" s="236"/>
      <c r="D249" s="237" t="s">
        <v>208</v>
      </c>
      <c r="E249" s="238" t="s">
        <v>19</v>
      </c>
      <c r="F249" s="239" t="s">
        <v>2543</v>
      </c>
      <c r="G249" s="236"/>
      <c r="H249" s="240">
        <v>3.25</v>
      </c>
      <c r="I249" s="241"/>
      <c r="J249" s="236"/>
      <c r="K249" s="236"/>
      <c r="L249" s="242"/>
      <c r="M249" s="243"/>
      <c r="N249" s="244"/>
      <c r="O249" s="244"/>
      <c r="P249" s="244"/>
      <c r="Q249" s="244"/>
      <c r="R249" s="244"/>
      <c r="S249" s="244"/>
      <c r="T249" s="245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6" t="s">
        <v>208</v>
      </c>
      <c r="AU249" s="246" t="s">
        <v>85</v>
      </c>
      <c r="AV249" s="13" t="s">
        <v>85</v>
      </c>
      <c r="AW249" s="13" t="s">
        <v>37</v>
      </c>
      <c r="AX249" s="13" t="s">
        <v>76</v>
      </c>
      <c r="AY249" s="246" t="s">
        <v>197</v>
      </c>
    </row>
    <row r="250" s="15" customFormat="1">
      <c r="A250" s="15"/>
      <c r="B250" s="258"/>
      <c r="C250" s="259"/>
      <c r="D250" s="237" t="s">
        <v>208</v>
      </c>
      <c r="E250" s="260" t="s">
        <v>19</v>
      </c>
      <c r="F250" s="261" t="s">
        <v>378</v>
      </c>
      <c r="G250" s="259"/>
      <c r="H250" s="262">
        <v>3.25</v>
      </c>
      <c r="I250" s="263"/>
      <c r="J250" s="259"/>
      <c r="K250" s="259"/>
      <c r="L250" s="264"/>
      <c r="M250" s="265"/>
      <c r="N250" s="266"/>
      <c r="O250" s="266"/>
      <c r="P250" s="266"/>
      <c r="Q250" s="266"/>
      <c r="R250" s="266"/>
      <c r="S250" s="266"/>
      <c r="T250" s="267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68" t="s">
        <v>208</v>
      </c>
      <c r="AU250" s="268" t="s">
        <v>85</v>
      </c>
      <c r="AV250" s="15" t="s">
        <v>93</v>
      </c>
      <c r="AW250" s="15" t="s">
        <v>37</v>
      </c>
      <c r="AX250" s="15" t="s">
        <v>76</v>
      </c>
      <c r="AY250" s="268" t="s">
        <v>197</v>
      </c>
    </row>
    <row r="251" s="14" customFormat="1">
      <c r="A251" s="14"/>
      <c r="B251" s="247"/>
      <c r="C251" s="248"/>
      <c r="D251" s="237" t="s">
        <v>208</v>
      </c>
      <c r="E251" s="249" t="s">
        <v>19</v>
      </c>
      <c r="F251" s="250" t="s">
        <v>272</v>
      </c>
      <c r="G251" s="248"/>
      <c r="H251" s="251">
        <v>3.25</v>
      </c>
      <c r="I251" s="252"/>
      <c r="J251" s="248"/>
      <c r="K251" s="248"/>
      <c r="L251" s="253"/>
      <c r="M251" s="254"/>
      <c r="N251" s="255"/>
      <c r="O251" s="255"/>
      <c r="P251" s="255"/>
      <c r="Q251" s="255"/>
      <c r="R251" s="255"/>
      <c r="S251" s="255"/>
      <c r="T251" s="256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7" t="s">
        <v>208</v>
      </c>
      <c r="AU251" s="257" t="s">
        <v>85</v>
      </c>
      <c r="AV251" s="14" t="s">
        <v>204</v>
      </c>
      <c r="AW251" s="14" t="s">
        <v>37</v>
      </c>
      <c r="AX251" s="14" t="s">
        <v>83</v>
      </c>
      <c r="AY251" s="257" t="s">
        <v>197</v>
      </c>
    </row>
    <row r="252" s="2" customFormat="1" ht="33" customHeight="1">
      <c r="A252" s="41"/>
      <c r="B252" s="42"/>
      <c r="C252" s="217" t="s">
        <v>432</v>
      </c>
      <c r="D252" s="217" t="s">
        <v>199</v>
      </c>
      <c r="E252" s="218" t="s">
        <v>438</v>
      </c>
      <c r="F252" s="219" t="s">
        <v>439</v>
      </c>
      <c r="G252" s="220" t="s">
        <v>202</v>
      </c>
      <c r="H252" s="221">
        <v>331.5</v>
      </c>
      <c r="I252" s="222"/>
      <c r="J252" s="223">
        <f>ROUND(I252*H252,2)</f>
        <v>0</v>
      </c>
      <c r="K252" s="219" t="s">
        <v>203</v>
      </c>
      <c r="L252" s="47"/>
      <c r="M252" s="224" t="s">
        <v>19</v>
      </c>
      <c r="N252" s="225" t="s">
        <v>47</v>
      </c>
      <c r="O252" s="87"/>
      <c r="P252" s="226">
        <f>O252*H252</f>
        <v>0</v>
      </c>
      <c r="Q252" s="226">
        <v>0</v>
      </c>
      <c r="R252" s="226">
        <f>Q252*H252</f>
        <v>0</v>
      </c>
      <c r="S252" s="226">
        <v>0</v>
      </c>
      <c r="T252" s="227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8" t="s">
        <v>204</v>
      </c>
      <c r="AT252" s="228" t="s">
        <v>199</v>
      </c>
      <c r="AU252" s="228" t="s">
        <v>85</v>
      </c>
      <c r="AY252" s="20" t="s">
        <v>197</v>
      </c>
      <c r="BE252" s="229">
        <f>IF(N252="základní",J252,0)</f>
        <v>0</v>
      </c>
      <c r="BF252" s="229">
        <f>IF(N252="snížená",J252,0)</f>
        <v>0</v>
      </c>
      <c r="BG252" s="229">
        <f>IF(N252="zákl. přenesená",J252,0)</f>
        <v>0</v>
      </c>
      <c r="BH252" s="229">
        <f>IF(N252="sníž. přenesená",J252,0)</f>
        <v>0</v>
      </c>
      <c r="BI252" s="229">
        <f>IF(N252="nulová",J252,0)</f>
        <v>0</v>
      </c>
      <c r="BJ252" s="20" t="s">
        <v>83</v>
      </c>
      <c r="BK252" s="229">
        <f>ROUND(I252*H252,2)</f>
        <v>0</v>
      </c>
      <c r="BL252" s="20" t="s">
        <v>204</v>
      </c>
      <c r="BM252" s="228" t="s">
        <v>2570</v>
      </c>
    </row>
    <row r="253" s="2" customFormat="1">
      <c r="A253" s="41"/>
      <c r="B253" s="42"/>
      <c r="C253" s="43"/>
      <c r="D253" s="230" t="s">
        <v>206</v>
      </c>
      <c r="E253" s="43"/>
      <c r="F253" s="231" t="s">
        <v>441</v>
      </c>
      <c r="G253" s="43"/>
      <c r="H253" s="43"/>
      <c r="I253" s="232"/>
      <c r="J253" s="43"/>
      <c r="K253" s="43"/>
      <c r="L253" s="47"/>
      <c r="M253" s="233"/>
      <c r="N253" s="234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206</v>
      </c>
      <c r="AU253" s="20" t="s">
        <v>85</v>
      </c>
    </row>
    <row r="254" s="13" customFormat="1">
      <c r="A254" s="13"/>
      <c r="B254" s="235"/>
      <c r="C254" s="236"/>
      <c r="D254" s="237" t="s">
        <v>208</v>
      </c>
      <c r="E254" s="238" t="s">
        <v>19</v>
      </c>
      <c r="F254" s="239" t="s">
        <v>2543</v>
      </c>
      <c r="G254" s="236"/>
      <c r="H254" s="240">
        <v>3.25</v>
      </c>
      <c r="I254" s="241"/>
      <c r="J254" s="236"/>
      <c r="K254" s="236"/>
      <c r="L254" s="242"/>
      <c r="M254" s="243"/>
      <c r="N254" s="244"/>
      <c r="O254" s="244"/>
      <c r="P254" s="244"/>
      <c r="Q254" s="244"/>
      <c r="R254" s="244"/>
      <c r="S254" s="244"/>
      <c r="T254" s="245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6" t="s">
        <v>208</v>
      </c>
      <c r="AU254" s="246" t="s">
        <v>85</v>
      </c>
      <c r="AV254" s="13" t="s">
        <v>85</v>
      </c>
      <c r="AW254" s="13" t="s">
        <v>37</v>
      </c>
      <c r="AX254" s="13" t="s">
        <v>76</v>
      </c>
      <c r="AY254" s="246" t="s">
        <v>197</v>
      </c>
    </row>
    <row r="255" s="15" customFormat="1">
      <c r="A255" s="15"/>
      <c r="B255" s="258"/>
      <c r="C255" s="259"/>
      <c r="D255" s="237" t="s">
        <v>208</v>
      </c>
      <c r="E255" s="260" t="s">
        <v>19</v>
      </c>
      <c r="F255" s="261" t="s">
        <v>378</v>
      </c>
      <c r="G255" s="259"/>
      <c r="H255" s="262">
        <v>3.25</v>
      </c>
      <c r="I255" s="263"/>
      <c r="J255" s="259"/>
      <c r="K255" s="259"/>
      <c r="L255" s="264"/>
      <c r="M255" s="265"/>
      <c r="N255" s="266"/>
      <c r="O255" s="266"/>
      <c r="P255" s="266"/>
      <c r="Q255" s="266"/>
      <c r="R255" s="266"/>
      <c r="S255" s="266"/>
      <c r="T255" s="267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68" t="s">
        <v>208</v>
      </c>
      <c r="AU255" s="268" t="s">
        <v>85</v>
      </c>
      <c r="AV255" s="15" t="s">
        <v>93</v>
      </c>
      <c r="AW255" s="15" t="s">
        <v>37</v>
      </c>
      <c r="AX255" s="15" t="s">
        <v>76</v>
      </c>
      <c r="AY255" s="268" t="s">
        <v>197</v>
      </c>
    </row>
    <row r="256" s="13" customFormat="1">
      <c r="A256" s="13"/>
      <c r="B256" s="235"/>
      <c r="C256" s="236"/>
      <c r="D256" s="237" t="s">
        <v>208</v>
      </c>
      <c r="E256" s="238" t="s">
        <v>19</v>
      </c>
      <c r="F256" s="239" t="s">
        <v>2544</v>
      </c>
      <c r="G256" s="236"/>
      <c r="H256" s="240">
        <v>15.35</v>
      </c>
      <c r="I256" s="241"/>
      <c r="J256" s="236"/>
      <c r="K256" s="236"/>
      <c r="L256" s="242"/>
      <c r="M256" s="243"/>
      <c r="N256" s="244"/>
      <c r="O256" s="244"/>
      <c r="P256" s="244"/>
      <c r="Q256" s="244"/>
      <c r="R256" s="244"/>
      <c r="S256" s="244"/>
      <c r="T256" s="245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6" t="s">
        <v>208</v>
      </c>
      <c r="AU256" s="246" t="s">
        <v>85</v>
      </c>
      <c r="AV256" s="13" t="s">
        <v>85</v>
      </c>
      <c r="AW256" s="13" t="s">
        <v>37</v>
      </c>
      <c r="AX256" s="13" t="s">
        <v>76</v>
      </c>
      <c r="AY256" s="246" t="s">
        <v>197</v>
      </c>
    </row>
    <row r="257" s="13" customFormat="1">
      <c r="A257" s="13"/>
      <c r="B257" s="235"/>
      <c r="C257" s="236"/>
      <c r="D257" s="237" t="s">
        <v>208</v>
      </c>
      <c r="E257" s="238" t="s">
        <v>19</v>
      </c>
      <c r="F257" s="239" t="s">
        <v>2545</v>
      </c>
      <c r="G257" s="236"/>
      <c r="H257" s="240">
        <v>14.449999999999999</v>
      </c>
      <c r="I257" s="241"/>
      <c r="J257" s="236"/>
      <c r="K257" s="236"/>
      <c r="L257" s="242"/>
      <c r="M257" s="243"/>
      <c r="N257" s="244"/>
      <c r="O257" s="244"/>
      <c r="P257" s="244"/>
      <c r="Q257" s="244"/>
      <c r="R257" s="244"/>
      <c r="S257" s="244"/>
      <c r="T257" s="245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6" t="s">
        <v>208</v>
      </c>
      <c r="AU257" s="246" t="s">
        <v>85</v>
      </c>
      <c r="AV257" s="13" t="s">
        <v>85</v>
      </c>
      <c r="AW257" s="13" t="s">
        <v>37</v>
      </c>
      <c r="AX257" s="13" t="s">
        <v>76</v>
      </c>
      <c r="AY257" s="246" t="s">
        <v>197</v>
      </c>
    </row>
    <row r="258" s="13" customFormat="1">
      <c r="A258" s="13"/>
      <c r="B258" s="235"/>
      <c r="C258" s="236"/>
      <c r="D258" s="237" t="s">
        <v>208</v>
      </c>
      <c r="E258" s="238" t="s">
        <v>19</v>
      </c>
      <c r="F258" s="239" t="s">
        <v>2546</v>
      </c>
      <c r="G258" s="236"/>
      <c r="H258" s="240">
        <v>194.15000000000001</v>
      </c>
      <c r="I258" s="241"/>
      <c r="J258" s="236"/>
      <c r="K258" s="236"/>
      <c r="L258" s="242"/>
      <c r="M258" s="243"/>
      <c r="N258" s="244"/>
      <c r="O258" s="244"/>
      <c r="P258" s="244"/>
      <c r="Q258" s="244"/>
      <c r="R258" s="244"/>
      <c r="S258" s="244"/>
      <c r="T258" s="245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6" t="s">
        <v>208</v>
      </c>
      <c r="AU258" s="246" t="s">
        <v>85</v>
      </c>
      <c r="AV258" s="13" t="s">
        <v>85</v>
      </c>
      <c r="AW258" s="13" t="s">
        <v>37</v>
      </c>
      <c r="AX258" s="13" t="s">
        <v>76</v>
      </c>
      <c r="AY258" s="246" t="s">
        <v>197</v>
      </c>
    </row>
    <row r="259" s="13" customFormat="1">
      <c r="A259" s="13"/>
      <c r="B259" s="235"/>
      <c r="C259" s="236"/>
      <c r="D259" s="237" t="s">
        <v>208</v>
      </c>
      <c r="E259" s="238" t="s">
        <v>19</v>
      </c>
      <c r="F259" s="239" t="s">
        <v>2547</v>
      </c>
      <c r="G259" s="236"/>
      <c r="H259" s="240">
        <v>24</v>
      </c>
      <c r="I259" s="241"/>
      <c r="J259" s="236"/>
      <c r="K259" s="236"/>
      <c r="L259" s="242"/>
      <c r="M259" s="243"/>
      <c r="N259" s="244"/>
      <c r="O259" s="244"/>
      <c r="P259" s="244"/>
      <c r="Q259" s="244"/>
      <c r="R259" s="244"/>
      <c r="S259" s="244"/>
      <c r="T259" s="245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6" t="s">
        <v>208</v>
      </c>
      <c r="AU259" s="246" t="s">
        <v>85</v>
      </c>
      <c r="AV259" s="13" t="s">
        <v>85</v>
      </c>
      <c r="AW259" s="13" t="s">
        <v>37</v>
      </c>
      <c r="AX259" s="13" t="s">
        <v>76</v>
      </c>
      <c r="AY259" s="246" t="s">
        <v>197</v>
      </c>
    </row>
    <row r="260" s="15" customFormat="1">
      <c r="A260" s="15"/>
      <c r="B260" s="258"/>
      <c r="C260" s="259"/>
      <c r="D260" s="237" t="s">
        <v>208</v>
      </c>
      <c r="E260" s="260" t="s">
        <v>19</v>
      </c>
      <c r="F260" s="261" t="s">
        <v>383</v>
      </c>
      <c r="G260" s="259"/>
      <c r="H260" s="262">
        <v>247.94999999999999</v>
      </c>
      <c r="I260" s="263"/>
      <c r="J260" s="259"/>
      <c r="K260" s="259"/>
      <c r="L260" s="264"/>
      <c r="M260" s="265"/>
      <c r="N260" s="266"/>
      <c r="O260" s="266"/>
      <c r="P260" s="266"/>
      <c r="Q260" s="266"/>
      <c r="R260" s="266"/>
      <c r="S260" s="266"/>
      <c r="T260" s="267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68" t="s">
        <v>208</v>
      </c>
      <c r="AU260" s="268" t="s">
        <v>85</v>
      </c>
      <c r="AV260" s="15" t="s">
        <v>93</v>
      </c>
      <c r="AW260" s="15" t="s">
        <v>37</v>
      </c>
      <c r="AX260" s="15" t="s">
        <v>76</v>
      </c>
      <c r="AY260" s="268" t="s">
        <v>197</v>
      </c>
    </row>
    <row r="261" s="13" customFormat="1">
      <c r="A261" s="13"/>
      <c r="B261" s="235"/>
      <c r="C261" s="236"/>
      <c r="D261" s="237" t="s">
        <v>208</v>
      </c>
      <c r="E261" s="238" t="s">
        <v>19</v>
      </c>
      <c r="F261" s="239" t="s">
        <v>2549</v>
      </c>
      <c r="G261" s="236"/>
      <c r="H261" s="240">
        <v>7.7050000000000001</v>
      </c>
      <c r="I261" s="241"/>
      <c r="J261" s="236"/>
      <c r="K261" s="236"/>
      <c r="L261" s="242"/>
      <c r="M261" s="243"/>
      <c r="N261" s="244"/>
      <c r="O261" s="244"/>
      <c r="P261" s="244"/>
      <c r="Q261" s="244"/>
      <c r="R261" s="244"/>
      <c r="S261" s="244"/>
      <c r="T261" s="245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6" t="s">
        <v>208</v>
      </c>
      <c r="AU261" s="246" t="s">
        <v>85</v>
      </c>
      <c r="AV261" s="13" t="s">
        <v>85</v>
      </c>
      <c r="AW261" s="13" t="s">
        <v>37</v>
      </c>
      <c r="AX261" s="13" t="s">
        <v>76</v>
      </c>
      <c r="AY261" s="246" t="s">
        <v>197</v>
      </c>
    </row>
    <row r="262" s="13" customFormat="1">
      <c r="A262" s="13"/>
      <c r="B262" s="235"/>
      <c r="C262" s="236"/>
      <c r="D262" s="237" t="s">
        <v>208</v>
      </c>
      <c r="E262" s="238" t="s">
        <v>19</v>
      </c>
      <c r="F262" s="239" t="s">
        <v>2550</v>
      </c>
      <c r="G262" s="236"/>
      <c r="H262" s="240">
        <v>2.1099999999999999</v>
      </c>
      <c r="I262" s="241"/>
      <c r="J262" s="236"/>
      <c r="K262" s="236"/>
      <c r="L262" s="242"/>
      <c r="M262" s="243"/>
      <c r="N262" s="244"/>
      <c r="O262" s="244"/>
      <c r="P262" s="244"/>
      <c r="Q262" s="244"/>
      <c r="R262" s="244"/>
      <c r="S262" s="244"/>
      <c r="T262" s="245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6" t="s">
        <v>208</v>
      </c>
      <c r="AU262" s="246" t="s">
        <v>85</v>
      </c>
      <c r="AV262" s="13" t="s">
        <v>85</v>
      </c>
      <c r="AW262" s="13" t="s">
        <v>37</v>
      </c>
      <c r="AX262" s="13" t="s">
        <v>76</v>
      </c>
      <c r="AY262" s="246" t="s">
        <v>197</v>
      </c>
    </row>
    <row r="263" s="13" customFormat="1">
      <c r="A263" s="13"/>
      <c r="B263" s="235"/>
      <c r="C263" s="236"/>
      <c r="D263" s="237" t="s">
        <v>208</v>
      </c>
      <c r="E263" s="238" t="s">
        <v>19</v>
      </c>
      <c r="F263" s="239" t="s">
        <v>2551</v>
      </c>
      <c r="G263" s="236"/>
      <c r="H263" s="240">
        <v>43.994999999999997</v>
      </c>
      <c r="I263" s="241"/>
      <c r="J263" s="236"/>
      <c r="K263" s="236"/>
      <c r="L263" s="242"/>
      <c r="M263" s="243"/>
      <c r="N263" s="244"/>
      <c r="O263" s="244"/>
      <c r="P263" s="244"/>
      <c r="Q263" s="244"/>
      <c r="R263" s="244"/>
      <c r="S263" s="244"/>
      <c r="T263" s="245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6" t="s">
        <v>208</v>
      </c>
      <c r="AU263" s="246" t="s">
        <v>85</v>
      </c>
      <c r="AV263" s="13" t="s">
        <v>85</v>
      </c>
      <c r="AW263" s="13" t="s">
        <v>37</v>
      </c>
      <c r="AX263" s="13" t="s">
        <v>76</v>
      </c>
      <c r="AY263" s="246" t="s">
        <v>197</v>
      </c>
    </row>
    <row r="264" s="13" customFormat="1">
      <c r="A264" s="13"/>
      <c r="B264" s="235"/>
      <c r="C264" s="236"/>
      <c r="D264" s="237" t="s">
        <v>208</v>
      </c>
      <c r="E264" s="238" t="s">
        <v>19</v>
      </c>
      <c r="F264" s="239" t="s">
        <v>2552</v>
      </c>
      <c r="G264" s="236"/>
      <c r="H264" s="240">
        <v>26.489999999999998</v>
      </c>
      <c r="I264" s="241"/>
      <c r="J264" s="236"/>
      <c r="K264" s="236"/>
      <c r="L264" s="242"/>
      <c r="M264" s="243"/>
      <c r="N264" s="244"/>
      <c r="O264" s="244"/>
      <c r="P264" s="244"/>
      <c r="Q264" s="244"/>
      <c r="R264" s="244"/>
      <c r="S264" s="244"/>
      <c r="T264" s="245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6" t="s">
        <v>208</v>
      </c>
      <c r="AU264" s="246" t="s">
        <v>85</v>
      </c>
      <c r="AV264" s="13" t="s">
        <v>85</v>
      </c>
      <c r="AW264" s="13" t="s">
        <v>37</v>
      </c>
      <c r="AX264" s="13" t="s">
        <v>76</v>
      </c>
      <c r="AY264" s="246" t="s">
        <v>197</v>
      </c>
    </row>
    <row r="265" s="15" customFormat="1">
      <c r="A265" s="15"/>
      <c r="B265" s="258"/>
      <c r="C265" s="259"/>
      <c r="D265" s="237" t="s">
        <v>208</v>
      </c>
      <c r="E265" s="260" t="s">
        <v>19</v>
      </c>
      <c r="F265" s="261" t="s">
        <v>390</v>
      </c>
      <c r="G265" s="259"/>
      <c r="H265" s="262">
        <v>80.299999999999997</v>
      </c>
      <c r="I265" s="263"/>
      <c r="J265" s="259"/>
      <c r="K265" s="259"/>
      <c r="L265" s="264"/>
      <c r="M265" s="265"/>
      <c r="N265" s="266"/>
      <c r="O265" s="266"/>
      <c r="P265" s="266"/>
      <c r="Q265" s="266"/>
      <c r="R265" s="266"/>
      <c r="S265" s="266"/>
      <c r="T265" s="267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68" t="s">
        <v>208</v>
      </c>
      <c r="AU265" s="268" t="s">
        <v>85</v>
      </c>
      <c r="AV265" s="15" t="s">
        <v>93</v>
      </c>
      <c r="AW265" s="15" t="s">
        <v>37</v>
      </c>
      <c r="AX265" s="15" t="s">
        <v>76</v>
      </c>
      <c r="AY265" s="268" t="s">
        <v>197</v>
      </c>
    </row>
    <row r="266" s="14" customFormat="1">
      <c r="A266" s="14"/>
      <c r="B266" s="247"/>
      <c r="C266" s="248"/>
      <c r="D266" s="237" t="s">
        <v>208</v>
      </c>
      <c r="E266" s="249" t="s">
        <v>19</v>
      </c>
      <c r="F266" s="250" t="s">
        <v>272</v>
      </c>
      <c r="G266" s="248"/>
      <c r="H266" s="251">
        <v>331.5</v>
      </c>
      <c r="I266" s="252"/>
      <c r="J266" s="248"/>
      <c r="K266" s="248"/>
      <c r="L266" s="253"/>
      <c r="M266" s="254"/>
      <c r="N266" s="255"/>
      <c r="O266" s="255"/>
      <c r="P266" s="255"/>
      <c r="Q266" s="255"/>
      <c r="R266" s="255"/>
      <c r="S266" s="255"/>
      <c r="T266" s="256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7" t="s">
        <v>208</v>
      </c>
      <c r="AU266" s="257" t="s">
        <v>85</v>
      </c>
      <c r="AV266" s="14" t="s">
        <v>204</v>
      </c>
      <c r="AW266" s="14" t="s">
        <v>37</v>
      </c>
      <c r="AX266" s="14" t="s">
        <v>83</v>
      </c>
      <c r="AY266" s="257" t="s">
        <v>197</v>
      </c>
    </row>
    <row r="267" s="2" customFormat="1" ht="33" customHeight="1">
      <c r="A267" s="41"/>
      <c r="B267" s="42"/>
      <c r="C267" s="217" t="s">
        <v>437</v>
      </c>
      <c r="D267" s="217" t="s">
        <v>199</v>
      </c>
      <c r="E267" s="218" t="s">
        <v>443</v>
      </c>
      <c r="F267" s="219" t="s">
        <v>444</v>
      </c>
      <c r="G267" s="220" t="s">
        <v>202</v>
      </c>
      <c r="H267" s="221">
        <v>65.924999999999997</v>
      </c>
      <c r="I267" s="222"/>
      <c r="J267" s="223">
        <f>ROUND(I267*H267,2)</f>
        <v>0</v>
      </c>
      <c r="K267" s="219" t="s">
        <v>203</v>
      </c>
      <c r="L267" s="47"/>
      <c r="M267" s="224" t="s">
        <v>19</v>
      </c>
      <c r="N267" s="225" t="s">
        <v>47</v>
      </c>
      <c r="O267" s="87"/>
      <c r="P267" s="226">
        <f>O267*H267</f>
        <v>0</v>
      </c>
      <c r="Q267" s="226">
        <v>0</v>
      </c>
      <c r="R267" s="226">
        <f>Q267*H267</f>
        <v>0</v>
      </c>
      <c r="S267" s="226">
        <v>0</v>
      </c>
      <c r="T267" s="227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8" t="s">
        <v>204</v>
      </c>
      <c r="AT267" s="228" t="s">
        <v>199</v>
      </c>
      <c r="AU267" s="228" t="s">
        <v>85</v>
      </c>
      <c r="AY267" s="20" t="s">
        <v>197</v>
      </c>
      <c r="BE267" s="229">
        <f>IF(N267="základní",J267,0)</f>
        <v>0</v>
      </c>
      <c r="BF267" s="229">
        <f>IF(N267="snížená",J267,0)</f>
        <v>0</v>
      </c>
      <c r="BG267" s="229">
        <f>IF(N267="zákl. přenesená",J267,0)</f>
        <v>0</v>
      </c>
      <c r="BH267" s="229">
        <f>IF(N267="sníž. přenesená",J267,0)</f>
        <v>0</v>
      </c>
      <c r="BI267" s="229">
        <f>IF(N267="nulová",J267,0)</f>
        <v>0</v>
      </c>
      <c r="BJ267" s="20" t="s">
        <v>83</v>
      </c>
      <c r="BK267" s="229">
        <f>ROUND(I267*H267,2)</f>
        <v>0</v>
      </c>
      <c r="BL267" s="20" t="s">
        <v>204</v>
      </c>
      <c r="BM267" s="228" t="s">
        <v>2571</v>
      </c>
    </row>
    <row r="268" s="2" customFormat="1">
      <c r="A268" s="41"/>
      <c r="B268" s="42"/>
      <c r="C268" s="43"/>
      <c r="D268" s="230" t="s">
        <v>206</v>
      </c>
      <c r="E268" s="43"/>
      <c r="F268" s="231" t="s">
        <v>446</v>
      </c>
      <c r="G268" s="43"/>
      <c r="H268" s="43"/>
      <c r="I268" s="232"/>
      <c r="J268" s="43"/>
      <c r="K268" s="43"/>
      <c r="L268" s="47"/>
      <c r="M268" s="233"/>
      <c r="N268" s="234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206</v>
      </c>
      <c r="AU268" s="20" t="s">
        <v>85</v>
      </c>
    </row>
    <row r="269" s="13" customFormat="1">
      <c r="A269" s="13"/>
      <c r="B269" s="235"/>
      <c r="C269" s="236"/>
      <c r="D269" s="237" t="s">
        <v>208</v>
      </c>
      <c r="E269" s="238" t="s">
        <v>19</v>
      </c>
      <c r="F269" s="239" t="s">
        <v>2548</v>
      </c>
      <c r="G269" s="236"/>
      <c r="H269" s="240">
        <v>65.924999999999997</v>
      </c>
      <c r="I269" s="241"/>
      <c r="J269" s="236"/>
      <c r="K269" s="236"/>
      <c r="L269" s="242"/>
      <c r="M269" s="243"/>
      <c r="N269" s="244"/>
      <c r="O269" s="244"/>
      <c r="P269" s="244"/>
      <c r="Q269" s="244"/>
      <c r="R269" s="244"/>
      <c r="S269" s="244"/>
      <c r="T269" s="245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6" t="s">
        <v>208</v>
      </c>
      <c r="AU269" s="246" t="s">
        <v>85</v>
      </c>
      <c r="AV269" s="13" t="s">
        <v>85</v>
      </c>
      <c r="AW269" s="13" t="s">
        <v>37</v>
      </c>
      <c r="AX269" s="13" t="s">
        <v>76</v>
      </c>
      <c r="AY269" s="246" t="s">
        <v>197</v>
      </c>
    </row>
    <row r="270" s="15" customFormat="1">
      <c r="A270" s="15"/>
      <c r="B270" s="258"/>
      <c r="C270" s="259"/>
      <c r="D270" s="237" t="s">
        <v>208</v>
      </c>
      <c r="E270" s="260" t="s">
        <v>19</v>
      </c>
      <c r="F270" s="261" t="s">
        <v>385</v>
      </c>
      <c r="G270" s="259"/>
      <c r="H270" s="262">
        <v>65.924999999999997</v>
      </c>
      <c r="I270" s="263"/>
      <c r="J270" s="259"/>
      <c r="K270" s="259"/>
      <c r="L270" s="264"/>
      <c r="M270" s="265"/>
      <c r="N270" s="266"/>
      <c r="O270" s="266"/>
      <c r="P270" s="266"/>
      <c r="Q270" s="266"/>
      <c r="R270" s="266"/>
      <c r="S270" s="266"/>
      <c r="T270" s="267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T270" s="268" t="s">
        <v>208</v>
      </c>
      <c r="AU270" s="268" t="s">
        <v>85</v>
      </c>
      <c r="AV270" s="15" t="s">
        <v>93</v>
      </c>
      <c r="AW270" s="15" t="s">
        <v>37</v>
      </c>
      <c r="AX270" s="15" t="s">
        <v>76</v>
      </c>
      <c r="AY270" s="268" t="s">
        <v>197</v>
      </c>
    </row>
    <row r="271" s="14" customFormat="1">
      <c r="A271" s="14"/>
      <c r="B271" s="247"/>
      <c r="C271" s="248"/>
      <c r="D271" s="237" t="s">
        <v>208</v>
      </c>
      <c r="E271" s="249" t="s">
        <v>19</v>
      </c>
      <c r="F271" s="250" t="s">
        <v>272</v>
      </c>
      <c r="G271" s="248"/>
      <c r="H271" s="251">
        <v>65.924999999999997</v>
      </c>
      <c r="I271" s="252"/>
      <c r="J271" s="248"/>
      <c r="K271" s="248"/>
      <c r="L271" s="253"/>
      <c r="M271" s="254"/>
      <c r="N271" s="255"/>
      <c r="O271" s="255"/>
      <c r="P271" s="255"/>
      <c r="Q271" s="255"/>
      <c r="R271" s="255"/>
      <c r="S271" s="255"/>
      <c r="T271" s="256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7" t="s">
        <v>208</v>
      </c>
      <c r="AU271" s="257" t="s">
        <v>85</v>
      </c>
      <c r="AV271" s="14" t="s">
        <v>204</v>
      </c>
      <c r="AW271" s="14" t="s">
        <v>37</v>
      </c>
      <c r="AX271" s="14" t="s">
        <v>83</v>
      </c>
      <c r="AY271" s="257" t="s">
        <v>197</v>
      </c>
    </row>
    <row r="272" s="2" customFormat="1" ht="44.25" customHeight="1">
      <c r="A272" s="41"/>
      <c r="B272" s="42"/>
      <c r="C272" s="217" t="s">
        <v>442</v>
      </c>
      <c r="D272" s="217" t="s">
        <v>199</v>
      </c>
      <c r="E272" s="218" t="s">
        <v>448</v>
      </c>
      <c r="F272" s="219" t="s">
        <v>449</v>
      </c>
      <c r="G272" s="220" t="s">
        <v>202</v>
      </c>
      <c r="H272" s="221">
        <v>65.924999999999997</v>
      </c>
      <c r="I272" s="222"/>
      <c r="J272" s="223">
        <f>ROUND(I272*H272,2)</f>
        <v>0</v>
      </c>
      <c r="K272" s="219" t="s">
        <v>203</v>
      </c>
      <c r="L272" s="47"/>
      <c r="M272" s="224" t="s">
        <v>19</v>
      </c>
      <c r="N272" s="225" t="s">
        <v>47</v>
      </c>
      <c r="O272" s="87"/>
      <c r="P272" s="226">
        <f>O272*H272</f>
        <v>0</v>
      </c>
      <c r="Q272" s="226">
        <v>0</v>
      </c>
      <c r="R272" s="226">
        <f>Q272*H272</f>
        <v>0</v>
      </c>
      <c r="S272" s="226">
        <v>0</v>
      </c>
      <c r="T272" s="227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28" t="s">
        <v>204</v>
      </c>
      <c r="AT272" s="228" t="s">
        <v>199</v>
      </c>
      <c r="AU272" s="228" t="s">
        <v>85</v>
      </c>
      <c r="AY272" s="20" t="s">
        <v>197</v>
      </c>
      <c r="BE272" s="229">
        <f>IF(N272="základní",J272,0)</f>
        <v>0</v>
      </c>
      <c r="BF272" s="229">
        <f>IF(N272="snížená",J272,0)</f>
        <v>0</v>
      </c>
      <c r="BG272" s="229">
        <f>IF(N272="zákl. přenesená",J272,0)</f>
        <v>0</v>
      </c>
      <c r="BH272" s="229">
        <f>IF(N272="sníž. přenesená",J272,0)</f>
        <v>0</v>
      </c>
      <c r="BI272" s="229">
        <f>IF(N272="nulová",J272,0)</f>
        <v>0</v>
      </c>
      <c r="BJ272" s="20" t="s">
        <v>83</v>
      </c>
      <c r="BK272" s="229">
        <f>ROUND(I272*H272,2)</f>
        <v>0</v>
      </c>
      <c r="BL272" s="20" t="s">
        <v>204</v>
      </c>
      <c r="BM272" s="228" t="s">
        <v>2572</v>
      </c>
    </row>
    <row r="273" s="2" customFormat="1">
      <c r="A273" s="41"/>
      <c r="B273" s="42"/>
      <c r="C273" s="43"/>
      <c r="D273" s="230" t="s">
        <v>206</v>
      </c>
      <c r="E273" s="43"/>
      <c r="F273" s="231" t="s">
        <v>451</v>
      </c>
      <c r="G273" s="43"/>
      <c r="H273" s="43"/>
      <c r="I273" s="232"/>
      <c r="J273" s="43"/>
      <c r="K273" s="43"/>
      <c r="L273" s="47"/>
      <c r="M273" s="233"/>
      <c r="N273" s="234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206</v>
      </c>
      <c r="AU273" s="20" t="s">
        <v>85</v>
      </c>
    </row>
    <row r="274" s="13" customFormat="1">
      <c r="A274" s="13"/>
      <c r="B274" s="235"/>
      <c r="C274" s="236"/>
      <c r="D274" s="237" t="s">
        <v>208</v>
      </c>
      <c r="E274" s="238" t="s">
        <v>19</v>
      </c>
      <c r="F274" s="239" t="s">
        <v>2548</v>
      </c>
      <c r="G274" s="236"/>
      <c r="H274" s="240">
        <v>65.924999999999997</v>
      </c>
      <c r="I274" s="241"/>
      <c r="J274" s="236"/>
      <c r="K274" s="236"/>
      <c r="L274" s="242"/>
      <c r="M274" s="243"/>
      <c r="N274" s="244"/>
      <c r="O274" s="244"/>
      <c r="P274" s="244"/>
      <c r="Q274" s="244"/>
      <c r="R274" s="244"/>
      <c r="S274" s="244"/>
      <c r="T274" s="245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6" t="s">
        <v>208</v>
      </c>
      <c r="AU274" s="246" t="s">
        <v>85</v>
      </c>
      <c r="AV274" s="13" t="s">
        <v>85</v>
      </c>
      <c r="AW274" s="13" t="s">
        <v>37</v>
      </c>
      <c r="AX274" s="13" t="s">
        <v>83</v>
      </c>
      <c r="AY274" s="246" t="s">
        <v>197</v>
      </c>
    </row>
    <row r="275" s="2" customFormat="1" ht="49.05" customHeight="1">
      <c r="A275" s="41"/>
      <c r="B275" s="42"/>
      <c r="C275" s="217" t="s">
        <v>447</v>
      </c>
      <c r="D275" s="217" t="s">
        <v>199</v>
      </c>
      <c r="E275" s="218" t="s">
        <v>453</v>
      </c>
      <c r="F275" s="219" t="s">
        <v>454</v>
      </c>
      <c r="G275" s="220" t="s">
        <v>202</v>
      </c>
      <c r="H275" s="221">
        <v>65.924999999999997</v>
      </c>
      <c r="I275" s="222"/>
      <c r="J275" s="223">
        <f>ROUND(I275*H275,2)</f>
        <v>0</v>
      </c>
      <c r="K275" s="219" t="s">
        <v>203</v>
      </c>
      <c r="L275" s="47"/>
      <c r="M275" s="224" t="s">
        <v>19</v>
      </c>
      <c r="N275" s="225" t="s">
        <v>47</v>
      </c>
      <c r="O275" s="87"/>
      <c r="P275" s="226">
        <f>O275*H275</f>
        <v>0</v>
      </c>
      <c r="Q275" s="226">
        <v>0</v>
      </c>
      <c r="R275" s="226">
        <f>Q275*H275</f>
        <v>0</v>
      </c>
      <c r="S275" s="226">
        <v>0</v>
      </c>
      <c r="T275" s="227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8" t="s">
        <v>204</v>
      </c>
      <c r="AT275" s="228" t="s">
        <v>199</v>
      </c>
      <c r="AU275" s="228" t="s">
        <v>85</v>
      </c>
      <c r="AY275" s="20" t="s">
        <v>197</v>
      </c>
      <c r="BE275" s="229">
        <f>IF(N275="základní",J275,0)</f>
        <v>0</v>
      </c>
      <c r="BF275" s="229">
        <f>IF(N275="snížená",J275,0)</f>
        <v>0</v>
      </c>
      <c r="BG275" s="229">
        <f>IF(N275="zákl. přenesená",J275,0)</f>
        <v>0</v>
      </c>
      <c r="BH275" s="229">
        <f>IF(N275="sníž. přenesená",J275,0)</f>
        <v>0</v>
      </c>
      <c r="BI275" s="229">
        <f>IF(N275="nulová",J275,0)</f>
        <v>0</v>
      </c>
      <c r="BJ275" s="20" t="s">
        <v>83</v>
      </c>
      <c r="BK275" s="229">
        <f>ROUND(I275*H275,2)</f>
        <v>0</v>
      </c>
      <c r="BL275" s="20" t="s">
        <v>204</v>
      </c>
      <c r="BM275" s="228" t="s">
        <v>2573</v>
      </c>
    </row>
    <row r="276" s="2" customFormat="1">
      <c r="A276" s="41"/>
      <c r="B276" s="42"/>
      <c r="C276" s="43"/>
      <c r="D276" s="230" t="s">
        <v>206</v>
      </c>
      <c r="E276" s="43"/>
      <c r="F276" s="231" t="s">
        <v>456</v>
      </c>
      <c r="G276" s="43"/>
      <c r="H276" s="43"/>
      <c r="I276" s="232"/>
      <c r="J276" s="43"/>
      <c r="K276" s="43"/>
      <c r="L276" s="47"/>
      <c r="M276" s="233"/>
      <c r="N276" s="234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206</v>
      </c>
      <c r="AU276" s="20" t="s">
        <v>85</v>
      </c>
    </row>
    <row r="277" s="13" customFormat="1">
      <c r="A277" s="13"/>
      <c r="B277" s="235"/>
      <c r="C277" s="236"/>
      <c r="D277" s="237" t="s">
        <v>208</v>
      </c>
      <c r="E277" s="238" t="s">
        <v>19</v>
      </c>
      <c r="F277" s="239" t="s">
        <v>2548</v>
      </c>
      <c r="G277" s="236"/>
      <c r="H277" s="240">
        <v>65.924999999999997</v>
      </c>
      <c r="I277" s="241"/>
      <c r="J277" s="236"/>
      <c r="K277" s="236"/>
      <c r="L277" s="242"/>
      <c r="M277" s="243"/>
      <c r="N277" s="244"/>
      <c r="O277" s="244"/>
      <c r="P277" s="244"/>
      <c r="Q277" s="244"/>
      <c r="R277" s="244"/>
      <c r="S277" s="244"/>
      <c r="T277" s="245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6" t="s">
        <v>208</v>
      </c>
      <c r="AU277" s="246" t="s">
        <v>85</v>
      </c>
      <c r="AV277" s="13" t="s">
        <v>85</v>
      </c>
      <c r="AW277" s="13" t="s">
        <v>37</v>
      </c>
      <c r="AX277" s="13" t="s">
        <v>83</v>
      </c>
      <c r="AY277" s="246" t="s">
        <v>197</v>
      </c>
    </row>
    <row r="278" s="2" customFormat="1" ht="37.8" customHeight="1">
      <c r="A278" s="41"/>
      <c r="B278" s="42"/>
      <c r="C278" s="217" t="s">
        <v>452</v>
      </c>
      <c r="D278" s="217" t="s">
        <v>199</v>
      </c>
      <c r="E278" s="218" t="s">
        <v>458</v>
      </c>
      <c r="F278" s="219" t="s">
        <v>459</v>
      </c>
      <c r="G278" s="220" t="s">
        <v>202</v>
      </c>
      <c r="H278" s="221">
        <v>692.29999999999995</v>
      </c>
      <c r="I278" s="222"/>
      <c r="J278" s="223">
        <f>ROUND(I278*H278,2)</f>
        <v>0</v>
      </c>
      <c r="K278" s="219" t="s">
        <v>203</v>
      </c>
      <c r="L278" s="47"/>
      <c r="M278" s="224" t="s">
        <v>19</v>
      </c>
      <c r="N278" s="225" t="s">
        <v>47</v>
      </c>
      <c r="O278" s="87"/>
      <c r="P278" s="226">
        <f>O278*H278</f>
        <v>0</v>
      </c>
      <c r="Q278" s="226">
        <v>0.10434</v>
      </c>
      <c r="R278" s="226">
        <f>Q278*H278</f>
        <v>72.234582000000003</v>
      </c>
      <c r="S278" s="226">
        <v>0</v>
      </c>
      <c r="T278" s="227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228" t="s">
        <v>204</v>
      </c>
      <c r="AT278" s="228" t="s">
        <v>199</v>
      </c>
      <c r="AU278" s="228" t="s">
        <v>85</v>
      </c>
      <c r="AY278" s="20" t="s">
        <v>197</v>
      </c>
      <c r="BE278" s="229">
        <f>IF(N278="základní",J278,0)</f>
        <v>0</v>
      </c>
      <c r="BF278" s="229">
        <f>IF(N278="snížená",J278,0)</f>
        <v>0</v>
      </c>
      <c r="BG278" s="229">
        <f>IF(N278="zákl. přenesená",J278,0)</f>
        <v>0</v>
      </c>
      <c r="BH278" s="229">
        <f>IF(N278="sníž. přenesená",J278,0)</f>
        <v>0</v>
      </c>
      <c r="BI278" s="229">
        <f>IF(N278="nulová",J278,0)</f>
        <v>0</v>
      </c>
      <c r="BJ278" s="20" t="s">
        <v>83</v>
      </c>
      <c r="BK278" s="229">
        <f>ROUND(I278*H278,2)</f>
        <v>0</v>
      </c>
      <c r="BL278" s="20" t="s">
        <v>204</v>
      </c>
      <c r="BM278" s="228" t="s">
        <v>2574</v>
      </c>
    </row>
    <row r="279" s="2" customFormat="1">
      <c r="A279" s="41"/>
      <c r="B279" s="42"/>
      <c r="C279" s="43"/>
      <c r="D279" s="230" t="s">
        <v>206</v>
      </c>
      <c r="E279" s="43"/>
      <c r="F279" s="231" t="s">
        <v>461</v>
      </c>
      <c r="G279" s="43"/>
      <c r="H279" s="43"/>
      <c r="I279" s="232"/>
      <c r="J279" s="43"/>
      <c r="K279" s="43"/>
      <c r="L279" s="47"/>
      <c r="M279" s="233"/>
      <c r="N279" s="234"/>
      <c r="O279" s="87"/>
      <c r="P279" s="87"/>
      <c r="Q279" s="87"/>
      <c r="R279" s="87"/>
      <c r="S279" s="87"/>
      <c r="T279" s="88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T279" s="20" t="s">
        <v>206</v>
      </c>
      <c r="AU279" s="20" t="s">
        <v>85</v>
      </c>
    </row>
    <row r="280" s="13" customFormat="1">
      <c r="A280" s="13"/>
      <c r="B280" s="235"/>
      <c r="C280" s="236"/>
      <c r="D280" s="237" t="s">
        <v>208</v>
      </c>
      <c r="E280" s="238" t="s">
        <v>19</v>
      </c>
      <c r="F280" s="239" t="s">
        <v>2575</v>
      </c>
      <c r="G280" s="236"/>
      <c r="H280" s="240">
        <v>692.29999999999995</v>
      </c>
      <c r="I280" s="241"/>
      <c r="J280" s="236"/>
      <c r="K280" s="236"/>
      <c r="L280" s="242"/>
      <c r="M280" s="243"/>
      <c r="N280" s="244"/>
      <c r="O280" s="244"/>
      <c r="P280" s="244"/>
      <c r="Q280" s="244"/>
      <c r="R280" s="244"/>
      <c r="S280" s="244"/>
      <c r="T280" s="245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6" t="s">
        <v>208</v>
      </c>
      <c r="AU280" s="246" t="s">
        <v>85</v>
      </c>
      <c r="AV280" s="13" t="s">
        <v>85</v>
      </c>
      <c r="AW280" s="13" t="s">
        <v>37</v>
      </c>
      <c r="AX280" s="13" t="s">
        <v>83</v>
      </c>
      <c r="AY280" s="246" t="s">
        <v>197</v>
      </c>
    </row>
    <row r="281" s="2" customFormat="1" ht="24.15" customHeight="1">
      <c r="A281" s="41"/>
      <c r="B281" s="42"/>
      <c r="C281" s="217" t="s">
        <v>457</v>
      </c>
      <c r="D281" s="217" t="s">
        <v>199</v>
      </c>
      <c r="E281" s="218" t="s">
        <v>464</v>
      </c>
      <c r="F281" s="219" t="s">
        <v>465</v>
      </c>
      <c r="G281" s="220" t="s">
        <v>202</v>
      </c>
      <c r="H281" s="221">
        <v>65.924999999999997</v>
      </c>
      <c r="I281" s="222"/>
      <c r="J281" s="223">
        <f>ROUND(I281*H281,2)</f>
        <v>0</v>
      </c>
      <c r="K281" s="219" t="s">
        <v>203</v>
      </c>
      <c r="L281" s="47"/>
      <c r="M281" s="224" t="s">
        <v>19</v>
      </c>
      <c r="N281" s="225" t="s">
        <v>47</v>
      </c>
      <c r="O281" s="87"/>
      <c r="P281" s="226">
        <f>O281*H281</f>
        <v>0</v>
      </c>
      <c r="Q281" s="226">
        <v>0</v>
      </c>
      <c r="R281" s="226">
        <f>Q281*H281</f>
        <v>0</v>
      </c>
      <c r="S281" s="226">
        <v>0</v>
      </c>
      <c r="T281" s="227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8" t="s">
        <v>204</v>
      </c>
      <c r="AT281" s="228" t="s">
        <v>199</v>
      </c>
      <c r="AU281" s="228" t="s">
        <v>85</v>
      </c>
      <c r="AY281" s="20" t="s">
        <v>197</v>
      </c>
      <c r="BE281" s="229">
        <f>IF(N281="základní",J281,0)</f>
        <v>0</v>
      </c>
      <c r="BF281" s="229">
        <f>IF(N281="snížená",J281,0)</f>
        <v>0</v>
      </c>
      <c r="BG281" s="229">
        <f>IF(N281="zákl. přenesená",J281,0)</f>
        <v>0</v>
      </c>
      <c r="BH281" s="229">
        <f>IF(N281="sníž. přenesená",J281,0)</f>
        <v>0</v>
      </c>
      <c r="BI281" s="229">
        <f>IF(N281="nulová",J281,0)</f>
        <v>0</v>
      </c>
      <c r="BJ281" s="20" t="s">
        <v>83</v>
      </c>
      <c r="BK281" s="229">
        <f>ROUND(I281*H281,2)</f>
        <v>0</v>
      </c>
      <c r="BL281" s="20" t="s">
        <v>204</v>
      </c>
      <c r="BM281" s="228" t="s">
        <v>2576</v>
      </c>
    </row>
    <row r="282" s="2" customFormat="1">
      <c r="A282" s="41"/>
      <c r="B282" s="42"/>
      <c r="C282" s="43"/>
      <c r="D282" s="230" t="s">
        <v>206</v>
      </c>
      <c r="E282" s="43"/>
      <c r="F282" s="231" t="s">
        <v>467</v>
      </c>
      <c r="G282" s="43"/>
      <c r="H282" s="43"/>
      <c r="I282" s="232"/>
      <c r="J282" s="43"/>
      <c r="K282" s="43"/>
      <c r="L282" s="47"/>
      <c r="M282" s="233"/>
      <c r="N282" s="234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206</v>
      </c>
      <c r="AU282" s="20" t="s">
        <v>85</v>
      </c>
    </row>
    <row r="283" s="13" customFormat="1">
      <c r="A283" s="13"/>
      <c r="B283" s="235"/>
      <c r="C283" s="236"/>
      <c r="D283" s="237" t="s">
        <v>208</v>
      </c>
      <c r="E283" s="238" t="s">
        <v>19</v>
      </c>
      <c r="F283" s="239" t="s">
        <v>2548</v>
      </c>
      <c r="G283" s="236"/>
      <c r="H283" s="240">
        <v>65.924999999999997</v>
      </c>
      <c r="I283" s="241"/>
      <c r="J283" s="236"/>
      <c r="K283" s="236"/>
      <c r="L283" s="242"/>
      <c r="M283" s="243"/>
      <c r="N283" s="244"/>
      <c r="O283" s="244"/>
      <c r="P283" s="244"/>
      <c r="Q283" s="244"/>
      <c r="R283" s="244"/>
      <c r="S283" s="244"/>
      <c r="T283" s="245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6" t="s">
        <v>208</v>
      </c>
      <c r="AU283" s="246" t="s">
        <v>85</v>
      </c>
      <c r="AV283" s="13" t="s">
        <v>85</v>
      </c>
      <c r="AW283" s="13" t="s">
        <v>37</v>
      </c>
      <c r="AX283" s="13" t="s">
        <v>83</v>
      </c>
      <c r="AY283" s="246" t="s">
        <v>197</v>
      </c>
    </row>
    <row r="284" s="2" customFormat="1" ht="24.15" customHeight="1">
      <c r="A284" s="41"/>
      <c r="B284" s="42"/>
      <c r="C284" s="217" t="s">
        <v>463</v>
      </c>
      <c r="D284" s="217" t="s">
        <v>199</v>
      </c>
      <c r="E284" s="218" t="s">
        <v>469</v>
      </c>
      <c r="F284" s="219" t="s">
        <v>470</v>
      </c>
      <c r="G284" s="220" t="s">
        <v>202</v>
      </c>
      <c r="H284" s="221">
        <v>65.924999999999997</v>
      </c>
      <c r="I284" s="222"/>
      <c r="J284" s="223">
        <f>ROUND(I284*H284,2)</f>
        <v>0</v>
      </c>
      <c r="K284" s="219" t="s">
        <v>203</v>
      </c>
      <c r="L284" s="47"/>
      <c r="M284" s="224" t="s">
        <v>19</v>
      </c>
      <c r="N284" s="225" t="s">
        <v>47</v>
      </c>
      <c r="O284" s="87"/>
      <c r="P284" s="226">
        <f>O284*H284</f>
        <v>0</v>
      </c>
      <c r="Q284" s="226">
        <v>0</v>
      </c>
      <c r="R284" s="226">
        <f>Q284*H284</f>
        <v>0</v>
      </c>
      <c r="S284" s="226">
        <v>0</v>
      </c>
      <c r="T284" s="227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8" t="s">
        <v>204</v>
      </c>
      <c r="AT284" s="228" t="s">
        <v>199</v>
      </c>
      <c r="AU284" s="228" t="s">
        <v>85</v>
      </c>
      <c r="AY284" s="20" t="s">
        <v>197</v>
      </c>
      <c r="BE284" s="229">
        <f>IF(N284="základní",J284,0)</f>
        <v>0</v>
      </c>
      <c r="BF284" s="229">
        <f>IF(N284="snížená",J284,0)</f>
        <v>0</v>
      </c>
      <c r="BG284" s="229">
        <f>IF(N284="zákl. přenesená",J284,0)</f>
        <v>0</v>
      </c>
      <c r="BH284" s="229">
        <f>IF(N284="sníž. přenesená",J284,0)</f>
        <v>0</v>
      </c>
      <c r="BI284" s="229">
        <f>IF(N284="nulová",J284,0)</f>
        <v>0</v>
      </c>
      <c r="BJ284" s="20" t="s">
        <v>83</v>
      </c>
      <c r="BK284" s="229">
        <f>ROUND(I284*H284,2)</f>
        <v>0</v>
      </c>
      <c r="BL284" s="20" t="s">
        <v>204</v>
      </c>
      <c r="BM284" s="228" t="s">
        <v>2577</v>
      </c>
    </row>
    <row r="285" s="2" customFormat="1">
      <c r="A285" s="41"/>
      <c r="B285" s="42"/>
      <c r="C285" s="43"/>
      <c r="D285" s="230" t="s">
        <v>206</v>
      </c>
      <c r="E285" s="43"/>
      <c r="F285" s="231" t="s">
        <v>472</v>
      </c>
      <c r="G285" s="43"/>
      <c r="H285" s="43"/>
      <c r="I285" s="232"/>
      <c r="J285" s="43"/>
      <c r="K285" s="43"/>
      <c r="L285" s="47"/>
      <c r="M285" s="233"/>
      <c r="N285" s="234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206</v>
      </c>
      <c r="AU285" s="20" t="s">
        <v>85</v>
      </c>
    </row>
    <row r="286" s="13" customFormat="1">
      <c r="A286" s="13"/>
      <c r="B286" s="235"/>
      <c r="C286" s="236"/>
      <c r="D286" s="237" t="s">
        <v>208</v>
      </c>
      <c r="E286" s="238" t="s">
        <v>19</v>
      </c>
      <c r="F286" s="239" t="s">
        <v>2548</v>
      </c>
      <c r="G286" s="236"/>
      <c r="H286" s="240">
        <v>65.924999999999997</v>
      </c>
      <c r="I286" s="241"/>
      <c r="J286" s="236"/>
      <c r="K286" s="236"/>
      <c r="L286" s="242"/>
      <c r="M286" s="243"/>
      <c r="N286" s="244"/>
      <c r="O286" s="244"/>
      <c r="P286" s="244"/>
      <c r="Q286" s="244"/>
      <c r="R286" s="244"/>
      <c r="S286" s="244"/>
      <c r="T286" s="245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6" t="s">
        <v>208</v>
      </c>
      <c r="AU286" s="246" t="s">
        <v>85</v>
      </c>
      <c r="AV286" s="13" t="s">
        <v>85</v>
      </c>
      <c r="AW286" s="13" t="s">
        <v>37</v>
      </c>
      <c r="AX286" s="13" t="s">
        <v>83</v>
      </c>
      <c r="AY286" s="246" t="s">
        <v>197</v>
      </c>
    </row>
    <row r="287" s="2" customFormat="1" ht="24.15" customHeight="1">
      <c r="A287" s="41"/>
      <c r="B287" s="42"/>
      <c r="C287" s="217" t="s">
        <v>468</v>
      </c>
      <c r="D287" s="217" t="s">
        <v>199</v>
      </c>
      <c r="E287" s="218" t="s">
        <v>474</v>
      </c>
      <c r="F287" s="219" t="s">
        <v>475</v>
      </c>
      <c r="G287" s="220" t="s">
        <v>202</v>
      </c>
      <c r="H287" s="221">
        <v>692.29999999999995</v>
      </c>
      <c r="I287" s="222"/>
      <c r="J287" s="223">
        <f>ROUND(I287*H287,2)</f>
        <v>0</v>
      </c>
      <c r="K287" s="219" t="s">
        <v>203</v>
      </c>
      <c r="L287" s="47"/>
      <c r="M287" s="224" t="s">
        <v>19</v>
      </c>
      <c r="N287" s="225" t="s">
        <v>47</v>
      </c>
      <c r="O287" s="87"/>
      <c r="P287" s="226">
        <f>O287*H287</f>
        <v>0</v>
      </c>
      <c r="Q287" s="226">
        <v>0</v>
      </c>
      <c r="R287" s="226">
        <f>Q287*H287</f>
        <v>0</v>
      </c>
      <c r="S287" s="226">
        <v>0</v>
      </c>
      <c r="T287" s="227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8" t="s">
        <v>204</v>
      </c>
      <c r="AT287" s="228" t="s">
        <v>199</v>
      </c>
      <c r="AU287" s="228" t="s">
        <v>85</v>
      </c>
      <c r="AY287" s="20" t="s">
        <v>197</v>
      </c>
      <c r="BE287" s="229">
        <f>IF(N287="základní",J287,0)</f>
        <v>0</v>
      </c>
      <c r="BF287" s="229">
        <f>IF(N287="snížená",J287,0)</f>
        <v>0</v>
      </c>
      <c r="BG287" s="229">
        <f>IF(N287="zákl. přenesená",J287,0)</f>
        <v>0</v>
      </c>
      <c r="BH287" s="229">
        <f>IF(N287="sníž. přenesená",J287,0)</f>
        <v>0</v>
      </c>
      <c r="BI287" s="229">
        <f>IF(N287="nulová",J287,0)</f>
        <v>0</v>
      </c>
      <c r="BJ287" s="20" t="s">
        <v>83</v>
      </c>
      <c r="BK287" s="229">
        <f>ROUND(I287*H287,2)</f>
        <v>0</v>
      </c>
      <c r="BL287" s="20" t="s">
        <v>204</v>
      </c>
      <c r="BM287" s="228" t="s">
        <v>2578</v>
      </c>
    </row>
    <row r="288" s="2" customFormat="1">
      <c r="A288" s="41"/>
      <c r="B288" s="42"/>
      <c r="C288" s="43"/>
      <c r="D288" s="230" t="s">
        <v>206</v>
      </c>
      <c r="E288" s="43"/>
      <c r="F288" s="231" t="s">
        <v>477</v>
      </c>
      <c r="G288" s="43"/>
      <c r="H288" s="43"/>
      <c r="I288" s="232"/>
      <c r="J288" s="43"/>
      <c r="K288" s="43"/>
      <c r="L288" s="47"/>
      <c r="M288" s="233"/>
      <c r="N288" s="234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206</v>
      </c>
      <c r="AU288" s="20" t="s">
        <v>85</v>
      </c>
    </row>
    <row r="289" s="13" customFormat="1">
      <c r="A289" s="13"/>
      <c r="B289" s="235"/>
      <c r="C289" s="236"/>
      <c r="D289" s="237" t="s">
        <v>208</v>
      </c>
      <c r="E289" s="238" t="s">
        <v>19</v>
      </c>
      <c r="F289" s="239" t="s">
        <v>2575</v>
      </c>
      <c r="G289" s="236"/>
      <c r="H289" s="240">
        <v>692.29999999999995</v>
      </c>
      <c r="I289" s="241"/>
      <c r="J289" s="236"/>
      <c r="K289" s="236"/>
      <c r="L289" s="242"/>
      <c r="M289" s="243"/>
      <c r="N289" s="244"/>
      <c r="O289" s="244"/>
      <c r="P289" s="244"/>
      <c r="Q289" s="244"/>
      <c r="R289" s="244"/>
      <c r="S289" s="244"/>
      <c r="T289" s="245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6" t="s">
        <v>208</v>
      </c>
      <c r="AU289" s="246" t="s">
        <v>85</v>
      </c>
      <c r="AV289" s="13" t="s">
        <v>85</v>
      </c>
      <c r="AW289" s="13" t="s">
        <v>37</v>
      </c>
      <c r="AX289" s="13" t="s">
        <v>83</v>
      </c>
      <c r="AY289" s="246" t="s">
        <v>197</v>
      </c>
    </row>
    <row r="290" s="2" customFormat="1" ht="49.05" customHeight="1">
      <c r="A290" s="41"/>
      <c r="B290" s="42"/>
      <c r="C290" s="217" t="s">
        <v>473</v>
      </c>
      <c r="D290" s="217" t="s">
        <v>199</v>
      </c>
      <c r="E290" s="218" t="s">
        <v>479</v>
      </c>
      <c r="F290" s="219" t="s">
        <v>480</v>
      </c>
      <c r="G290" s="220" t="s">
        <v>202</v>
      </c>
      <c r="H290" s="221">
        <v>65.924999999999997</v>
      </c>
      <c r="I290" s="222"/>
      <c r="J290" s="223">
        <f>ROUND(I290*H290,2)</f>
        <v>0</v>
      </c>
      <c r="K290" s="219" t="s">
        <v>203</v>
      </c>
      <c r="L290" s="47"/>
      <c r="M290" s="224" t="s">
        <v>19</v>
      </c>
      <c r="N290" s="225" t="s">
        <v>47</v>
      </c>
      <c r="O290" s="87"/>
      <c r="P290" s="226">
        <f>O290*H290</f>
        <v>0</v>
      </c>
      <c r="Q290" s="226">
        <v>0</v>
      </c>
      <c r="R290" s="226">
        <f>Q290*H290</f>
        <v>0</v>
      </c>
      <c r="S290" s="226">
        <v>0</v>
      </c>
      <c r="T290" s="227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8" t="s">
        <v>204</v>
      </c>
      <c r="AT290" s="228" t="s">
        <v>199</v>
      </c>
      <c r="AU290" s="228" t="s">
        <v>85</v>
      </c>
      <c r="AY290" s="20" t="s">
        <v>197</v>
      </c>
      <c r="BE290" s="229">
        <f>IF(N290="základní",J290,0)</f>
        <v>0</v>
      </c>
      <c r="BF290" s="229">
        <f>IF(N290="snížená",J290,0)</f>
        <v>0</v>
      </c>
      <c r="BG290" s="229">
        <f>IF(N290="zákl. přenesená",J290,0)</f>
        <v>0</v>
      </c>
      <c r="BH290" s="229">
        <f>IF(N290="sníž. přenesená",J290,0)</f>
        <v>0</v>
      </c>
      <c r="BI290" s="229">
        <f>IF(N290="nulová",J290,0)</f>
        <v>0</v>
      </c>
      <c r="BJ290" s="20" t="s">
        <v>83</v>
      </c>
      <c r="BK290" s="229">
        <f>ROUND(I290*H290,2)</f>
        <v>0</v>
      </c>
      <c r="BL290" s="20" t="s">
        <v>204</v>
      </c>
      <c r="BM290" s="228" t="s">
        <v>2579</v>
      </c>
    </row>
    <row r="291" s="2" customFormat="1">
      <c r="A291" s="41"/>
      <c r="B291" s="42"/>
      <c r="C291" s="43"/>
      <c r="D291" s="230" t="s">
        <v>206</v>
      </c>
      <c r="E291" s="43"/>
      <c r="F291" s="231" t="s">
        <v>482</v>
      </c>
      <c r="G291" s="43"/>
      <c r="H291" s="43"/>
      <c r="I291" s="232"/>
      <c r="J291" s="43"/>
      <c r="K291" s="43"/>
      <c r="L291" s="47"/>
      <c r="M291" s="233"/>
      <c r="N291" s="234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206</v>
      </c>
      <c r="AU291" s="20" t="s">
        <v>85</v>
      </c>
    </row>
    <row r="292" s="13" customFormat="1">
      <c r="A292" s="13"/>
      <c r="B292" s="235"/>
      <c r="C292" s="236"/>
      <c r="D292" s="237" t="s">
        <v>208</v>
      </c>
      <c r="E292" s="238" t="s">
        <v>19</v>
      </c>
      <c r="F292" s="239" t="s">
        <v>2548</v>
      </c>
      <c r="G292" s="236"/>
      <c r="H292" s="240">
        <v>65.924999999999997</v>
      </c>
      <c r="I292" s="241"/>
      <c r="J292" s="236"/>
      <c r="K292" s="236"/>
      <c r="L292" s="242"/>
      <c r="M292" s="243"/>
      <c r="N292" s="244"/>
      <c r="O292" s="244"/>
      <c r="P292" s="244"/>
      <c r="Q292" s="244"/>
      <c r="R292" s="244"/>
      <c r="S292" s="244"/>
      <c r="T292" s="245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6" t="s">
        <v>208</v>
      </c>
      <c r="AU292" s="246" t="s">
        <v>85</v>
      </c>
      <c r="AV292" s="13" t="s">
        <v>85</v>
      </c>
      <c r="AW292" s="13" t="s">
        <v>37</v>
      </c>
      <c r="AX292" s="13" t="s">
        <v>83</v>
      </c>
      <c r="AY292" s="246" t="s">
        <v>197</v>
      </c>
    </row>
    <row r="293" s="2" customFormat="1" ht="49.05" customHeight="1">
      <c r="A293" s="41"/>
      <c r="B293" s="42"/>
      <c r="C293" s="217" t="s">
        <v>478</v>
      </c>
      <c r="D293" s="217" t="s">
        <v>199</v>
      </c>
      <c r="E293" s="218" t="s">
        <v>484</v>
      </c>
      <c r="F293" s="219" t="s">
        <v>485</v>
      </c>
      <c r="G293" s="220" t="s">
        <v>202</v>
      </c>
      <c r="H293" s="221">
        <v>692.29999999999995</v>
      </c>
      <c r="I293" s="222"/>
      <c r="J293" s="223">
        <f>ROUND(I293*H293,2)</f>
        <v>0</v>
      </c>
      <c r="K293" s="219" t="s">
        <v>203</v>
      </c>
      <c r="L293" s="47"/>
      <c r="M293" s="224" t="s">
        <v>19</v>
      </c>
      <c r="N293" s="225" t="s">
        <v>47</v>
      </c>
      <c r="O293" s="87"/>
      <c r="P293" s="226">
        <f>O293*H293</f>
        <v>0</v>
      </c>
      <c r="Q293" s="226">
        <v>0</v>
      </c>
      <c r="R293" s="226">
        <f>Q293*H293</f>
        <v>0</v>
      </c>
      <c r="S293" s="226">
        <v>0</v>
      </c>
      <c r="T293" s="227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8" t="s">
        <v>204</v>
      </c>
      <c r="AT293" s="228" t="s">
        <v>199</v>
      </c>
      <c r="AU293" s="228" t="s">
        <v>85</v>
      </c>
      <c r="AY293" s="20" t="s">
        <v>197</v>
      </c>
      <c r="BE293" s="229">
        <f>IF(N293="základní",J293,0)</f>
        <v>0</v>
      </c>
      <c r="BF293" s="229">
        <f>IF(N293="snížená",J293,0)</f>
        <v>0</v>
      </c>
      <c r="BG293" s="229">
        <f>IF(N293="zákl. přenesená",J293,0)</f>
        <v>0</v>
      </c>
      <c r="BH293" s="229">
        <f>IF(N293="sníž. přenesená",J293,0)</f>
        <v>0</v>
      </c>
      <c r="BI293" s="229">
        <f>IF(N293="nulová",J293,0)</f>
        <v>0</v>
      </c>
      <c r="BJ293" s="20" t="s">
        <v>83</v>
      </c>
      <c r="BK293" s="229">
        <f>ROUND(I293*H293,2)</f>
        <v>0</v>
      </c>
      <c r="BL293" s="20" t="s">
        <v>204</v>
      </c>
      <c r="BM293" s="228" t="s">
        <v>2580</v>
      </c>
    </row>
    <row r="294" s="2" customFormat="1">
      <c r="A294" s="41"/>
      <c r="B294" s="42"/>
      <c r="C294" s="43"/>
      <c r="D294" s="230" t="s">
        <v>206</v>
      </c>
      <c r="E294" s="43"/>
      <c r="F294" s="231" t="s">
        <v>487</v>
      </c>
      <c r="G294" s="43"/>
      <c r="H294" s="43"/>
      <c r="I294" s="232"/>
      <c r="J294" s="43"/>
      <c r="K294" s="43"/>
      <c r="L294" s="47"/>
      <c r="M294" s="233"/>
      <c r="N294" s="234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206</v>
      </c>
      <c r="AU294" s="20" t="s">
        <v>85</v>
      </c>
    </row>
    <row r="295" s="13" customFormat="1">
      <c r="A295" s="13"/>
      <c r="B295" s="235"/>
      <c r="C295" s="236"/>
      <c r="D295" s="237" t="s">
        <v>208</v>
      </c>
      <c r="E295" s="238" t="s">
        <v>19</v>
      </c>
      <c r="F295" s="239" t="s">
        <v>2575</v>
      </c>
      <c r="G295" s="236"/>
      <c r="H295" s="240">
        <v>692.29999999999995</v>
      </c>
      <c r="I295" s="241"/>
      <c r="J295" s="236"/>
      <c r="K295" s="236"/>
      <c r="L295" s="242"/>
      <c r="M295" s="243"/>
      <c r="N295" s="244"/>
      <c r="O295" s="244"/>
      <c r="P295" s="244"/>
      <c r="Q295" s="244"/>
      <c r="R295" s="244"/>
      <c r="S295" s="244"/>
      <c r="T295" s="245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6" t="s">
        <v>208</v>
      </c>
      <c r="AU295" s="246" t="s">
        <v>85</v>
      </c>
      <c r="AV295" s="13" t="s">
        <v>85</v>
      </c>
      <c r="AW295" s="13" t="s">
        <v>37</v>
      </c>
      <c r="AX295" s="13" t="s">
        <v>83</v>
      </c>
      <c r="AY295" s="246" t="s">
        <v>197</v>
      </c>
    </row>
    <row r="296" s="2" customFormat="1" ht="78" customHeight="1">
      <c r="A296" s="41"/>
      <c r="B296" s="42"/>
      <c r="C296" s="217" t="s">
        <v>483</v>
      </c>
      <c r="D296" s="217" t="s">
        <v>199</v>
      </c>
      <c r="E296" s="218" t="s">
        <v>489</v>
      </c>
      <c r="F296" s="219" t="s">
        <v>490</v>
      </c>
      <c r="G296" s="220" t="s">
        <v>202</v>
      </c>
      <c r="H296" s="221">
        <v>247.94999999999999</v>
      </c>
      <c r="I296" s="222"/>
      <c r="J296" s="223">
        <f>ROUND(I296*H296,2)</f>
        <v>0</v>
      </c>
      <c r="K296" s="219" t="s">
        <v>203</v>
      </c>
      <c r="L296" s="47"/>
      <c r="M296" s="224" t="s">
        <v>19</v>
      </c>
      <c r="N296" s="225" t="s">
        <v>47</v>
      </c>
      <c r="O296" s="87"/>
      <c r="P296" s="226">
        <f>O296*H296</f>
        <v>0</v>
      </c>
      <c r="Q296" s="226">
        <v>0.089219999999999994</v>
      </c>
      <c r="R296" s="226">
        <f>Q296*H296</f>
        <v>22.122098999999999</v>
      </c>
      <c r="S296" s="226">
        <v>0</v>
      </c>
      <c r="T296" s="227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8" t="s">
        <v>204</v>
      </c>
      <c r="AT296" s="228" t="s">
        <v>199</v>
      </c>
      <c r="AU296" s="228" t="s">
        <v>85</v>
      </c>
      <c r="AY296" s="20" t="s">
        <v>197</v>
      </c>
      <c r="BE296" s="229">
        <f>IF(N296="základní",J296,0)</f>
        <v>0</v>
      </c>
      <c r="BF296" s="229">
        <f>IF(N296="snížená",J296,0)</f>
        <v>0</v>
      </c>
      <c r="BG296" s="229">
        <f>IF(N296="zákl. přenesená",J296,0)</f>
        <v>0</v>
      </c>
      <c r="BH296" s="229">
        <f>IF(N296="sníž. přenesená",J296,0)</f>
        <v>0</v>
      </c>
      <c r="BI296" s="229">
        <f>IF(N296="nulová",J296,0)</f>
        <v>0</v>
      </c>
      <c r="BJ296" s="20" t="s">
        <v>83</v>
      </c>
      <c r="BK296" s="229">
        <f>ROUND(I296*H296,2)</f>
        <v>0</v>
      </c>
      <c r="BL296" s="20" t="s">
        <v>204</v>
      </c>
      <c r="BM296" s="228" t="s">
        <v>2581</v>
      </c>
    </row>
    <row r="297" s="2" customFormat="1">
      <c r="A297" s="41"/>
      <c r="B297" s="42"/>
      <c r="C297" s="43"/>
      <c r="D297" s="230" t="s">
        <v>206</v>
      </c>
      <c r="E297" s="43"/>
      <c r="F297" s="231" t="s">
        <v>492</v>
      </c>
      <c r="G297" s="43"/>
      <c r="H297" s="43"/>
      <c r="I297" s="232"/>
      <c r="J297" s="43"/>
      <c r="K297" s="43"/>
      <c r="L297" s="47"/>
      <c r="M297" s="233"/>
      <c r="N297" s="234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206</v>
      </c>
      <c r="AU297" s="20" t="s">
        <v>85</v>
      </c>
    </row>
    <row r="298" s="13" customFormat="1">
      <c r="A298" s="13"/>
      <c r="B298" s="235"/>
      <c r="C298" s="236"/>
      <c r="D298" s="237" t="s">
        <v>208</v>
      </c>
      <c r="E298" s="238" t="s">
        <v>19</v>
      </c>
      <c r="F298" s="239" t="s">
        <v>2544</v>
      </c>
      <c r="G298" s="236"/>
      <c r="H298" s="240">
        <v>15.35</v>
      </c>
      <c r="I298" s="241"/>
      <c r="J298" s="236"/>
      <c r="K298" s="236"/>
      <c r="L298" s="242"/>
      <c r="M298" s="243"/>
      <c r="N298" s="244"/>
      <c r="O298" s="244"/>
      <c r="P298" s="244"/>
      <c r="Q298" s="244"/>
      <c r="R298" s="244"/>
      <c r="S298" s="244"/>
      <c r="T298" s="245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6" t="s">
        <v>208</v>
      </c>
      <c r="AU298" s="246" t="s">
        <v>85</v>
      </c>
      <c r="AV298" s="13" t="s">
        <v>85</v>
      </c>
      <c r="AW298" s="13" t="s">
        <v>37</v>
      </c>
      <c r="AX298" s="13" t="s">
        <v>76</v>
      </c>
      <c r="AY298" s="246" t="s">
        <v>197</v>
      </c>
    </row>
    <row r="299" s="13" customFormat="1">
      <c r="A299" s="13"/>
      <c r="B299" s="235"/>
      <c r="C299" s="236"/>
      <c r="D299" s="237" t="s">
        <v>208</v>
      </c>
      <c r="E299" s="238" t="s">
        <v>19</v>
      </c>
      <c r="F299" s="239" t="s">
        <v>2545</v>
      </c>
      <c r="G299" s="236"/>
      <c r="H299" s="240">
        <v>14.449999999999999</v>
      </c>
      <c r="I299" s="241"/>
      <c r="J299" s="236"/>
      <c r="K299" s="236"/>
      <c r="L299" s="242"/>
      <c r="M299" s="243"/>
      <c r="N299" s="244"/>
      <c r="O299" s="244"/>
      <c r="P299" s="244"/>
      <c r="Q299" s="244"/>
      <c r="R299" s="244"/>
      <c r="S299" s="244"/>
      <c r="T299" s="245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6" t="s">
        <v>208</v>
      </c>
      <c r="AU299" s="246" t="s">
        <v>85</v>
      </c>
      <c r="AV299" s="13" t="s">
        <v>85</v>
      </c>
      <c r="AW299" s="13" t="s">
        <v>37</v>
      </c>
      <c r="AX299" s="13" t="s">
        <v>76</v>
      </c>
      <c r="AY299" s="246" t="s">
        <v>197</v>
      </c>
    </row>
    <row r="300" s="13" customFormat="1">
      <c r="A300" s="13"/>
      <c r="B300" s="235"/>
      <c r="C300" s="236"/>
      <c r="D300" s="237" t="s">
        <v>208</v>
      </c>
      <c r="E300" s="238" t="s">
        <v>19</v>
      </c>
      <c r="F300" s="239" t="s">
        <v>2546</v>
      </c>
      <c r="G300" s="236"/>
      <c r="H300" s="240">
        <v>194.15000000000001</v>
      </c>
      <c r="I300" s="241"/>
      <c r="J300" s="236"/>
      <c r="K300" s="236"/>
      <c r="L300" s="242"/>
      <c r="M300" s="243"/>
      <c r="N300" s="244"/>
      <c r="O300" s="244"/>
      <c r="P300" s="244"/>
      <c r="Q300" s="244"/>
      <c r="R300" s="244"/>
      <c r="S300" s="244"/>
      <c r="T300" s="245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6" t="s">
        <v>208</v>
      </c>
      <c r="AU300" s="246" t="s">
        <v>85</v>
      </c>
      <c r="AV300" s="13" t="s">
        <v>85</v>
      </c>
      <c r="AW300" s="13" t="s">
        <v>37</v>
      </c>
      <c r="AX300" s="13" t="s">
        <v>76</v>
      </c>
      <c r="AY300" s="246" t="s">
        <v>197</v>
      </c>
    </row>
    <row r="301" s="13" customFormat="1">
      <c r="A301" s="13"/>
      <c r="B301" s="235"/>
      <c r="C301" s="236"/>
      <c r="D301" s="237" t="s">
        <v>208</v>
      </c>
      <c r="E301" s="238" t="s">
        <v>19</v>
      </c>
      <c r="F301" s="239" t="s">
        <v>2547</v>
      </c>
      <c r="G301" s="236"/>
      <c r="H301" s="240">
        <v>24</v>
      </c>
      <c r="I301" s="241"/>
      <c r="J301" s="236"/>
      <c r="K301" s="236"/>
      <c r="L301" s="242"/>
      <c r="M301" s="243"/>
      <c r="N301" s="244"/>
      <c r="O301" s="244"/>
      <c r="P301" s="244"/>
      <c r="Q301" s="244"/>
      <c r="R301" s="244"/>
      <c r="S301" s="244"/>
      <c r="T301" s="245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6" t="s">
        <v>208</v>
      </c>
      <c r="AU301" s="246" t="s">
        <v>85</v>
      </c>
      <c r="AV301" s="13" t="s">
        <v>85</v>
      </c>
      <c r="AW301" s="13" t="s">
        <v>37</v>
      </c>
      <c r="AX301" s="13" t="s">
        <v>76</v>
      </c>
      <c r="AY301" s="246" t="s">
        <v>197</v>
      </c>
    </row>
    <row r="302" s="15" customFormat="1">
      <c r="A302" s="15"/>
      <c r="B302" s="258"/>
      <c r="C302" s="259"/>
      <c r="D302" s="237" t="s">
        <v>208</v>
      </c>
      <c r="E302" s="260" t="s">
        <v>19</v>
      </c>
      <c r="F302" s="261" t="s">
        <v>383</v>
      </c>
      <c r="G302" s="259"/>
      <c r="H302" s="262">
        <v>247.94999999999999</v>
      </c>
      <c r="I302" s="263"/>
      <c r="J302" s="259"/>
      <c r="K302" s="259"/>
      <c r="L302" s="264"/>
      <c r="M302" s="265"/>
      <c r="N302" s="266"/>
      <c r="O302" s="266"/>
      <c r="P302" s="266"/>
      <c r="Q302" s="266"/>
      <c r="R302" s="266"/>
      <c r="S302" s="266"/>
      <c r="T302" s="267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68" t="s">
        <v>208</v>
      </c>
      <c r="AU302" s="268" t="s">
        <v>85</v>
      </c>
      <c r="AV302" s="15" t="s">
        <v>93</v>
      </c>
      <c r="AW302" s="15" t="s">
        <v>37</v>
      </c>
      <c r="AX302" s="15" t="s">
        <v>76</v>
      </c>
      <c r="AY302" s="268" t="s">
        <v>197</v>
      </c>
    </row>
    <row r="303" s="14" customFormat="1">
      <c r="A303" s="14"/>
      <c r="B303" s="247"/>
      <c r="C303" s="248"/>
      <c r="D303" s="237" t="s">
        <v>208</v>
      </c>
      <c r="E303" s="249" t="s">
        <v>19</v>
      </c>
      <c r="F303" s="250" t="s">
        <v>272</v>
      </c>
      <c r="G303" s="248"/>
      <c r="H303" s="251">
        <v>247.94999999999999</v>
      </c>
      <c r="I303" s="252"/>
      <c r="J303" s="248"/>
      <c r="K303" s="248"/>
      <c r="L303" s="253"/>
      <c r="M303" s="254"/>
      <c r="N303" s="255"/>
      <c r="O303" s="255"/>
      <c r="P303" s="255"/>
      <c r="Q303" s="255"/>
      <c r="R303" s="255"/>
      <c r="S303" s="255"/>
      <c r="T303" s="256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7" t="s">
        <v>208</v>
      </c>
      <c r="AU303" s="257" t="s">
        <v>85</v>
      </c>
      <c r="AV303" s="14" t="s">
        <v>204</v>
      </c>
      <c r="AW303" s="14" t="s">
        <v>37</v>
      </c>
      <c r="AX303" s="14" t="s">
        <v>83</v>
      </c>
      <c r="AY303" s="257" t="s">
        <v>197</v>
      </c>
    </row>
    <row r="304" s="2" customFormat="1" ht="24.15" customHeight="1">
      <c r="A304" s="41"/>
      <c r="B304" s="42"/>
      <c r="C304" s="269" t="s">
        <v>488</v>
      </c>
      <c r="D304" s="269" t="s">
        <v>342</v>
      </c>
      <c r="E304" s="270" t="s">
        <v>494</v>
      </c>
      <c r="F304" s="271" t="s">
        <v>495</v>
      </c>
      <c r="G304" s="272" t="s">
        <v>202</v>
      </c>
      <c r="H304" s="273">
        <v>222.51300000000001</v>
      </c>
      <c r="I304" s="274"/>
      <c r="J304" s="275">
        <f>ROUND(I304*H304,2)</f>
        <v>0</v>
      </c>
      <c r="K304" s="271" t="s">
        <v>203</v>
      </c>
      <c r="L304" s="276"/>
      <c r="M304" s="277" t="s">
        <v>19</v>
      </c>
      <c r="N304" s="278" t="s">
        <v>47</v>
      </c>
      <c r="O304" s="87"/>
      <c r="P304" s="226">
        <f>O304*H304</f>
        <v>0</v>
      </c>
      <c r="Q304" s="226">
        <v>0.13200000000000001</v>
      </c>
      <c r="R304" s="226">
        <f>Q304*H304</f>
        <v>29.371716000000003</v>
      </c>
      <c r="S304" s="226">
        <v>0</v>
      </c>
      <c r="T304" s="227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8" t="s">
        <v>239</v>
      </c>
      <c r="AT304" s="228" t="s">
        <v>342</v>
      </c>
      <c r="AU304" s="228" t="s">
        <v>85</v>
      </c>
      <c r="AY304" s="20" t="s">
        <v>197</v>
      </c>
      <c r="BE304" s="229">
        <f>IF(N304="základní",J304,0)</f>
        <v>0</v>
      </c>
      <c r="BF304" s="229">
        <f>IF(N304="snížená",J304,0)</f>
        <v>0</v>
      </c>
      <c r="BG304" s="229">
        <f>IF(N304="zákl. přenesená",J304,0)</f>
        <v>0</v>
      </c>
      <c r="BH304" s="229">
        <f>IF(N304="sníž. přenesená",J304,0)</f>
        <v>0</v>
      </c>
      <c r="BI304" s="229">
        <f>IF(N304="nulová",J304,0)</f>
        <v>0</v>
      </c>
      <c r="BJ304" s="20" t="s">
        <v>83</v>
      </c>
      <c r="BK304" s="229">
        <f>ROUND(I304*H304,2)</f>
        <v>0</v>
      </c>
      <c r="BL304" s="20" t="s">
        <v>204</v>
      </c>
      <c r="BM304" s="228" t="s">
        <v>2582</v>
      </c>
    </row>
    <row r="305" s="13" customFormat="1">
      <c r="A305" s="13"/>
      <c r="B305" s="235"/>
      <c r="C305" s="236"/>
      <c r="D305" s="237" t="s">
        <v>208</v>
      </c>
      <c r="E305" s="238" t="s">
        <v>19</v>
      </c>
      <c r="F305" s="239" t="s">
        <v>2546</v>
      </c>
      <c r="G305" s="236"/>
      <c r="H305" s="240">
        <v>194.15000000000001</v>
      </c>
      <c r="I305" s="241"/>
      <c r="J305" s="236"/>
      <c r="K305" s="236"/>
      <c r="L305" s="242"/>
      <c r="M305" s="243"/>
      <c r="N305" s="244"/>
      <c r="O305" s="244"/>
      <c r="P305" s="244"/>
      <c r="Q305" s="244"/>
      <c r="R305" s="244"/>
      <c r="S305" s="244"/>
      <c r="T305" s="245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6" t="s">
        <v>208</v>
      </c>
      <c r="AU305" s="246" t="s">
        <v>85</v>
      </c>
      <c r="AV305" s="13" t="s">
        <v>85</v>
      </c>
      <c r="AW305" s="13" t="s">
        <v>37</v>
      </c>
      <c r="AX305" s="13" t="s">
        <v>76</v>
      </c>
      <c r="AY305" s="246" t="s">
        <v>197</v>
      </c>
    </row>
    <row r="306" s="13" customFormat="1">
      <c r="A306" s="13"/>
      <c r="B306" s="235"/>
      <c r="C306" s="236"/>
      <c r="D306" s="237" t="s">
        <v>208</v>
      </c>
      <c r="E306" s="238" t="s">
        <v>19</v>
      </c>
      <c r="F306" s="239" t="s">
        <v>2547</v>
      </c>
      <c r="G306" s="236"/>
      <c r="H306" s="240">
        <v>24</v>
      </c>
      <c r="I306" s="241"/>
      <c r="J306" s="236"/>
      <c r="K306" s="236"/>
      <c r="L306" s="242"/>
      <c r="M306" s="243"/>
      <c r="N306" s="244"/>
      <c r="O306" s="244"/>
      <c r="P306" s="244"/>
      <c r="Q306" s="244"/>
      <c r="R306" s="244"/>
      <c r="S306" s="244"/>
      <c r="T306" s="245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6" t="s">
        <v>208</v>
      </c>
      <c r="AU306" s="246" t="s">
        <v>85</v>
      </c>
      <c r="AV306" s="13" t="s">
        <v>85</v>
      </c>
      <c r="AW306" s="13" t="s">
        <v>37</v>
      </c>
      <c r="AX306" s="13" t="s">
        <v>76</v>
      </c>
      <c r="AY306" s="246" t="s">
        <v>197</v>
      </c>
    </row>
    <row r="307" s="14" customFormat="1">
      <c r="A307" s="14"/>
      <c r="B307" s="247"/>
      <c r="C307" s="248"/>
      <c r="D307" s="237" t="s">
        <v>208</v>
      </c>
      <c r="E307" s="249" t="s">
        <v>19</v>
      </c>
      <c r="F307" s="250" t="s">
        <v>272</v>
      </c>
      <c r="G307" s="248"/>
      <c r="H307" s="251">
        <v>218.15000000000001</v>
      </c>
      <c r="I307" s="252"/>
      <c r="J307" s="248"/>
      <c r="K307" s="248"/>
      <c r="L307" s="253"/>
      <c r="M307" s="254"/>
      <c r="N307" s="255"/>
      <c r="O307" s="255"/>
      <c r="P307" s="255"/>
      <c r="Q307" s="255"/>
      <c r="R307" s="255"/>
      <c r="S307" s="255"/>
      <c r="T307" s="256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7" t="s">
        <v>208</v>
      </c>
      <c r="AU307" s="257" t="s">
        <v>85</v>
      </c>
      <c r="AV307" s="14" t="s">
        <v>204</v>
      </c>
      <c r="AW307" s="14" t="s">
        <v>37</v>
      </c>
      <c r="AX307" s="14" t="s">
        <v>83</v>
      </c>
      <c r="AY307" s="257" t="s">
        <v>197</v>
      </c>
    </row>
    <row r="308" s="13" customFormat="1">
      <c r="A308" s="13"/>
      <c r="B308" s="235"/>
      <c r="C308" s="236"/>
      <c r="D308" s="237" t="s">
        <v>208</v>
      </c>
      <c r="E308" s="236"/>
      <c r="F308" s="239" t="s">
        <v>2583</v>
      </c>
      <c r="G308" s="236"/>
      <c r="H308" s="240">
        <v>222.51300000000001</v>
      </c>
      <c r="I308" s="241"/>
      <c r="J308" s="236"/>
      <c r="K308" s="236"/>
      <c r="L308" s="242"/>
      <c r="M308" s="243"/>
      <c r="N308" s="244"/>
      <c r="O308" s="244"/>
      <c r="P308" s="244"/>
      <c r="Q308" s="244"/>
      <c r="R308" s="244"/>
      <c r="S308" s="244"/>
      <c r="T308" s="245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6" t="s">
        <v>208</v>
      </c>
      <c r="AU308" s="246" t="s">
        <v>85</v>
      </c>
      <c r="AV308" s="13" t="s">
        <v>85</v>
      </c>
      <c r="AW308" s="13" t="s">
        <v>4</v>
      </c>
      <c r="AX308" s="13" t="s">
        <v>83</v>
      </c>
      <c r="AY308" s="246" t="s">
        <v>197</v>
      </c>
    </row>
    <row r="309" s="2" customFormat="1" ht="24.15" customHeight="1">
      <c r="A309" s="41"/>
      <c r="B309" s="42"/>
      <c r="C309" s="269" t="s">
        <v>493</v>
      </c>
      <c r="D309" s="269" t="s">
        <v>342</v>
      </c>
      <c r="E309" s="270" t="s">
        <v>499</v>
      </c>
      <c r="F309" s="271" t="s">
        <v>500</v>
      </c>
      <c r="G309" s="272" t="s">
        <v>202</v>
      </c>
      <c r="H309" s="273">
        <v>15.811</v>
      </c>
      <c r="I309" s="274"/>
      <c r="J309" s="275">
        <f>ROUND(I309*H309,2)</f>
        <v>0</v>
      </c>
      <c r="K309" s="271" t="s">
        <v>203</v>
      </c>
      <c r="L309" s="276"/>
      <c r="M309" s="277" t="s">
        <v>19</v>
      </c>
      <c r="N309" s="278" t="s">
        <v>47</v>
      </c>
      <c r="O309" s="87"/>
      <c r="P309" s="226">
        <f>O309*H309</f>
        <v>0</v>
      </c>
      <c r="Q309" s="226">
        <v>0.13100000000000001</v>
      </c>
      <c r="R309" s="226">
        <f>Q309*H309</f>
        <v>2.0712410000000001</v>
      </c>
      <c r="S309" s="226">
        <v>0</v>
      </c>
      <c r="T309" s="227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228" t="s">
        <v>239</v>
      </c>
      <c r="AT309" s="228" t="s">
        <v>342</v>
      </c>
      <c r="AU309" s="228" t="s">
        <v>85</v>
      </c>
      <c r="AY309" s="20" t="s">
        <v>197</v>
      </c>
      <c r="BE309" s="229">
        <f>IF(N309="základní",J309,0)</f>
        <v>0</v>
      </c>
      <c r="BF309" s="229">
        <f>IF(N309="snížená",J309,0)</f>
        <v>0</v>
      </c>
      <c r="BG309" s="229">
        <f>IF(N309="zákl. přenesená",J309,0)</f>
        <v>0</v>
      </c>
      <c r="BH309" s="229">
        <f>IF(N309="sníž. přenesená",J309,0)</f>
        <v>0</v>
      </c>
      <c r="BI309" s="229">
        <f>IF(N309="nulová",J309,0)</f>
        <v>0</v>
      </c>
      <c r="BJ309" s="20" t="s">
        <v>83</v>
      </c>
      <c r="BK309" s="229">
        <f>ROUND(I309*H309,2)</f>
        <v>0</v>
      </c>
      <c r="BL309" s="20" t="s">
        <v>204</v>
      </c>
      <c r="BM309" s="228" t="s">
        <v>2584</v>
      </c>
    </row>
    <row r="310" s="13" customFormat="1">
      <c r="A310" s="13"/>
      <c r="B310" s="235"/>
      <c r="C310" s="236"/>
      <c r="D310" s="237" t="s">
        <v>208</v>
      </c>
      <c r="E310" s="238" t="s">
        <v>19</v>
      </c>
      <c r="F310" s="239" t="s">
        <v>2544</v>
      </c>
      <c r="G310" s="236"/>
      <c r="H310" s="240">
        <v>15.35</v>
      </c>
      <c r="I310" s="241"/>
      <c r="J310" s="236"/>
      <c r="K310" s="236"/>
      <c r="L310" s="242"/>
      <c r="M310" s="243"/>
      <c r="N310" s="244"/>
      <c r="O310" s="244"/>
      <c r="P310" s="244"/>
      <c r="Q310" s="244"/>
      <c r="R310" s="244"/>
      <c r="S310" s="244"/>
      <c r="T310" s="245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6" t="s">
        <v>208</v>
      </c>
      <c r="AU310" s="246" t="s">
        <v>85</v>
      </c>
      <c r="AV310" s="13" t="s">
        <v>85</v>
      </c>
      <c r="AW310" s="13" t="s">
        <v>37</v>
      </c>
      <c r="AX310" s="13" t="s">
        <v>83</v>
      </c>
      <c r="AY310" s="246" t="s">
        <v>197</v>
      </c>
    </row>
    <row r="311" s="13" customFormat="1">
      <c r="A311" s="13"/>
      <c r="B311" s="235"/>
      <c r="C311" s="236"/>
      <c r="D311" s="237" t="s">
        <v>208</v>
      </c>
      <c r="E311" s="236"/>
      <c r="F311" s="239" t="s">
        <v>2585</v>
      </c>
      <c r="G311" s="236"/>
      <c r="H311" s="240">
        <v>15.811</v>
      </c>
      <c r="I311" s="241"/>
      <c r="J311" s="236"/>
      <c r="K311" s="236"/>
      <c r="L311" s="242"/>
      <c r="M311" s="243"/>
      <c r="N311" s="244"/>
      <c r="O311" s="244"/>
      <c r="P311" s="244"/>
      <c r="Q311" s="244"/>
      <c r="R311" s="244"/>
      <c r="S311" s="244"/>
      <c r="T311" s="245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6" t="s">
        <v>208</v>
      </c>
      <c r="AU311" s="246" t="s">
        <v>85</v>
      </c>
      <c r="AV311" s="13" t="s">
        <v>85</v>
      </c>
      <c r="AW311" s="13" t="s">
        <v>4</v>
      </c>
      <c r="AX311" s="13" t="s">
        <v>83</v>
      </c>
      <c r="AY311" s="246" t="s">
        <v>197</v>
      </c>
    </row>
    <row r="312" s="2" customFormat="1" ht="24.15" customHeight="1">
      <c r="A312" s="41"/>
      <c r="B312" s="42"/>
      <c r="C312" s="269" t="s">
        <v>498</v>
      </c>
      <c r="D312" s="269" t="s">
        <v>342</v>
      </c>
      <c r="E312" s="270" t="s">
        <v>504</v>
      </c>
      <c r="F312" s="271" t="s">
        <v>505</v>
      </c>
      <c r="G312" s="272" t="s">
        <v>202</v>
      </c>
      <c r="H312" s="273">
        <v>14.884</v>
      </c>
      <c r="I312" s="274"/>
      <c r="J312" s="275">
        <f>ROUND(I312*H312,2)</f>
        <v>0</v>
      </c>
      <c r="K312" s="271" t="s">
        <v>19</v>
      </c>
      <c r="L312" s="276"/>
      <c r="M312" s="277" t="s">
        <v>19</v>
      </c>
      <c r="N312" s="278" t="s">
        <v>47</v>
      </c>
      <c r="O312" s="87"/>
      <c r="P312" s="226">
        <f>O312*H312</f>
        <v>0</v>
      </c>
      <c r="Q312" s="226">
        <v>0.13200000000000001</v>
      </c>
      <c r="R312" s="226">
        <f>Q312*H312</f>
        <v>1.9646880000000002</v>
      </c>
      <c r="S312" s="226">
        <v>0</v>
      </c>
      <c r="T312" s="227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8" t="s">
        <v>239</v>
      </c>
      <c r="AT312" s="228" t="s">
        <v>342</v>
      </c>
      <c r="AU312" s="228" t="s">
        <v>85</v>
      </c>
      <c r="AY312" s="20" t="s">
        <v>197</v>
      </c>
      <c r="BE312" s="229">
        <f>IF(N312="základní",J312,0)</f>
        <v>0</v>
      </c>
      <c r="BF312" s="229">
        <f>IF(N312="snížená",J312,0)</f>
        <v>0</v>
      </c>
      <c r="BG312" s="229">
        <f>IF(N312="zákl. přenesená",J312,0)</f>
        <v>0</v>
      </c>
      <c r="BH312" s="229">
        <f>IF(N312="sníž. přenesená",J312,0)</f>
        <v>0</v>
      </c>
      <c r="BI312" s="229">
        <f>IF(N312="nulová",J312,0)</f>
        <v>0</v>
      </c>
      <c r="BJ312" s="20" t="s">
        <v>83</v>
      </c>
      <c r="BK312" s="229">
        <f>ROUND(I312*H312,2)</f>
        <v>0</v>
      </c>
      <c r="BL312" s="20" t="s">
        <v>204</v>
      </c>
      <c r="BM312" s="228" t="s">
        <v>2586</v>
      </c>
    </row>
    <row r="313" s="13" customFormat="1">
      <c r="A313" s="13"/>
      <c r="B313" s="235"/>
      <c r="C313" s="236"/>
      <c r="D313" s="237" t="s">
        <v>208</v>
      </c>
      <c r="E313" s="238" t="s">
        <v>19</v>
      </c>
      <c r="F313" s="239" t="s">
        <v>2545</v>
      </c>
      <c r="G313" s="236"/>
      <c r="H313" s="240">
        <v>14.449999999999999</v>
      </c>
      <c r="I313" s="241"/>
      <c r="J313" s="236"/>
      <c r="K313" s="236"/>
      <c r="L313" s="242"/>
      <c r="M313" s="243"/>
      <c r="N313" s="244"/>
      <c r="O313" s="244"/>
      <c r="P313" s="244"/>
      <c r="Q313" s="244"/>
      <c r="R313" s="244"/>
      <c r="S313" s="244"/>
      <c r="T313" s="245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6" t="s">
        <v>208</v>
      </c>
      <c r="AU313" s="246" t="s">
        <v>85</v>
      </c>
      <c r="AV313" s="13" t="s">
        <v>85</v>
      </c>
      <c r="AW313" s="13" t="s">
        <v>37</v>
      </c>
      <c r="AX313" s="13" t="s">
        <v>83</v>
      </c>
      <c r="AY313" s="246" t="s">
        <v>197</v>
      </c>
    </row>
    <row r="314" s="13" customFormat="1">
      <c r="A314" s="13"/>
      <c r="B314" s="235"/>
      <c r="C314" s="236"/>
      <c r="D314" s="237" t="s">
        <v>208</v>
      </c>
      <c r="E314" s="236"/>
      <c r="F314" s="239" t="s">
        <v>2587</v>
      </c>
      <c r="G314" s="236"/>
      <c r="H314" s="240">
        <v>14.884</v>
      </c>
      <c r="I314" s="241"/>
      <c r="J314" s="236"/>
      <c r="K314" s="236"/>
      <c r="L314" s="242"/>
      <c r="M314" s="243"/>
      <c r="N314" s="244"/>
      <c r="O314" s="244"/>
      <c r="P314" s="244"/>
      <c r="Q314" s="244"/>
      <c r="R314" s="244"/>
      <c r="S314" s="244"/>
      <c r="T314" s="245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6" t="s">
        <v>208</v>
      </c>
      <c r="AU314" s="246" t="s">
        <v>85</v>
      </c>
      <c r="AV314" s="13" t="s">
        <v>85</v>
      </c>
      <c r="AW314" s="13" t="s">
        <v>4</v>
      </c>
      <c r="AX314" s="13" t="s">
        <v>83</v>
      </c>
      <c r="AY314" s="246" t="s">
        <v>197</v>
      </c>
    </row>
    <row r="315" s="2" customFormat="1" ht="90" customHeight="1">
      <c r="A315" s="41"/>
      <c r="B315" s="42"/>
      <c r="C315" s="217" t="s">
        <v>503</v>
      </c>
      <c r="D315" s="217" t="s">
        <v>199</v>
      </c>
      <c r="E315" s="218" t="s">
        <v>508</v>
      </c>
      <c r="F315" s="219" t="s">
        <v>509</v>
      </c>
      <c r="G315" s="220" t="s">
        <v>202</v>
      </c>
      <c r="H315" s="221">
        <v>29.800000000000001</v>
      </c>
      <c r="I315" s="222"/>
      <c r="J315" s="223">
        <f>ROUND(I315*H315,2)</f>
        <v>0</v>
      </c>
      <c r="K315" s="219" t="s">
        <v>203</v>
      </c>
      <c r="L315" s="47"/>
      <c r="M315" s="224" t="s">
        <v>19</v>
      </c>
      <c r="N315" s="225" t="s">
        <v>47</v>
      </c>
      <c r="O315" s="87"/>
      <c r="P315" s="226">
        <f>O315*H315</f>
        <v>0</v>
      </c>
      <c r="Q315" s="226">
        <v>0</v>
      </c>
      <c r="R315" s="226">
        <f>Q315*H315</f>
        <v>0</v>
      </c>
      <c r="S315" s="226">
        <v>0</v>
      </c>
      <c r="T315" s="227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8" t="s">
        <v>204</v>
      </c>
      <c r="AT315" s="228" t="s">
        <v>199</v>
      </c>
      <c r="AU315" s="228" t="s">
        <v>85</v>
      </c>
      <c r="AY315" s="20" t="s">
        <v>197</v>
      </c>
      <c r="BE315" s="229">
        <f>IF(N315="základní",J315,0)</f>
        <v>0</v>
      </c>
      <c r="BF315" s="229">
        <f>IF(N315="snížená",J315,0)</f>
        <v>0</v>
      </c>
      <c r="BG315" s="229">
        <f>IF(N315="zákl. přenesená",J315,0)</f>
        <v>0</v>
      </c>
      <c r="BH315" s="229">
        <f>IF(N315="sníž. přenesená",J315,0)</f>
        <v>0</v>
      </c>
      <c r="BI315" s="229">
        <f>IF(N315="nulová",J315,0)</f>
        <v>0</v>
      </c>
      <c r="BJ315" s="20" t="s">
        <v>83</v>
      </c>
      <c r="BK315" s="229">
        <f>ROUND(I315*H315,2)</f>
        <v>0</v>
      </c>
      <c r="BL315" s="20" t="s">
        <v>204</v>
      </c>
      <c r="BM315" s="228" t="s">
        <v>2588</v>
      </c>
    </row>
    <row r="316" s="2" customFormat="1">
      <c r="A316" s="41"/>
      <c r="B316" s="42"/>
      <c r="C316" s="43"/>
      <c r="D316" s="230" t="s">
        <v>206</v>
      </c>
      <c r="E316" s="43"/>
      <c r="F316" s="231" t="s">
        <v>511</v>
      </c>
      <c r="G316" s="43"/>
      <c r="H316" s="43"/>
      <c r="I316" s="232"/>
      <c r="J316" s="43"/>
      <c r="K316" s="43"/>
      <c r="L316" s="47"/>
      <c r="M316" s="233"/>
      <c r="N316" s="234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206</v>
      </c>
      <c r="AU316" s="20" t="s">
        <v>85</v>
      </c>
    </row>
    <row r="317" s="13" customFormat="1">
      <c r="A317" s="13"/>
      <c r="B317" s="235"/>
      <c r="C317" s="236"/>
      <c r="D317" s="237" t="s">
        <v>208</v>
      </c>
      <c r="E317" s="238" t="s">
        <v>19</v>
      </c>
      <c r="F317" s="239" t="s">
        <v>2544</v>
      </c>
      <c r="G317" s="236"/>
      <c r="H317" s="240">
        <v>15.35</v>
      </c>
      <c r="I317" s="241"/>
      <c r="J317" s="236"/>
      <c r="K317" s="236"/>
      <c r="L317" s="242"/>
      <c r="M317" s="243"/>
      <c r="N317" s="244"/>
      <c r="O317" s="244"/>
      <c r="P317" s="244"/>
      <c r="Q317" s="244"/>
      <c r="R317" s="244"/>
      <c r="S317" s="244"/>
      <c r="T317" s="245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6" t="s">
        <v>208</v>
      </c>
      <c r="AU317" s="246" t="s">
        <v>85</v>
      </c>
      <c r="AV317" s="13" t="s">
        <v>85</v>
      </c>
      <c r="AW317" s="13" t="s">
        <v>37</v>
      </c>
      <c r="AX317" s="13" t="s">
        <v>76</v>
      </c>
      <c r="AY317" s="246" t="s">
        <v>197</v>
      </c>
    </row>
    <row r="318" s="13" customFormat="1">
      <c r="A318" s="13"/>
      <c r="B318" s="235"/>
      <c r="C318" s="236"/>
      <c r="D318" s="237" t="s">
        <v>208</v>
      </c>
      <c r="E318" s="238" t="s">
        <v>19</v>
      </c>
      <c r="F318" s="239" t="s">
        <v>2545</v>
      </c>
      <c r="G318" s="236"/>
      <c r="H318" s="240">
        <v>14.449999999999999</v>
      </c>
      <c r="I318" s="241"/>
      <c r="J318" s="236"/>
      <c r="K318" s="236"/>
      <c r="L318" s="242"/>
      <c r="M318" s="243"/>
      <c r="N318" s="244"/>
      <c r="O318" s="244"/>
      <c r="P318" s="244"/>
      <c r="Q318" s="244"/>
      <c r="R318" s="244"/>
      <c r="S318" s="244"/>
      <c r="T318" s="245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6" t="s">
        <v>208</v>
      </c>
      <c r="AU318" s="246" t="s">
        <v>85</v>
      </c>
      <c r="AV318" s="13" t="s">
        <v>85</v>
      </c>
      <c r="AW318" s="13" t="s">
        <v>37</v>
      </c>
      <c r="AX318" s="13" t="s">
        <v>76</v>
      </c>
      <c r="AY318" s="246" t="s">
        <v>197</v>
      </c>
    </row>
    <row r="319" s="14" customFormat="1">
      <c r="A319" s="14"/>
      <c r="B319" s="247"/>
      <c r="C319" s="248"/>
      <c r="D319" s="237" t="s">
        <v>208</v>
      </c>
      <c r="E319" s="249" t="s">
        <v>19</v>
      </c>
      <c r="F319" s="250" t="s">
        <v>272</v>
      </c>
      <c r="G319" s="248"/>
      <c r="H319" s="251">
        <v>29.800000000000001</v>
      </c>
      <c r="I319" s="252"/>
      <c r="J319" s="248"/>
      <c r="K319" s="248"/>
      <c r="L319" s="253"/>
      <c r="M319" s="254"/>
      <c r="N319" s="255"/>
      <c r="O319" s="255"/>
      <c r="P319" s="255"/>
      <c r="Q319" s="255"/>
      <c r="R319" s="255"/>
      <c r="S319" s="255"/>
      <c r="T319" s="256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7" t="s">
        <v>208</v>
      </c>
      <c r="AU319" s="257" t="s">
        <v>85</v>
      </c>
      <c r="AV319" s="14" t="s">
        <v>204</v>
      </c>
      <c r="AW319" s="14" t="s">
        <v>37</v>
      </c>
      <c r="AX319" s="14" t="s">
        <v>83</v>
      </c>
      <c r="AY319" s="257" t="s">
        <v>197</v>
      </c>
    </row>
    <row r="320" s="2" customFormat="1" ht="78" customHeight="1">
      <c r="A320" s="41"/>
      <c r="B320" s="42"/>
      <c r="C320" s="217" t="s">
        <v>507</v>
      </c>
      <c r="D320" s="217" t="s">
        <v>199</v>
      </c>
      <c r="E320" s="218" t="s">
        <v>2589</v>
      </c>
      <c r="F320" s="219" t="s">
        <v>2590</v>
      </c>
      <c r="G320" s="220" t="s">
        <v>202</v>
      </c>
      <c r="H320" s="221">
        <v>3.25</v>
      </c>
      <c r="I320" s="222"/>
      <c r="J320" s="223">
        <f>ROUND(I320*H320,2)</f>
        <v>0</v>
      </c>
      <c r="K320" s="219" t="s">
        <v>203</v>
      </c>
      <c r="L320" s="47"/>
      <c r="M320" s="224" t="s">
        <v>19</v>
      </c>
      <c r="N320" s="225" t="s">
        <v>47</v>
      </c>
      <c r="O320" s="87"/>
      <c r="P320" s="226">
        <f>O320*H320</f>
        <v>0</v>
      </c>
      <c r="Q320" s="226">
        <v>0.11162</v>
      </c>
      <c r="R320" s="226">
        <f>Q320*H320</f>
        <v>0.362765</v>
      </c>
      <c r="S320" s="226">
        <v>0</v>
      </c>
      <c r="T320" s="227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8" t="s">
        <v>204</v>
      </c>
      <c r="AT320" s="228" t="s">
        <v>199</v>
      </c>
      <c r="AU320" s="228" t="s">
        <v>85</v>
      </c>
      <c r="AY320" s="20" t="s">
        <v>197</v>
      </c>
      <c r="BE320" s="229">
        <f>IF(N320="základní",J320,0)</f>
        <v>0</v>
      </c>
      <c r="BF320" s="229">
        <f>IF(N320="snížená",J320,0)</f>
        <v>0</v>
      </c>
      <c r="BG320" s="229">
        <f>IF(N320="zákl. přenesená",J320,0)</f>
        <v>0</v>
      </c>
      <c r="BH320" s="229">
        <f>IF(N320="sníž. přenesená",J320,0)</f>
        <v>0</v>
      </c>
      <c r="BI320" s="229">
        <f>IF(N320="nulová",J320,0)</f>
        <v>0</v>
      </c>
      <c r="BJ320" s="20" t="s">
        <v>83</v>
      </c>
      <c r="BK320" s="229">
        <f>ROUND(I320*H320,2)</f>
        <v>0</v>
      </c>
      <c r="BL320" s="20" t="s">
        <v>204</v>
      </c>
      <c r="BM320" s="228" t="s">
        <v>2591</v>
      </c>
    </row>
    <row r="321" s="2" customFormat="1">
      <c r="A321" s="41"/>
      <c r="B321" s="42"/>
      <c r="C321" s="43"/>
      <c r="D321" s="230" t="s">
        <v>206</v>
      </c>
      <c r="E321" s="43"/>
      <c r="F321" s="231" t="s">
        <v>2592</v>
      </c>
      <c r="G321" s="43"/>
      <c r="H321" s="43"/>
      <c r="I321" s="232"/>
      <c r="J321" s="43"/>
      <c r="K321" s="43"/>
      <c r="L321" s="47"/>
      <c r="M321" s="233"/>
      <c r="N321" s="234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206</v>
      </c>
      <c r="AU321" s="20" t="s">
        <v>85</v>
      </c>
    </row>
    <row r="322" s="13" customFormat="1">
      <c r="A322" s="13"/>
      <c r="B322" s="235"/>
      <c r="C322" s="236"/>
      <c r="D322" s="237" t="s">
        <v>208</v>
      </c>
      <c r="E322" s="238" t="s">
        <v>19</v>
      </c>
      <c r="F322" s="239" t="s">
        <v>2543</v>
      </c>
      <c r="G322" s="236"/>
      <c r="H322" s="240">
        <v>3.25</v>
      </c>
      <c r="I322" s="241"/>
      <c r="J322" s="236"/>
      <c r="K322" s="236"/>
      <c r="L322" s="242"/>
      <c r="M322" s="243"/>
      <c r="N322" s="244"/>
      <c r="O322" s="244"/>
      <c r="P322" s="244"/>
      <c r="Q322" s="244"/>
      <c r="R322" s="244"/>
      <c r="S322" s="244"/>
      <c r="T322" s="245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6" t="s">
        <v>208</v>
      </c>
      <c r="AU322" s="246" t="s">
        <v>85</v>
      </c>
      <c r="AV322" s="13" t="s">
        <v>85</v>
      </c>
      <c r="AW322" s="13" t="s">
        <v>37</v>
      </c>
      <c r="AX322" s="13" t="s">
        <v>76</v>
      </c>
      <c r="AY322" s="246" t="s">
        <v>197</v>
      </c>
    </row>
    <row r="323" s="15" customFormat="1">
      <c r="A323" s="15"/>
      <c r="B323" s="258"/>
      <c r="C323" s="259"/>
      <c r="D323" s="237" t="s">
        <v>208</v>
      </c>
      <c r="E323" s="260" t="s">
        <v>19</v>
      </c>
      <c r="F323" s="261" t="s">
        <v>378</v>
      </c>
      <c r="G323" s="259"/>
      <c r="H323" s="262">
        <v>3.25</v>
      </c>
      <c r="I323" s="263"/>
      <c r="J323" s="259"/>
      <c r="K323" s="259"/>
      <c r="L323" s="264"/>
      <c r="M323" s="265"/>
      <c r="N323" s="266"/>
      <c r="O323" s="266"/>
      <c r="P323" s="266"/>
      <c r="Q323" s="266"/>
      <c r="R323" s="266"/>
      <c r="S323" s="266"/>
      <c r="T323" s="267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268" t="s">
        <v>208</v>
      </c>
      <c r="AU323" s="268" t="s">
        <v>85</v>
      </c>
      <c r="AV323" s="15" t="s">
        <v>93</v>
      </c>
      <c r="AW323" s="15" t="s">
        <v>37</v>
      </c>
      <c r="AX323" s="15" t="s">
        <v>76</v>
      </c>
      <c r="AY323" s="268" t="s">
        <v>197</v>
      </c>
    </row>
    <row r="324" s="14" customFormat="1">
      <c r="A324" s="14"/>
      <c r="B324" s="247"/>
      <c r="C324" s="248"/>
      <c r="D324" s="237" t="s">
        <v>208</v>
      </c>
      <c r="E324" s="249" t="s">
        <v>19</v>
      </c>
      <c r="F324" s="250" t="s">
        <v>272</v>
      </c>
      <c r="G324" s="248"/>
      <c r="H324" s="251">
        <v>3.25</v>
      </c>
      <c r="I324" s="252"/>
      <c r="J324" s="248"/>
      <c r="K324" s="248"/>
      <c r="L324" s="253"/>
      <c r="M324" s="254"/>
      <c r="N324" s="255"/>
      <c r="O324" s="255"/>
      <c r="P324" s="255"/>
      <c r="Q324" s="255"/>
      <c r="R324" s="255"/>
      <c r="S324" s="255"/>
      <c r="T324" s="256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7" t="s">
        <v>208</v>
      </c>
      <c r="AU324" s="257" t="s">
        <v>85</v>
      </c>
      <c r="AV324" s="14" t="s">
        <v>204</v>
      </c>
      <c r="AW324" s="14" t="s">
        <v>37</v>
      </c>
      <c r="AX324" s="14" t="s">
        <v>83</v>
      </c>
      <c r="AY324" s="257" t="s">
        <v>197</v>
      </c>
    </row>
    <row r="325" s="2" customFormat="1" ht="24.15" customHeight="1">
      <c r="A325" s="41"/>
      <c r="B325" s="42"/>
      <c r="C325" s="269" t="s">
        <v>512</v>
      </c>
      <c r="D325" s="269" t="s">
        <v>342</v>
      </c>
      <c r="E325" s="270" t="s">
        <v>518</v>
      </c>
      <c r="F325" s="271" t="s">
        <v>519</v>
      </c>
      <c r="G325" s="272" t="s">
        <v>202</v>
      </c>
      <c r="H325" s="273">
        <v>3.3479999999999999</v>
      </c>
      <c r="I325" s="274"/>
      <c r="J325" s="275">
        <f>ROUND(I325*H325,2)</f>
        <v>0</v>
      </c>
      <c r="K325" s="271" t="s">
        <v>203</v>
      </c>
      <c r="L325" s="276"/>
      <c r="M325" s="277" t="s">
        <v>19</v>
      </c>
      <c r="N325" s="278" t="s">
        <v>47</v>
      </c>
      <c r="O325" s="87"/>
      <c r="P325" s="226">
        <f>O325*H325</f>
        <v>0</v>
      </c>
      <c r="Q325" s="226">
        <v>0.17599999999999999</v>
      </c>
      <c r="R325" s="226">
        <f>Q325*H325</f>
        <v>0.58924799999999999</v>
      </c>
      <c r="S325" s="226">
        <v>0</v>
      </c>
      <c r="T325" s="227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8" t="s">
        <v>239</v>
      </c>
      <c r="AT325" s="228" t="s">
        <v>342</v>
      </c>
      <c r="AU325" s="228" t="s">
        <v>85</v>
      </c>
      <c r="AY325" s="20" t="s">
        <v>197</v>
      </c>
      <c r="BE325" s="229">
        <f>IF(N325="základní",J325,0)</f>
        <v>0</v>
      </c>
      <c r="BF325" s="229">
        <f>IF(N325="snížená",J325,0)</f>
        <v>0</v>
      </c>
      <c r="BG325" s="229">
        <f>IF(N325="zákl. přenesená",J325,0)</f>
        <v>0</v>
      </c>
      <c r="BH325" s="229">
        <f>IF(N325="sníž. přenesená",J325,0)</f>
        <v>0</v>
      </c>
      <c r="BI325" s="229">
        <f>IF(N325="nulová",J325,0)</f>
        <v>0</v>
      </c>
      <c r="BJ325" s="20" t="s">
        <v>83</v>
      </c>
      <c r="BK325" s="229">
        <f>ROUND(I325*H325,2)</f>
        <v>0</v>
      </c>
      <c r="BL325" s="20" t="s">
        <v>204</v>
      </c>
      <c r="BM325" s="228" t="s">
        <v>2593</v>
      </c>
    </row>
    <row r="326" s="13" customFormat="1">
      <c r="A326" s="13"/>
      <c r="B326" s="235"/>
      <c r="C326" s="236"/>
      <c r="D326" s="237" t="s">
        <v>208</v>
      </c>
      <c r="E326" s="238" t="s">
        <v>19</v>
      </c>
      <c r="F326" s="239" t="s">
        <v>2543</v>
      </c>
      <c r="G326" s="236"/>
      <c r="H326" s="240">
        <v>3.25</v>
      </c>
      <c r="I326" s="241"/>
      <c r="J326" s="236"/>
      <c r="K326" s="236"/>
      <c r="L326" s="242"/>
      <c r="M326" s="243"/>
      <c r="N326" s="244"/>
      <c r="O326" s="244"/>
      <c r="P326" s="244"/>
      <c r="Q326" s="244"/>
      <c r="R326" s="244"/>
      <c r="S326" s="244"/>
      <c r="T326" s="245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6" t="s">
        <v>208</v>
      </c>
      <c r="AU326" s="246" t="s">
        <v>85</v>
      </c>
      <c r="AV326" s="13" t="s">
        <v>85</v>
      </c>
      <c r="AW326" s="13" t="s">
        <v>37</v>
      </c>
      <c r="AX326" s="13" t="s">
        <v>76</v>
      </c>
      <c r="AY326" s="246" t="s">
        <v>197</v>
      </c>
    </row>
    <row r="327" s="15" customFormat="1">
      <c r="A327" s="15"/>
      <c r="B327" s="258"/>
      <c r="C327" s="259"/>
      <c r="D327" s="237" t="s">
        <v>208</v>
      </c>
      <c r="E327" s="260" t="s">
        <v>19</v>
      </c>
      <c r="F327" s="261" t="s">
        <v>378</v>
      </c>
      <c r="G327" s="259"/>
      <c r="H327" s="262">
        <v>3.25</v>
      </c>
      <c r="I327" s="263"/>
      <c r="J327" s="259"/>
      <c r="K327" s="259"/>
      <c r="L327" s="264"/>
      <c r="M327" s="265"/>
      <c r="N327" s="266"/>
      <c r="O327" s="266"/>
      <c r="P327" s="266"/>
      <c r="Q327" s="266"/>
      <c r="R327" s="266"/>
      <c r="S327" s="266"/>
      <c r="T327" s="267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68" t="s">
        <v>208</v>
      </c>
      <c r="AU327" s="268" t="s">
        <v>85</v>
      </c>
      <c r="AV327" s="15" t="s">
        <v>93</v>
      </c>
      <c r="AW327" s="15" t="s">
        <v>37</v>
      </c>
      <c r="AX327" s="15" t="s">
        <v>76</v>
      </c>
      <c r="AY327" s="268" t="s">
        <v>197</v>
      </c>
    </row>
    <row r="328" s="14" customFormat="1">
      <c r="A328" s="14"/>
      <c r="B328" s="247"/>
      <c r="C328" s="248"/>
      <c r="D328" s="237" t="s">
        <v>208</v>
      </c>
      <c r="E328" s="249" t="s">
        <v>19</v>
      </c>
      <c r="F328" s="250" t="s">
        <v>272</v>
      </c>
      <c r="G328" s="248"/>
      <c r="H328" s="251">
        <v>3.25</v>
      </c>
      <c r="I328" s="252"/>
      <c r="J328" s="248"/>
      <c r="K328" s="248"/>
      <c r="L328" s="253"/>
      <c r="M328" s="254"/>
      <c r="N328" s="255"/>
      <c r="O328" s="255"/>
      <c r="P328" s="255"/>
      <c r="Q328" s="255"/>
      <c r="R328" s="255"/>
      <c r="S328" s="255"/>
      <c r="T328" s="256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7" t="s">
        <v>208</v>
      </c>
      <c r="AU328" s="257" t="s">
        <v>85</v>
      </c>
      <c r="AV328" s="14" t="s">
        <v>204</v>
      </c>
      <c r="AW328" s="14" t="s">
        <v>37</v>
      </c>
      <c r="AX328" s="14" t="s">
        <v>83</v>
      </c>
      <c r="AY328" s="257" t="s">
        <v>197</v>
      </c>
    </row>
    <row r="329" s="13" customFormat="1">
      <c r="A329" s="13"/>
      <c r="B329" s="235"/>
      <c r="C329" s="236"/>
      <c r="D329" s="237" t="s">
        <v>208</v>
      </c>
      <c r="E329" s="236"/>
      <c r="F329" s="239" t="s">
        <v>2594</v>
      </c>
      <c r="G329" s="236"/>
      <c r="H329" s="240">
        <v>3.3479999999999999</v>
      </c>
      <c r="I329" s="241"/>
      <c r="J329" s="236"/>
      <c r="K329" s="236"/>
      <c r="L329" s="242"/>
      <c r="M329" s="243"/>
      <c r="N329" s="244"/>
      <c r="O329" s="244"/>
      <c r="P329" s="244"/>
      <c r="Q329" s="244"/>
      <c r="R329" s="244"/>
      <c r="S329" s="244"/>
      <c r="T329" s="245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6" t="s">
        <v>208</v>
      </c>
      <c r="AU329" s="246" t="s">
        <v>85</v>
      </c>
      <c r="AV329" s="13" t="s">
        <v>85</v>
      </c>
      <c r="AW329" s="13" t="s">
        <v>4</v>
      </c>
      <c r="AX329" s="13" t="s">
        <v>83</v>
      </c>
      <c r="AY329" s="246" t="s">
        <v>197</v>
      </c>
    </row>
    <row r="330" s="12" customFormat="1" ht="22.8" customHeight="1">
      <c r="A330" s="12"/>
      <c r="B330" s="201"/>
      <c r="C330" s="202"/>
      <c r="D330" s="203" t="s">
        <v>75</v>
      </c>
      <c r="E330" s="215" t="s">
        <v>239</v>
      </c>
      <c r="F330" s="215" t="s">
        <v>528</v>
      </c>
      <c r="G330" s="202"/>
      <c r="H330" s="202"/>
      <c r="I330" s="205"/>
      <c r="J330" s="216">
        <f>BK330</f>
        <v>0</v>
      </c>
      <c r="K330" s="202"/>
      <c r="L330" s="207"/>
      <c r="M330" s="208"/>
      <c r="N330" s="209"/>
      <c r="O330" s="209"/>
      <c r="P330" s="210">
        <f>SUM(P331:P339)</f>
        <v>0</v>
      </c>
      <c r="Q330" s="209"/>
      <c r="R330" s="210">
        <f>SUM(R331:R339)</f>
        <v>5.2439599999999995</v>
      </c>
      <c r="S330" s="209"/>
      <c r="T330" s="211">
        <f>SUM(T331:T339)</f>
        <v>4.0800000000000001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212" t="s">
        <v>83</v>
      </c>
      <c r="AT330" s="213" t="s">
        <v>75</v>
      </c>
      <c r="AU330" s="213" t="s">
        <v>83</v>
      </c>
      <c r="AY330" s="212" t="s">
        <v>197</v>
      </c>
      <c r="BK330" s="214">
        <f>SUM(BK331:BK339)</f>
        <v>0</v>
      </c>
    </row>
    <row r="331" s="2" customFormat="1" ht="37.8" customHeight="1">
      <c r="A331" s="41"/>
      <c r="B331" s="42"/>
      <c r="C331" s="217" t="s">
        <v>517</v>
      </c>
      <c r="D331" s="217" t="s">
        <v>199</v>
      </c>
      <c r="E331" s="218" t="s">
        <v>530</v>
      </c>
      <c r="F331" s="219" t="s">
        <v>531</v>
      </c>
      <c r="G331" s="220" t="s">
        <v>421</v>
      </c>
      <c r="H331" s="221">
        <v>3</v>
      </c>
      <c r="I331" s="222"/>
      <c r="J331" s="223">
        <f>ROUND(I331*H331,2)</f>
        <v>0</v>
      </c>
      <c r="K331" s="219" t="s">
        <v>203</v>
      </c>
      <c r="L331" s="47"/>
      <c r="M331" s="224" t="s">
        <v>19</v>
      </c>
      <c r="N331" s="225" t="s">
        <v>47</v>
      </c>
      <c r="O331" s="87"/>
      <c r="P331" s="226">
        <f>O331*H331</f>
        <v>0</v>
      </c>
      <c r="Q331" s="226">
        <v>0.65847999999999995</v>
      </c>
      <c r="R331" s="226">
        <f>Q331*H331</f>
        <v>1.9754399999999999</v>
      </c>
      <c r="S331" s="226">
        <v>0.66000000000000003</v>
      </c>
      <c r="T331" s="227">
        <f>S331*H331</f>
        <v>1.98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8" t="s">
        <v>204</v>
      </c>
      <c r="AT331" s="228" t="s">
        <v>199</v>
      </c>
      <c r="AU331" s="228" t="s">
        <v>85</v>
      </c>
      <c r="AY331" s="20" t="s">
        <v>197</v>
      </c>
      <c r="BE331" s="229">
        <f>IF(N331="základní",J331,0)</f>
        <v>0</v>
      </c>
      <c r="BF331" s="229">
        <f>IF(N331="snížená",J331,0)</f>
        <v>0</v>
      </c>
      <c r="BG331" s="229">
        <f>IF(N331="zákl. přenesená",J331,0)</f>
        <v>0</v>
      </c>
      <c r="BH331" s="229">
        <f>IF(N331="sníž. přenesená",J331,0)</f>
        <v>0</v>
      </c>
      <c r="BI331" s="229">
        <f>IF(N331="nulová",J331,0)</f>
        <v>0</v>
      </c>
      <c r="BJ331" s="20" t="s">
        <v>83</v>
      </c>
      <c r="BK331" s="229">
        <f>ROUND(I331*H331,2)</f>
        <v>0</v>
      </c>
      <c r="BL331" s="20" t="s">
        <v>204</v>
      </c>
      <c r="BM331" s="228" t="s">
        <v>2595</v>
      </c>
    </row>
    <row r="332" s="2" customFormat="1">
      <c r="A332" s="41"/>
      <c r="B332" s="42"/>
      <c r="C332" s="43"/>
      <c r="D332" s="230" t="s">
        <v>206</v>
      </c>
      <c r="E332" s="43"/>
      <c r="F332" s="231" t="s">
        <v>533</v>
      </c>
      <c r="G332" s="43"/>
      <c r="H332" s="43"/>
      <c r="I332" s="232"/>
      <c r="J332" s="43"/>
      <c r="K332" s="43"/>
      <c r="L332" s="47"/>
      <c r="M332" s="233"/>
      <c r="N332" s="234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206</v>
      </c>
      <c r="AU332" s="20" t="s">
        <v>85</v>
      </c>
    </row>
    <row r="333" s="13" customFormat="1">
      <c r="A333" s="13"/>
      <c r="B333" s="235"/>
      <c r="C333" s="236"/>
      <c r="D333" s="237" t="s">
        <v>208</v>
      </c>
      <c r="E333" s="238" t="s">
        <v>19</v>
      </c>
      <c r="F333" s="239" t="s">
        <v>2596</v>
      </c>
      <c r="G333" s="236"/>
      <c r="H333" s="240">
        <v>3</v>
      </c>
      <c r="I333" s="241"/>
      <c r="J333" s="236"/>
      <c r="K333" s="236"/>
      <c r="L333" s="242"/>
      <c r="M333" s="243"/>
      <c r="N333" s="244"/>
      <c r="O333" s="244"/>
      <c r="P333" s="244"/>
      <c r="Q333" s="244"/>
      <c r="R333" s="244"/>
      <c r="S333" s="244"/>
      <c r="T333" s="245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6" t="s">
        <v>208</v>
      </c>
      <c r="AU333" s="246" t="s">
        <v>85</v>
      </c>
      <c r="AV333" s="13" t="s">
        <v>85</v>
      </c>
      <c r="AW333" s="13" t="s">
        <v>37</v>
      </c>
      <c r="AX333" s="13" t="s">
        <v>83</v>
      </c>
      <c r="AY333" s="246" t="s">
        <v>197</v>
      </c>
    </row>
    <row r="334" s="2" customFormat="1" ht="24.15" customHeight="1">
      <c r="A334" s="41"/>
      <c r="B334" s="42"/>
      <c r="C334" s="217" t="s">
        <v>522</v>
      </c>
      <c r="D334" s="217" t="s">
        <v>199</v>
      </c>
      <c r="E334" s="218" t="s">
        <v>1128</v>
      </c>
      <c r="F334" s="219" t="s">
        <v>1129</v>
      </c>
      <c r="G334" s="220" t="s">
        <v>421</v>
      </c>
      <c r="H334" s="221">
        <v>6</v>
      </c>
      <c r="I334" s="222"/>
      <c r="J334" s="223">
        <f>ROUND(I334*H334,2)</f>
        <v>0</v>
      </c>
      <c r="K334" s="219" t="s">
        <v>203</v>
      </c>
      <c r="L334" s="47"/>
      <c r="M334" s="224" t="s">
        <v>19</v>
      </c>
      <c r="N334" s="225" t="s">
        <v>47</v>
      </c>
      <c r="O334" s="87"/>
      <c r="P334" s="226">
        <f>O334*H334</f>
        <v>0</v>
      </c>
      <c r="Q334" s="226">
        <v>0.10037</v>
      </c>
      <c r="R334" s="226">
        <f>Q334*H334</f>
        <v>0.60221999999999998</v>
      </c>
      <c r="S334" s="226">
        <v>0.10000000000000001</v>
      </c>
      <c r="T334" s="227">
        <f>S334*H334</f>
        <v>0.60000000000000009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8" t="s">
        <v>204</v>
      </c>
      <c r="AT334" s="228" t="s">
        <v>199</v>
      </c>
      <c r="AU334" s="228" t="s">
        <v>85</v>
      </c>
      <c r="AY334" s="20" t="s">
        <v>197</v>
      </c>
      <c r="BE334" s="229">
        <f>IF(N334="základní",J334,0)</f>
        <v>0</v>
      </c>
      <c r="BF334" s="229">
        <f>IF(N334="snížená",J334,0)</f>
        <v>0</v>
      </c>
      <c r="BG334" s="229">
        <f>IF(N334="zákl. přenesená",J334,0)</f>
        <v>0</v>
      </c>
      <c r="BH334" s="229">
        <f>IF(N334="sníž. přenesená",J334,0)</f>
        <v>0</v>
      </c>
      <c r="BI334" s="229">
        <f>IF(N334="nulová",J334,0)</f>
        <v>0</v>
      </c>
      <c r="BJ334" s="20" t="s">
        <v>83</v>
      </c>
      <c r="BK334" s="229">
        <f>ROUND(I334*H334,2)</f>
        <v>0</v>
      </c>
      <c r="BL334" s="20" t="s">
        <v>204</v>
      </c>
      <c r="BM334" s="228" t="s">
        <v>2597</v>
      </c>
    </row>
    <row r="335" s="2" customFormat="1">
      <c r="A335" s="41"/>
      <c r="B335" s="42"/>
      <c r="C335" s="43"/>
      <c r="D335" s="230" t="s">
        <v>206</v>
      </c>
      <c r="E335" s="43"/>
      <c r="F335" s="231" t="s">
        <v>1131</v>
      </c>
      <c r="G335" s="43"/>
      <c r="H335" s="43"/>
      <c r="I335" s="232"/>
      <c r="J335" s="43"/>
      <c r="K335" s="43"/>
      <c r="L335" s="47"/>
      <c r="M335" s="233"/>
      <c r="N335" s="234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206</v>
      </c>
      <c r="AU335" s="20" t="s">
        <v>85</v>
      </c>
    </row>
    <row r="336" s="13" customFormat="1">
      <c r="A336" s="13"/>
      <c r="B336" s="235"/>
      <c r="C336" s="236"/>
      <c r="D336" s="237" t="s">
        <v>208</v>
      </c>
      <c r="E336" s="238" t="s">
        <v>19</v>
      </c>
      <c r="F336" s="239" t="s">
        <v>2598</v>
      </c>
      <c r="G336" s="236"/>
      <c r="H336" s="240">
        <v>6</v>
      </c>
      <c r="I336" s="241"/>
      <c r="J336" s="236"/>
      <c r="K336" s="236"/>
      <c r="L336" s="242"/>
      <c r="M336" s="243"/>
      <c r="N336" s="244"/>
      <c r="O336" s="244"/>
      <c r="P336" s="244"/>
      <c r="Q336" s="244"/>
      <c r="R336" s="244"/>
      <c r="S336" s="244"/>
      <c r="T336" s="245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6" t="s">
        <v>208</v>
      </c>
      <c r="AU336" s="246" t="s">
        <v>85</v>
      </c>
      <c r="AV336" s="13" t="s">
        <v>85</v>
      </c>
      <c r="AW336" s="13" t="s">
        <v>37</v>
      </c>
      <c r="AX336" s="13" t="s">
        <v>83</v>
      </c>
      <c r="AY336" s="246" t="s">
        <v>197</v>
      </c>
    </row>
    <row r="337" s="2" customFormat="1" ht="37.8" customHeight="1">
      <c r="A337" s="41"/>
      <c r="B337" s="42"/>
      <c r="C337" s="217" t="s">
        <v>529</v>
      </c>
      <c r="D337" s="217" t="s">
        <v>199</v>
      </c>
      <c r="E337" s="218" t="s">
        <v>1133</v>
      </c>
      <c r="F337" s="219" t="s">
        <v>1134</v>
      </c>
      <c r="G337" s="220" t="s">
        <v>421</v>
      </c>
      <c r="H337" s="221">
        <v>5</v>
      </c>
      <c r="I337" s="222"/>
      <c r="J337" s="223">
        <f>ROUND(I337*H337,2)</f>
        <v>0</v>
      </c>
      <c r="K337" s="219" t="s">
        <v>203</v>
      </c>
      <c r="L337" s="47"/>
      <c r="M337" s="224" t="s">
        <v>19</v>
      </c>
      <c r="N337" s="225" t="s">
        <v>47</v>
      </c>
      <c r="O337" s="87"/>
      <c r="P337" s="226">
        <f>O337*H337</f>
        <v>0</v>
      </c>
      <c r="Q337" s="226">
        <v>0.53325999999999996</v>
      </c>
      <c r="R337" s="226">
        <f>Q337*H337</f>
        <v>2.6662999999999997</v>
      </c>
      <c r="S337" s="226">
        <v>0.29999999999999999</v>
      </c>
      <c r="T337" s="227">
        <f>S337*H337</f>
        <v>1.5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8" t="s">
        <v>204</v>
      </c>
      <c r="AT337" s="228" t="s">
        <v>199</v>
      </c>
      <c r="AU337" s="228" t="s">
        <v>85</v>
      </c>
      <c r="AY337" s="20" t="s">
        <v>197</v>
      </c>
      <c r="BE337" s="229">
        <f>IF(N337="základní",J337,0)</f>
        <v>0</v>
      </c>
      <c r="BF337" s="229">
        <f>IF(N337="snížená",J337,0)</f>
        <v>0</v>
      </c>
      <c r="BG337" s="229">
        <f>IF(N337="zákl. přenesená",J337,0)</f>
        <v>0</v>
      </c>
      <c r="BH337" s="229">
        <f>IF(N337="sníž. přenesená",J337,0)</f>
        <v>0</v>
      </c>
      <c r="BI337" s="229">
        <f>IF(N337="nulová",J337,0)</f>
        <v>0</v>
      </c>
      <c r="BJ337" s="20" t="s">
        <v>83</v>
      </c>
      <c r="BK337" s="229">
        <f>ROUND(I337*H337,2)</f>
        <v>0</v>
      </c>
      <c r="BL337" s="20" t="s">
        <v>204</v>
      </c>
      <c r="BM337" s="228" t="s">
        <v>2599</v>
      </c>
    </row>
    <row r="338" s="2" customFormat="1">
      <c r="A338" s="41"/>
      <c r="B338" s="42"/>
      <c r="C338" s="43"/>
      <c r="D338" s="230" t="s">
        <v>206</v>
      </c>
      <c r="E338" s="43"/>
      <c r="F338" s="231" t="s">
        <v>1136</v>
      </c>
      <c r="G338" s="43"/>
      <c r="H338" s="43"/>
      <c r="I338" s="232"/>
      <c r="J338" s="43"/>
      <c r="K338" s="43"/>
      <c r="L338" s="47"/>
      <c r="M338" s="233"/>
      <c r="N338" s="234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206</v>
      </c>
      <c r="AU338" s="20" t="s">
        <v>85</v>
      </c>
    </row>
    <row r="339" s="13" customFormat="1">
      <c r="A339" s="13"/>
      <c r="B339" s="235"/>
      <c r="C339" s="236"/>
      <c r="D339" s="237" t="s">
        <v>208</v>
      </c>
      <c r="E339" s="238" t="s">
        <v>19</v>
      </c>
      <c r="F339" s="239" t="s">
        <v>2600</v>
      </c>
      <c r="G339" s="236"/>
      <c r="H339" s="240">
        <v>5</v>
      </c>
      <c r="I339" s="241"/>
      <c r="J339" s="236"/>
      <c r="K339" s="236"/>
      <c r="L339" s="242"/>
      <c r="M339" s="243"/>
      <c r="N339" s="244"/>
      <c r="O339" s="244"/>
      <c r="P339" s="244"/>
      <c r="Q339" s="244"/>
      <c r="R339" s="244"/>
      <c r="S339" s="244"/>
      <c r="T339" s="245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6" t="s">
        <v>208</v>
      </c>
      <c r="AU339" s="246" t="s">
        <v>85</v>
      </c>
      <c r="AV339" s="13" t="s">
        <v>85</v>
      </c>
      <c r="AW339" s="13" t="s">
        <v>37</v>
      </c>
      <c r="AX339" s="13" t="s">
        <v>83</v>
      </c>
      <c r="AY339" s="246" t="s">
        <v>197</v>
      </c>
    </row>
    <row r="340" s="12" customFormat="1" ht="22.8" customHeight="1">
      <c r="A340" s="12"/>
      <c r="B340" s="201"/>
      <c r="C340" s="202"/>
      <c r="D340" s="203" t="s">
        <v>75</v>
      </c>
      <c r="E340" s="215" t="s">
        <v>245</v>
      </c>
      <c r="F340" s="215" t="s">
        <v>535</v>
      </c>
      <c r="G340" s="202"/>
      <c r="H340" s="202"/>
      <c r="I340" s="205"/>
      <c r="J340" s="216">
        <f>BK340</f>
        <v>0</v>
      </c>
      <c r="K340" s="202"/>
      <c r="L340" s="207"/>
      <c r="M340" s="208"/>
      <c r="N340" s="209"/>
      <c r="O340" s="209"/>
      <c r="P340" s="210">
        <f>SUM(P341:P443)</f>
        <v>0</v>
      </c>
      <c r="Q340" s="209"/>
      <c r="R340" s="210">
        <f>SUM(R341:R443)</f>
        <v>105.67977375000001</v>
      </c>
      <c r="S340" s="209"/>
      <c r="T340" s="211">
        <f>SUM(T341:T443)</f>
        <v>14.607999999999999</v>
      </c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R340" s="212" t="s">
        <v>83</v>
      </c>
      <c r="AT340" s="213" t="s">
        <v>75</v>
      </c>
      <c r="AU340" s="213" t="s">
        <v>83</v>
      </c>
      <c r="AY340" s="212" t="s">
        <v>197</v>
      </c>
      <c r="BK340" s="214">
        <f>SUM(BK341:BK443)</f>
        <v>0</v>
      </c>
    </row>
    <row r="341" s="2" customFormat="1" ht="24.15" customHeight="1">
      <c r="A341" s="41"/>
      <c r="B341" s="42"/>
      <c r="C341" s="217" t="s">
        <v>536</v>
      </c>
      <c r="D341" s="217" t="s">
        <v>199</v>
      </c>
      <c r="E341" s="218" t="s">
        <v>537</v>
      </c>
      <c r="F341" s="219" t="s">
        <v>538</v>
      </c>
      <c r="G341" s="220" t="s">
        <v>421</v>
      </c>
      <c r="H341" s="221">
        <v>11</v>
      </c>
      <c r="I341" s="222"/>
      <c r="J341" s="223">
        <f>ROUND(I341*H341,2)</f>
        <v>0</v>
      </c>
      <c r="K341" s="219" t="s">
        <v>203</v>
      </c>
      <c r="L341" s="47"/>
      <c r="M341" s="224" t="s">
        <v>19</v>
      </c>
      <c r="N341" s="225" t="s">
        <v>47</v>
      </c>
      <c r="O341" s="87"/>
      <c r="P341" s="226">
        <f>O341*H341</f>
        <v>0</v>
      </c>
      <c r="Q341" s="226">
        <v>0.00069999999999999999</v>
      </c>
      <c r="R341" s="226">
        <f>Q341*H341</f>
        <v>0.0077000000000000002</v>
      </c>
      <c r="S341" s="226">
        <v>0</v>
      </c>
      <c r="T341" s="227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228" t="s">
        <v>204</v>
      </c>
      <c r="AT341" s="228" t="s">
        <v>199</v>
      </c>
      <c r="AU341" s="228" t="s">
        <v>85</v>
      </c>
      <c r="AY341" s="20" t="s">
        <v>197</v>
      </c>
      <c r="BE341" s="229">
        <f>IF(N341="základní",J341,0)</f>
        <v>0</v>
      </c>
      <c r="BF341" s="229">
        <f>IF(N341="snížená",J341,0)</f>
        <v>0</v>
      </c>
      <c r="BG341" s="229">
        <f>IF(N341="zákl. přenesená",J341,0)</f>
        <v>0</v>
      </c>
      <c r="BH341" s="229">
        <f>IF(N341="sníž. přenesená",J341,0)</f>
        <v>0</v>
      </c>
      <c r="BI341" s="229">
        <f>IF(N341="nulová",J341,0)</f>
        <v>0</v>
      </c>
      <c r="BJ341" s="20" t="s">
        <v>83</v>
      </c>
      <c r="BK341" s="229">
        <f>ROUND(I341*H341,2)</f>
        <v>0</v>
      </c>
      <c r="BL341" s="20" t="s">
        <v>204</v>
      </c>
      <c r="BM341" s="228" t="s">
        <v>2601</v>
      </c>
    </row>
    <row r="342" s="2" customFormat="1">
      <c r="A342" s="41"/>
      <c r="B342" s="42"/>
      <c r="C342" s="43"/>
      <c r="D342" s="230" t="s">
        <v>206</v>
      </c>
      <c r="E342" s="43"/>
      <c r="F342" s="231" t="s">
        <v>540</v>
      </c>
      <c r="G342" s="43"/>
      <c r="H342" s="43"/>
      <c r="I342" s="232"/>
      <c r="J342" s="43"/>
      <c r="K342" s="43"/>
      <c r="L342" s="47"/>
      <c r="M342" s="233"/>
      <c r="N342" s="234"/>
      <c r="O342" s="87"/>
      <c r="P342" s="87"/>
      <c r="Q342" s="87"/>
      <c r="R342" s="87"/>
      <c r="S342" s="87"/>
      <c r="T342" s="88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0" t="s">
        <v>206</v>
      </c>
      <c r="AU342" s="20" t="s">
        <v>85</v>
      </c>
    </row>
    <row r="343" s="2" customFormat="1" ht="24.15" customHeight="1">
      <c r="A343" s="41"/>
      <c r="B343" s="42"/>
      <c r="C343" s="269" t="s">
        <v>541</v>
      </c>
      <c r="D343" s="269" t="s">
        <v>342</v>
      </c>
      <c r="E343" s="270" t="s">
        <v>542</v>
      </c>
      <c r="F343" s="271" t="s">
        <v>543</v>
      </c>
      <c r="G343" s="272" t="s">
        <v>421</v>
      </c>
      <c r="H343" s="273">
        <v>3</v>
      </c>
      <c r="I343" s="274"/>
      <c r="J343" s="275">
        <f>ROUND(I343*H343,2)</f>
        <v>0</v>
      </c>
      <c r="K343" s="271" t="s">
        <v>203</v>
      </c>
      <c r="L343" s="276"/>
      <c r="M343" s="277" t="s">
        <v>19</v>
      </c>
      <c r="N343" s="278" t="s">
        <v>47</v>
      </c>
      <c r="O343" s="87"/>
      <c r="P343" s="226">
        <f>O343*H343</f>
        <v>0</v>
      </c>
      <c r="Q343" s="226">
        <v>0.0025999999999999999</v>
      </c>
      <c r="R343" s="226">
        <f>Q343*H343</f>
        <v>0.0077999999999999996</v>
      </c>
      <c r="S343" s="226">
        <v>0</v>
      </c>
      <c r="T343" s="227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8" t="s">
        <v>239</v>
      </c>
      <c r="AT343" s="228" t="s">
        <v>342</v>
      </c>
      <c r="AU343" s="228" t="s">
        <v>85</v>
      </c>
      <c r="AY343" s="20" t="s">
        <v>197</v>
      </c>
      <c r="BE343" s="229">
        <f>IF(N343="základní",J343,0)</f>
        <v>0</v>
      </c>
      <c r="BF343" s="229">
        <f>IF(N343="snížená",J343,0)</f>
        <v>0</v>
      </c>
      <c r="BG343" s="229">
        <f>IF(N343="zákl. přenesená",J343,0)</f>
        <v>0</v>
      </c>
      <c r="BH343" s="229">
        <f>IF(N343="sníž. přenesená",J343,0)</f>
        <v>0</v>
      </c>
      <c r="BI343" s="229">
        <f>IF(N343="nulová",J343,0)</f>
        <v>0</v>
      </c>
      <c r="BJ343" s="20" t="s">
        <v>83</v>
      </c>
      <c r="BK343" s="229">
        <f>ROUND(I343*H343,2)</f>
        <v>0</v>
      </c>
      <c r="BL343" s="20" t="s">
        <v>204</v>
      </c>
      <c r="BM343" s="228" t="s">
        <v>2602</v>
      </c>
    </row>
    <row r="344" s="2" customFormat="1" ht="24.15" customHeight="1">
      <c r="A344" s="41"/>
      <c r="B344" s="42"/>
      <c r="C344" s="269" t="s">
        <v>545</v>
      </c>
      <c r="D344" s="269" t="s">
        <v>342</v>
      </c>
      <c r="E344" s="270" t="s">
        <v>546</v>
      </c>
      <c r="F344" s="271" t="s">
        <v>547</v>
      </c>
      <c r="G344" s="272" t="s">
        <v>421</v>
      </c>
      <c r="H344" s="273">
        <v>8</v>
      </c>
      <c r="I344" s="274"/>
      <c r="J344" s="275">
        <f>ROUND(I344*H344,2)</f>
        <v>0</v>
      </c>
      <c r="K344" s="271" t="s">
        <v>203</v>
      </c>
      <c r="L344" s="276"/>
      <c r="M344" s="277" t="s">
        <v>19</v>
      </c>
      <c r="N344" s="278" t="s">
        <v>47</v>
      </c>
      <c r="O344" s="87"/>
      <c r="P344" s="226">
        <f>O344*H344</f>
        <v>0</v>
      </c>
      <c r="Q344" s="226">
        <v>0.0012999999999999999</v>
      </c>
      <c r="R344" s="226">
        <f>Q344*H344</f>
        <v>0.0104</v>
      </c>
      <c r="S344" s="226">
        <v>0</v>
      </c>
      <c r="T344" s="227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228" t="s">
        <v>239</v>
      </c>
      <c r="AT344" s="228" t="s">
        <v>342</v>
      </c>
      <c r="AU344" s="228" t="s">
        <v>85</v>
      </c>
      <c r="AY344" s="20" t="s">
        <v>197</v>
      </c>
      <c r="BE344" s="229">
        <f>IF(N344="základní",J344,0)</f>
        <v>0</v>
      </c>
      <c r="BF344" s="229">
        <f>IF(N344="snížená",J344,0)</f>
        <v>0</v>
      </c>
      <c r="BG344" s="229">
        <f>IF(N344="zákl. přenesená",J344,0)</f>
        <v>0</v>
      </c>
      <c r="BH344" s="229">
        <f>IF(N344="sníž. přenesená",J344,0)</f>
        <v>0</v>
      </c>
      <c r="BI344" s="229">
        <f>IF(N344="nulová",J344,0)</f>
        <v>0</v>
      </c>
      <c r="BJ344" s="20" t="s">
        <v>83</v>
      </c>
      <c r="BK344" s="229">
        <f>ROUND(I344*H344,2)</f>
        <v>0</v>
      </c>
      <c r="BL344" s="20" t="s">
        <v>204</v>
      </c>
      <c r="BM344" s="228" t="s">
        <v>2603</v>
      </c>
    </row>
    <row r="345" s="2" customFormat="1" ht="24.15" customHeight="1">
      <c r="A345" s="41"/>
      <c r="B345" s="42"/>
      <c r="C345" s="217" t="s">
        <v>549</v>
      </c>
      <c r="D345" s="217" t="s">
        <v>199</v>
      </c>
      <c r="E345" s="218" t="s">
        <v>550</v>
      </c>
      <c r="F345" s="219" t="s">
        <v>551</v>
      </c>
      <c r="G345" s="220" t="s">
        <v>421</v>
      </c>
      <c r="H345" s="221">
        <v>12</v>
      </c>
      <c r="I345" s="222"/>
      <c r="J345" s="223">
        <f>ROUND(I345*H345,2)</f>
        <v>0</v>
      </c>
      <c r="K345" s="219" t="s">
        <v>203</v>
      </c>
      <c r="L345" s="47"/>
      <c r="M345" s="224" t="s">
        <v>19</v>
      </c>
      <c r="N345" s="225" t="s">
        <v>47</v>
      </c>
      <c r="O345" s="87"/>
      <c r="P345" s="226">
        <f>O345*H345</f>
        <v>0</v>
      </c>
      <c r="Q345" s="226">
        <v>0.10940999999999999</v>
      </c>
      <c r="R345" s="226">
        <f>Q345*H345</f>
        <v>1.3129199999999999</v>
      </c>
      <c r="S345" s="226">
        <v>0</v>
      </c>
      <c r="T345" s="227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8" t="s">
        <v>204</v>
      </c>
      <c r="AT345" s="228" t="s">
        <v>199</v>
      </c>
      <c r="AU345" s="228" t="s">
        <v>85</v>
      </c>
      <c r="AY345" s="20" t="s">
        <v>197</v>
      </c>
      <c r="BE345" s="229">
        <f>IF(N345="základní",J345,0)</f>
        <v>0</v>
      </c>
      <c r="BF345" s="229">
        <f>IF(N345="snížená",J345,0)</f>
        <v>0</v>
      </c>
      <c r="BG345" s="229">
        <f>IF(N345="zákl. přenesená",J345,0)</f>
        <v>0</v>
      </c>
      <c r="BH345" s="229">
        <f>IF(N345="sníž. přenesená",J345,0)</f>
        <v>0</v>
      </c>
      <c r="BI345" s="229">
        <f>IF(N345="nulová",J345,0)</f>
        <v>0</v>
      </c>
      <c r="BJ345" s="20" t="s">
        <v>83</v>
      </c>
      <c r="BK345" s="229">
        <f>ROUND(I345*H345,2)</f>
        <v>0</v>
      </c>
      <c r="BL345" s="20" t="s">
        <v>204</v>
      </c>
      <c r="BM345" s="228" t="s">
        <v>2604</v>
      </c>
    </row>
    <row r="346" s="2" customFormat="1">
      <c r="A346" s="41"/>
      <c r="B346" s="42"/>
      <c r="C346" s="43"/>
      <c r="D346" s="230" t="s">
        <v>206</v>
      </c>
      <c r="E346" s="43"/>
      <c r="F346" s="231" t="s">
        <v>553</v>
      </c>
      <c r="G346" s="43"/>
      <c r="H346" s="43"/>
      <c r="I346" s="232"/>
      <c r="J346" s="43"/>
      <c r="K346" s="43"/>
      <c r="L346" s="47"/>
      <c r="M346" s="233"/>
      <c r="N346" s="234"/>
      <c r="O346" s="87"/>
      <c r="P346" s="87"/>
      <c r="Q346" s="87"/>
      <c r="R346" s="87"/>
      <c r="S346" s="87"/>
      <c r="T346" s="88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0" t="s">
        <v>206</v>
      </c>
      <c r="AU346" s="20" t="s">
        <v>85</v>
      </c>
    </row>
    <row r="347" s="13" customFormat="1">
      <c r="A347" s="13"/>
      <c r="B347" s="235"/>
      <c r="C347" s="236"/>
      <c r="D347" s="237" t="s">
        <v>208</v>
      </c>
      <c r="E347" s="238" t="s">
        <v>19</v>
      </c>
      <c r="F347" s="239" t="s">
        <v>2605</v>
      </c>
      <c r="G347" s="236"/>
      <c r="H347" s="240">
        <v>9</v>
      </c>
      <c r="I347" s="241"/>
      <c r="J347" s="236"/>
      <c r="K347" s="236"/>
      <c r="L347" s="242"/>
      <c r="M347" s="243"/>
      <c r="N347" s="244"/>
      <c r="O347" s="244"/>
      <c r="P347" s="244"/>
      <c r="Q347" s="244"/>
      <c r="R347" s="244"/>
      <c r="S347" s="244"/>
      <c r="T347" s="245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46" t="s">
        <v>208</v>
      </c>
      <c r="AU347" s="246" t="s">
        <v>85</v>
      </c>
      <c r="AV347" s="13" t="s">
        <v>85</v>
      </c>
      <c r="AW347" s="13" t="s">
        <v>37</v>
      </c>
      <c r="AX347" s="13" t="s">
        <v>76</v>
      </c>
      <c r="AY347" s="246" t="s">
        <v>197</v>
      </c>
    </row>
    <row r="348" s="13" customFormat="1">
      <c r="A348" s="13"/>
      <c r="B348" s="235"/>
      <c r="C348" s="236"/>
      <c r="D348" s="237" t="s">
        <v>208</v>
      </c>
      <c r="E348" s="238" t="s">
        <v>19</v>
      </c>
      <c r="F348" s="239" t="s">
        <v>555</v>
      </c>
      <c r="G348" s="236"/>
      <c r="H348" s="240">
        <v>3</v>
      </c>
      <c r="I348" s="241"/>
      <c r="J348" s="236"/>
      <c r="K348" s="236"/>
      <c r="L348" s="242"/>
      <c r="M348" s="243"/>
      <c r="N348" s="244"/>
      <c r="O348" s="244"/>
      <c r="P348" s="244"/>
      <c r="Q348" s="244"/>
      <c r="R348" s="244"/>
      <c r="S348" s="244"/>
      <c r="T348" s="245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6" t="s">
        <v>208</v>
      </c>
      <c r="AU348" s="246" t="s">
        <v>85</v>
      </c>
      <c r="AV348" s="13" t="s">
        <v>85</v>
      </c>
      <c r="AW348" s="13" t="s">
        <v>37</v>
      </c>
      <c r="AX348" s="13" t="s">
        <v>76</v>
      </c>
      <c r="AY348" s="246" t="s">
        <v>197</v>
      </c>
    </row>
    <row r="349" s="14" customFormat="1">
      <c r="A349" s="14"/>
      <c r="B349" s="247"/>
      <c r="C349" s="248"/>
      <c r="D349" s="237" t="s">
        <v>208</v>
      </c>
      <c r="E349" s="249" t="s">
        <v>19</v>
      </c>
      <c r="F349" s="250" t="s">
        <v>272</v>
      </c>
      <c r="G349" s="248"/>
      <c r="H349" s="251">
        <v>12</v>
      </c>
      <c r="I349" s="252"/>
      <c r="J349" s="248"/>
      <c r="K349" s="248"/>
      <c r="L349" s="253"/>
      <c r="M349" s="254"/>
      <c r="N349" s="255"/>
      <c r="O349" s="255"/>
      <c r="P349" s="255"/>
      <c r="Q349" s="255"/>
      <c r="R349" s="255"/>
      <c r="S349" s="255"/>
      <c r="T349" s="256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7" t="s">
        <v>208</v>
      </c>
      <c r="AU349" s="257" t="s">
        <v>85</v>
      </c>
      <c r="AV349" s="14" t="s">
        <v>204</v>
      </c>
      <c r="AW349" s="14" t="s">
        <v>37</v>
      </c>
      <c r="AX349" s="14" t="s">
        <v>83</v>
      </c>
      <c r="AY349" s="257" t="s">
        <v>197</v>
      </c>
    </row>
    <row r="350" s="2" customFormat="1" ht="21.75" customHeight="1">
      <c r="A350" s="41"/>
      <c r="B350" s="42"/>
      <c r="C350" s="269" t="s">
        <v>556</v>
      </c>
      <c r="D350" s="269" t="s">
        <v>342</v>
      </c>
      <c r="E350" s="270" t="s">
        <v>557</v>
      </c>
      <c r="F350" s="271" t="s">
        <v>558</v>
      </c>
      <c r="G350" s="272" t="s">
        <v>421</v>
      </c>
      <c r="H350" s="273">
        <v>9</v>
      </c>
      <c r="I350" s="274"/>
      <c r="J350" s="275">
        <f>ROUND(I350*H350,2)</f>
        <v>0</v>
      </c>
      <c r="K350" s="271" t="s">
        <v>203</v>
      </c>
      <c r="L350" s="276"/>
      <c r="M350" s="277" t="s">
        <v>19</v>
      </c>
      <c r="N350" s="278" t="s">
        <v>47</v>
      </c>
      <c r="O350" s="87"/>
      <c r="P350" s="226">
        <f>O350*H350</f>
        <v>0</v>
      </c>
      <c r="Q350" s="226">
        <v>0.0061000000000000004</v>
      </c>
      <c r="R350" s="226">
        <f>Q350*H350</f>
        <v>0.054900000000000004</v>
      </c>
      <c r="S350" s="226">
        <v>0</v>
      </c>
      <c r="T350" s="227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228" t="s">
        <v>239</v>
      </c>
      <c r="AT350" s="228" t="s">
        <v>342</v>
      </c>
      <c r="AU350" s="228" t="s">
        <v>85</v>
      </c>
      <c r="AY350" s="20" t="s">
        <v>197</v>
      </c>
      <c r="BE350" s="229">
        <f>IF(N350="základní",J350,0)</f>
        <v>0</v>
      </c>
      <c r="BF350" s="229">
        <f>IF(N350="snížená",J350,0)</f>
        <v>0</v>
      </c>
      <c r="BG350" s="229">
        <f>IF(N350="zákl. přenesená",J350,0)</f>
        <v>0</v>
      </c>
      <c r="BH350" s="229">
        <f>IF(N350="sníž. přenesená",J350,0)</f>
        <v>0</v>
      </c>
      <c r="BI350" s="229">
        <f>IF(N350="nulová",J350,0)</f>
        <v>0</v>
      </c>
      <c r="BJ350" s="20" t="s">
        <v>83</v>
      </c>
      <c r="BK350" s="229">
        <f>ROUND(I350*H350,2)</f>
        <v>0</v>
      </c>
      <c r="BL350" s="20" t="s">
        <v>204</v>
      </c>
      <c r="BM350" s="228" t="s">
        <v>2606</v>
      </c>
    </row>
    <row r="351" s="2" customFormat="1" ht="33" customHeight="1">
      <c r="A351" s="41"/>
      <c r="B351" s="42"/>
      <c r="C351" s="217" t="s">
        <v>560</v>
      </c>
      <c r="D351" s="217" t="s">
        <v>199</v>
      </c>
      <c r="E351" s="218" t="s">
        <v>1150</v>
      </c>
      <c r="F351" s="219" t="s">
        <v>1151</v>
      </c>
      <c r="G351" s="220" t="s">
        <v>248</v>
      </c>
      <c r="H351" s="221">
        <v>46.5</v>
      </c>
      <c r="I351" s="222"/>
      <c r="J351" s="223">
        <f>ROUND(I351*H351,2)</f>
        <v>0</v>
      </c>
      <c r="K351" s="219" t="s">
        <v>203</v>
      </c>
      <c r="L351" s="47"/>
      <c r="M351" s="224" t="s">
        <v>19</v>
      </c>
      <c r="N351" s="225" t="s">
        <v>47</v>
      </c>
      <c r="O351" s="87"/>
      <c r="P351" s="226">
        <f>O351*H351</f>
        <v>0</v>
      </c>
      <c r="Q351" s="226">
        <v>0.00033</v>
      </c>
      <c r="R351" s="226">
        <f>Q351*H351</f>
        <v>0.015344999999999999</v>
      </c>
      <c r="S351" s="226">
        <v>0</v>
      </c>
      <c r="T351" s="227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28" t="s">
        <v>204</v>
      </c>
      <c r="AT351" s="228" t="s">
        <v>199</v>
      </c>
      <c r="AU351" s="228" t="s">
        <v>85</v>
      </c>
      <c r="AY351" s="20" t="s">
        <v>197</v>
      </c>
      <c r="BE351" s="229">
        <f>IF(N351="základní",J351,0)</f>
        <v>0</v>
      </c>
      <c r="BF351" s="229">
        <f>IF(N351="snížená",J351,0)</f>
        <v>0</v>
      </c>
      <c r="BG351" s="229">
        <f>IF(N351="zákl. přenesená",J351,0)</f>
        <v>0</v>
      </c>
      <c r="BH351" s="229">
        <f>IF(N351="sníž. přenesená",J351,0)</f>
        <v>0</v>
      </c>
      <c r="BI351" s="229">
        <f>IF(N351="nulová",J351,0)</f>
        <v>0</v>
      </c>
      <c r="BJ351" s="20" t="s">
        <v>83</v>
      </c>
      <c r="BK351" s="229">
        <f>ROUND(I351*H351,2)</f>
        <v>0</v>
      </c>
      <c r="BL351" s="20" t="s">
        <v>204</v>
      </c>
      <c r="BM351" s="228" t="s">
        <v>2607</v>
      </c>
    </row>
    <row r="352" s="2" customFormat="1">
      <c r="A352" s="41"/>
      <c r="B352" s="42"/>
      <c r="C352" s="43"/>
      <c r="D352" s="230" t="s">
        <v>206</v>
      </c>
      <c r="E352" s="43"/>
      <c r="F352" s="231" t="s">
        <v>1153</v>
      </c>
      <c r="G352" s="43"/>
      <c r="H352" s="43"/>
      <c r="I352" s="232"/>
      <c r="J352" s="43"/>
      <c r="K352" s="43"/>
      <c r="L352" s="47"/>
      <c r="M352" s="233"/>
      <c r="N352" s="234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206</v>
      </c>
      <c r="AU352" s="20" t="s">
        <v>85</v>
      </c>
    </row>
    <row r="353" s="13" customFormat="1">
      <c r="A353" s="13"/>
      <c r="B353" s="235"/>
      <c r="C353" s="236"/>
      <c r="D353" s="237" t="s">
        <v>208</v>
      </c>
      <c r="E353" s="238" t="s">
        <v>19</v>
      </c>
      <c r="F353" s="239" t="s">
        <v>2608</v>
      </c>
      <c r="G353" s="236"/>
      <c r="H353" s="240">
        <v>46.5</v>
      </c>
      <c r="I353" s="241"/>
      <c r="J353" s="236"/>
      <c r="K353" s="236"/>
      <c r="L353" s="242"/>
      <c r="M353" s="243"/>
      <c r="N353" s="244"/>
      <c r="O353" s="244"/>
      <c r="P353" s="244"/>
      <c r="Q353" s="244"/>
      <c r="R353" s="244"/>
      <c r="S353" s="244"/>
      <c r="T353" s="245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6" t="s">
        <v>208</v>
      </c>
      <c r="AU353" s="246" t="s">
        <v>85</v>
      </c>
      <c r="AV353" s="13" t="s">
        <v>85</v>
      </c>
      <c r="AW353" s="13" t="s">
        <v>37</v>
      </c>
      <c r="AX353" s="13" t="s">
        <v>83</v>
      </c>
      <c r="AY353" s="246" t="s">
        <v>197</v>
      </c>
    </row>
    <row r="354" s="2" customFormat="1" ht="33" customHeight="1">
      <c r="A354" s="41"/>
      <c r="B354" s="42"/>
      <c r="C354" s="217" t="s">
        <v>570</v>
      </c>
      <c r="D354" s="217" t="s">
        <v>199</v>
      </c>
      <c r="E354" s="218" t="s">
        <v>1160</v>
      </c>
      <c r="F354" s="219" t="s">
        <v>1161</v>
      </c>
      <c r="G354" s="220" t="s">
        <v>248</v>
      </c>
      <c r="H354" s="221">
        <v>84.5</v>
      </c>
      <c r="I354" s="222"/>
      <c r="J354" s="223">
        <f>ROUND(I354*H354,2)</f>
        <v>0</v>
      </c>
      <c r="K354" s="219" t="s">
        <v>203</v>
      </c>
      <c r="L354" s="47"/>
      <c r="M354" s="224" t="s">
        <v>19</v>
      </c>
      <c r="N354" s="225" t="s">
        <v>47</v>
      </c>
      <c r="O354" s="87"/>
      <c r="P354" s="226">
        <f>O354*H354</f>
        <v>0</v>
      </c>
      <c r="Q354" s="226">
        <v>0.00038000000000000002</v>
      </c>
      <c r="R354" s="226">
        <f>Q354*H354</f>
        <v>0.03211</v>
      </c>
      <c r="S354" s="226">
        <v>0</v>
      </c>
      <c r="T354" s="227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8" t="s">
        <v>204</v>
      </c>
      <c r="AT354" s="228" t="s">
        <v>199</v>
      </c>
      <c r="AU354" s="228" t="s">
        <v>85</v>
      </c>
      <c r="AY354" s="20" t="s">
        <v>197</v>
      </c>
      <c r="BE354" s="229">
        <f>IF(N354="základní",J354,0)</f>
        <v>0</v>
      </c>
      <c r="BF354" s="229">
        <f>IF(N354="snížená",J354,0)</f>
        <v>0</v>
      </c>
      <c r="BG354" s="229">
        <f>IF(N354="zákl. přenesená",J354,0)</f>
        <v>0</v>
      </c>
      <c r="BH354" s="229">
        <f>IF(N354="sníž. přenesená",J354,0)</f>
        <v>0</v>
      </c>
      <c r="BI354" s="229">
        <f>IF(N354="nulová",J354,0)</f>
        <v>0</v>
      </c>
      <c r="BJ354" s="20" t="s">
        <v>83</v>
      </c>
      <c r="BK354" s="229">
        <f>ROUND(I354*H354,2)</f>
        <v>0</v>
      </c>
      <c r="BL354" s="20" t="s">
        <v>204</v>
      </c>
      <c r="BM354" s="228" t="s">
        <v>2609</v>
      </c>
    </row>
    <row r="355" s="2" customFormat="1">
      <c r="A355" s="41"/>
      <c r="B355" s="42"/>
      <c r="C355" s="43"/>
      <c r="D355" s="230" t="s">
        <v>206</v>
      </c>
      <c r="E355" s="43"/>
      <c r="F355" s="231" t="s">
        <v>1163</v>
      </c>
      <c r="G355" s="43"/>
      <c r="H355" s="43"/>
      <c r="I355" s="232"/>
      <c r="J355" s="43"/>
      <c r="K355" s="43"/>
      <c r="L355" s="47"/>
      <c r="M355" s="233"/>
      <c r="N355" s="234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206</v>
      </c>
      <c r="AU355" s="20" t="s">
        <v>85</v>
      </c>
    </row>
    <row r="356" s="13" customFormat="1">
      <c r="A356" s="13"/>
      <c r="B356" s="235"/>
      <c r="C356" s="236"/>
      <c r="D356" s="237" t="s">
        <v>208</v>
      </c>
      <c r="E356" s="238" t="s">
        <v>19</v>
      </c>
      <c r="F356" s="239" t="s">
        <v>2610</v>
      </c>
      <c r="G356" s="236"/>
      <c r="H356" s="240">
        <v>84.5</v>
      </c>
      <c r="I356" s="241"/>
      <c r="J356" s="236"/>
      <c r="K356" s="236"/>
      <c r="L356" s="242"/>
      <c r="M356" s="243"/>
      <c r="N356" s="244"/>
      <c r="O356" s="244"/>
      <c r="P356" s="244"/>
      <c r="Q356" s="244"/>
      <c r="R356" s="244"/>
      <c r="S356" s="244"/>
      <c r="T356" s="245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6" t="s">
        <v>208</v>
      </c>
      <c r="AU356" s="246" t="s">
        <v>85</v>
      </c>
      <c r="AV356" s="13" t="s">
        <v>85</v>
      </c>
      <c r="AW356" s="13" t="s">
        <v>37</v>
      </c>
      <c r="AX356" s="13" t="s">
        <v>83</v>
      </c>
      <c r="AY356" s="246" t="s">
        <v>197</v>
      </c>
    </row>
    <row r="357" s="2" customFormat="1" ht="37.8" customHeight="1">
      <c r="A357" s="41"/>
      <c r="B357" s="42"/>
      <c r="C357" s="217" t="s">
        <v>576</v>
      </c>
      <c r="D357" s="217" t="s">
        <v>199</v>
      </c>
      <c r="E357" s="218" t="s">
        <v>1171</v>
      </c>
      <c r="F357" s="219" t="s">
        <v>1172</v>
      </c>
      <c r="G357" s="220" t="s">
        <v>248</v>
      </c>
      <c r="H357" s="221">
        <v>131</v>
      </c>
      <c r="I357" s="222"/>
      <c r="J357" s="223">
        <f>ROUND(I357*H357,2)</f>
        <v>0</v>
      </c>
      <c r="K357" s="219" t="s">
        <v>203</v>
      </c>
      <c r="L357" s="47"/>
      <c r="M357" s="224" t="s">
        <v>19</v>
      </c>
      <c r="N357" s="225" t="s">
        <v>47</v>
      </c>
      <c r="O357" s="87"/>
      <c r="P357" s="226">
        <f>O357*H357</f>
        <v>0</v>
      </c>
      <c r="Q357" s="226">
        <v>0</v>
      </c>
      <c r="R357" s="226">
        <f>Q357*H357</f>
        <v>0</v>
      </c>
      <c r="S357" s="226">
        <v>0</v>
      </c>
      <c r="T357" s="227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228" t="s">
        <v>204</v>
      </c>
      <c r="AT357" s="228" t="s">
        <v>199</v>
      </c>
      <c r="AU357" s="228" t="s">
        <v>85</v>
      </c>
      <c r="AY357" s="20" t="s">
        <v>197</v>
      </c>
      <c r="BE357" s="229">
        <f>IF(N357="základní",J357,0)</f>
        <v>0</v>
      </c>
      <c r="BF357" s="229">
        <f>IF(N357="snížená",J357,0)</f>
        <v>0</v>
      </c>
      <c r="BG357" s="229">
        <f>IF(N357="zákl. přenesená",J357,0)</f>
        <v>0</v>
      </c>
      <c r="BH357" s="229">
        <f>IF(N357="sníž. přenesená",J357,0)</f>
        <v>0</v>
      </c>
      <c r="BI357" s="229">
        <f>IF(N357="nulová",J357,0)</f>
        <v>0</v>
      </c>
      <c r="BJ357" s="20" t="s">
        <v>83</v>
      </c>
      <c r="BK357" s="229">
        <f>ROUND(I357*H357,2)</f>
        <v>0</v>
      </c>
      <c r="BL357" s="20" t="s">
        <v>204</v>
      </c>
      <c r="BM357" s="228" t="s">
        <v>2611</v>
      </c>
    </row>
    <row r="358" s="2" customFormat="1">
      <c r="A358" s="41"/>
      <c r="B358" s="42"/>
      <c r="C358" s="43"/>
      <c r="D358" s="230" t="s">
        <v>206</v>
      </c>
      <c r="E358" s="43"/>
      <c r="F358" s="231" t="s">
        <v>1174</v>
      </c>
      <c r="G358" s="43"/>
      <c r="H358" s="43"/>
      <c r="I358" s="232"/>
      <c r="J358" s="43"/>
      <c r="K358" s="43"/>
      <c r="L358" s="47"/>
      <c r="M358" s="233"/>
      <c r="N358" s="234"/>
      <c r="O358" s="87"/>
      <c r="P358" s="87"/>
      <c r="Q358" s="87"/>
      <c r="R358" s="87"/>
      <c r="S358" s="87"/>
      <c r="T358" s="88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0" t="s">
        <v>206</v>
      </c>
      <c r="AU358" s="20" t="s">
        <v>85</v>
      </c>
    </row>
    <row r="359" s="13" customFormat="1">
      <c r="A359" s="13"/>
      <c r="B359" s="235"/>
      <c r="C359" s="236"/>
      <c r="D359" s="237" t="s">
        <v>208</v>
      </c>
      <c r="E359" s="238" t="s">
        <v>19</v>
      </c>
      <c r="F359" s="239" t="s">
        <v>2610</v>
      </c>
      <c r="G359" s="236"/>
      <c r="H359" s="240">
        <v>84.5</v>
      </c>
      <c r="I359" s="241"/>
      <c r="J359" s="236"/>
      <c r="K359" s="236"/>
      <c r="L359" s="242"/>
      <c r="M359" s="243"/>
      <c r="N359" s="244"/>
      <c r="O359" s="244"/>
      <c r="P359" s="244"/>
      <c r="Q359" s="244"/>
      <c r="R359" s="244"/>
      <c r="S359" s="244"/>
      <c r="T359" s="245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6" t="s">
        <v>208</v>
      </c>
      <c r="AU359" s="246" t="s">
        <v>85</v>
      </c>
      <c r="AV359" s="13" t="s">
        <v>85</v>
      </c>
      <c r="AW359" s="13" t="s">
        <v>37</v>
      </c>
      <c r="AX359" s="13" t="s">
        <v>76</v>
      </c>
      <c r="AY359" s="246" t="s">
        <v>197</v>
      </c>
    </row>
    <row r="360" s="13" customFormat="1">
      <c r="A360" s="13"/>
      <c r="B360" s="235"/>
      <c r="C360" s="236"/>
      <c r="D360" s="237" t="s">
        <v>208</v>
      </c>
      <c r="E360" s="238" t="s">
        <v>19</v>
      </c>
      <c r="F360" s="239" t="s">
        <v>2608</v>
      </c>
      <c r="G360" s="236"/>
      <c r="H360" s="240">
        <v>46.5</v>
      </c>
      <c r="I360" s="241"/>
      <c r="J360" s="236"/>
      <c r="K360" s="236"/>
      <c r="L360" s="242"/>
      <c r="M360" s="243"/>
      <c r="N360" s="244"/>
      <c r="O360" s="244"/>
      <c r="P360" s="244"/>
      <c r="Q360" s="244"/>
      <c r="R360" s="244"/>
      <c r="S360" s="244"/>
      <c r="T360" s="245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6" t="s">
        <v>208</v>
      </c>
      <c r="AU360" s="246" t="s">
        <v>85</v>
      </c>
      <c r="AV360" s="13" t="s">
        <v>85</v>
      </c>
      <c r="AW360" s="13" t="s">
        <v>37</v>
      </c>
      <c r="AX360" s="13" t="s">
        <v>76</v>
      </c>
      <c r="AY360" s="246" t="s">
        <v>197</v>
      </c>
    </row>
    <row r="361" s="14" customFormat="1">
      <c r="A361" s="14"/>
      <c r="B361" s="247"/>
      <c r="C361" s="248"/>
      <c r="D361" s="237" t="s">
        <v>208</v>
      </c>
      <c r="E361" s="249" t="s">
        <v>19</v>
      </c>
      <c r="F361" s="250" t="s">
        <v>272</v>
      </c>
      <c r="G361" s="248"/>
      <c r="H361" s="251">
        <v>131</v>
      </c>
      <c r="I361" s="252"/>
      <c r="J361" s="248"/>
      <c r="K361" s="248"/>
      <c r="L361" s="253"/>
      <c r="M361" s="254"/>
      <c r="N361" s="255"/>
      <c r="O361" s="255"/>
      <c r="P361" s="255"/>
      <c r="Q361" s="255"/>
      <c r="R361" s="255"/>
      <c r="S361" s="255"/>
      <c r="T361" s="256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7" t="s">
        <v>208</v>
      </c>
      <c r="AU361" s="257" t="s">
        <v>85</v>
      </c>
      <c r="AV361" s="14" t="s">
        <v>204</v>
      </c>
      <c r="AW361" s="14" t="s">
        <v>37</v>
      </c>
      <c r="AX361" s="14" t="s">
        <v>83</v>
      </c>
      <c r="AY361" s="257" t="s">
        <v>197</v>
      </c>
    </row>
    <row r="362" s="2" customFormat="1" ht="49.05" customHeight="1">
      <c r="A362" s="41"/>
      <c r="B362" s="42"/>
      <c r="C362" s="217" t="s">
        <v>582</v>
      </c>
      <c r="D362" s="217" t="s">
        <v>199</v>
      </c>
      <c r="E362" s="218" t="s">
        <v>561</v>
      </c>
      <c r="F362" s="219" t="s">
        <v>562</v>
      </c>
      <c r="G362" s="220" t="s">
        <v>248</v>
      </c>
      <c r="H362" s="221">
        <v>314.39999999999998</v>
      </c>
      <c r="I362" s="222"/>
      <c r="J362" s="223">
        <f>ROUND(I362*H362,2)</f>
        <v>0</v>
      </c>
      <c r="K362" s="219" t="s">
        <v>203</v>
      </c>
      <c r="L362" s="47"/>
      <c r="M362" s="224" t="s">
        <v>19</v>
      </c>
      <c r="N362" s="225" t="s">
        <v>47</v>
      </c>
      <c r="O362" s="87"/>
      <c r="P362" s="226">
        <f>O362*H362</f>
        <v>0</v>
      </c>
      <c r="Q362" s="226">
        <v>0.16850000000000001</v>
      </c>
      <c r="R362" s="226">
        <f>Q362*H362</f>
        <v>52.976399999999998</v>
      </c>
      <c r="S362" s="226">
        <v>0</v>
      </c>
      <c r="T362" s="227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8" t="s">
        <v>204</v>
      </c>
      <c r="AT362" s="228" t="s">
        <v>199</v>
      </c>
      <c r="AU362" s="228" t="s">
        <v>85</v>
      </c>
      <c r="AY362" s="20" t="s">
        <v>197</v>
      </c>
      <c r="BE362" s="229">
        <f>IF(N362="základní",J362,0)</f>
        <v>0</v>
      </c>
      <c r="BF362" s="229">
        <f>IF(N362="snížená",J362,0)</f>
        <v>0</v>
      </c>
      <c r="BG362" s="229">
        <f>IF(N362="zákl. přenesená",J362,0)</f>
        <v>0</v>
      </c>
      <c r="BH362" s="229">
        <f>IF(N362="sníž. přenesená",J362,0)</f>
        <v>0</v>
      </c>
      <c r="BI362" s="229">
        <f>IF(N362="nulová",J362,0)</f>
        <v>0</v>
      </c>
      <c r="BJ362" s="20" t="s">
        <v>83</v>
      </c>
      <c r="BK362" s="229">
        <f>ROUND(I362*H362,2)</f>
        <v>0</v>
      </c>
      <c r="BL362" s="20" t="s">
        <v>204</v>
      </c>
      <c r="BM362" s="228" t="s">
        <v>2612</v>
      </c>
    </row>
    <row r="363" s="2" customFormat="1">
      <c r="A363" s="41"/>
      <c r="B363" s="42"/>
      <c r="C363" s="43"/>
      <c r="D363" s="230" t="s">
        <v>206</v>
      </c>
      <c r="E363" s="43"/>
      <c r="F363" s="231" t="s">
        <v>564</v>
      </c>
      <c r="G363" s="43"/>
      <c r="H363" s="43"/>
      <c r="I363" s="232"/>
      <c r="J363" s="43"/>
      <c r="K363" s="43"/>
      <c r="L363" s="47"/>
      <c r="M363" s="233"/>
      <c r="N363" s="234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206</v>
      </c>
      <c r="AU363" s="20" t="s">
        <v>85</v>
      </c>
    </row>
    <row r="364" s="13" customFormat="1">
      <c r="A364" s="13"/>
      <c r="B364" s="235"/>
      <c r="C364" s="236"/>
      <c r="D364" s="237" t="s">
        <v>208</v>
      </c>
      <c r="E364" s="238" t="s">
        <v>19</v>
      </c>
      <c r="F364" s="239" t="s">
        <v>2613</v>
      </c>
      <c r="G364" s="236"/>
      <c r="H364" s="240">
        <v>293.30000000000001</v>
      </c>
      <c r="I364" s="241"/>
      <c r="J364" s="236"/>
      <c r="K364" s="236"/>
      <c r="L364" s="242"/>
      <c r="M364" s="243"/>
      <c r="N364" s="244"/>
      <c r="O364" s="244"/>
      <c r="P364" s="244"/>
      <c r="Q364" s="244"/>
      <c r="R364" s="244"/>
      <c r="S364" s="244"/>
      <c r="T364" s="245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6" t="s">
        <v>208</v>
      </c>
      <c r="AU364" s="246" t="s">
        <v>85</v>
      </c>
      <c r="AV364" s="13" t="s">
        <v>85</v>
      </c>
      <c r="AW364" s="13" t="s">
        <v>37</v>
      </c>
      <c r="AX364" s="13" t="s">
        <v>76</v>
      </c>
      <c r="AY364" s="246" t="s">
        <v>197</v>
      </c>
    </row>
    <row r="365" s="15" customFormat="1">
      <c r="A365" s="15"/>
      <c r="B365" s="258"/>
      <c r="C365" s="259"/>
      <c r="D365" s="237" t="s">
        <v>208</v>
      </c>
      <c r="E365" s="260" t="s">
        <v>19</v>
      </c>
      <c r="F365" s="261" t="s">
        <v>566</v>
      </c>
      <c r="G365" s="259"/>
      <c r="H365" s="262">
        <v>293.30000000000001</v>
      </c>
      <c r="I365" s="263"/>
      <c r="J365" s="259"/>
      <c r="K365" s="259"/>
      <c r="L365" s="264"/>
      <c r="M365" s="265"/>
      <c r="N365" s="266"/>
      <c r="O365" s="266"/>
      <c r="P365" s="266"/>
      <c r="Q365" s="266"/>
      <c r="R365" s="266"/>
      <c r="S365" s="266"/>
      <c r="T365" s="267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68" t="s">
        <v>208</v>
      </c>
      <c r="AU365" s="268" t="s">
        <v>85</v>
      </c>
      <c r="AV365" s="15" t="s">
        <v>93</v>
      </c>
      <c r="AW365" s="15" t="s">
        <v>37</v>
      </c>
      <c r="AX365" s="15" t="s">
        <v>76</v>
      </c>
      <c r="AY365" s="268" t="s">
        <v>197</v>
      </c>
    </row>
    <row r="366" s="13" customFormat="1">
      <c r="A366" s="13"/>
      <c r="B366" s="235"/>
      <c r="C366" s="236"/>
      <c r="D366" s="237" t="s">
        <v>208</v>
      </c>
      <c r="E366" s="238" t="s">
        <v>19</v>
      </c>
      <c r="F366" s="239" t="s">
        <v>2614</v>
      </c>
      <c r="G366" s="236"/>
      <c r="H366" s="240">
        <v>15.800000000000001</v>
      </c>
      <c r="I366" s="241"/>
      <c r="J366" s="236"/>
      <c r="K366" s="236"/>
      <c r="L366" s="242"/>
      <c r="M366" s="243"/>
      <c r="N366" s="244"/>
      <c r="O366" s="244"/>
      <c r="P366" s="244"/>
      <c r="Q366" s="244"/>
      <c r="R366" s="244"/>
      <c r="S366" s="244"/>
      <c r="T366" s="245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6" t="s">
        <v>208</v>
      </c>
      <c r="AU366" s="246" t="s">
        <v>85</v>
      </c>
      <c r="AV366" s="13" t="s">
        <v>85</v>
      </c>
      <c r="AW366" s="13" t="s">
        <v>37</v>
      </c>
      <c r="AX366" s="13" t="s">
        <v>76</v>
      </c>
      <c r="AY366" s="246" t="s">
        <v>197</v>
      </c>
    </row>
    <row r="367" s="13" customFormat="1">
      <c r="A367" s="13"/>
      <c r="B367" s="235"/>
      <c r="C367" s="236"/>
      <c r="D367" s="237" t="s">
        <v>208</v>
      </c>
      <c r="E367" s="238" t="s">
        <v>19</v>
      </c>
      <c r="F367" s="239" t="s">
        <v>2615</v>
      </c>
      <c r="G367" s="236"/>
      <c r="H367" s="240">
        <v>5.2999999999999998</v>
      </c>
      <c r="I367" s="241"/>
      <c r="J367" s="236"/>
      <c r="K367" s="236"/>
      <c r="L367" s="242"/>
      <c r="M367" s="243"/>
      <c r="N367" s="244"/>
      <c r="O367" s="244"/>
      <c r="P367" s="244"/>
      <c r="Q367" s="244"/>
      <c r="R367" s="244"/>
      <c r="S367" s="244"/>
      <c r="T367" s="245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6" t="s">
        <v>208</v>
      </c>
      <c r="AU367" s="246" t="s">
        <v>85</v>
      </c>
      <c r="AV367" s="13" t="s">
        <v>85</v>
      </c>
      <c r="AW367" s="13" t="s">
        <v>37</v>
      </c>
      <c r="AX367" s="13" t="s">
        <v>76</v>
      </c>
      <c r="AY367" s="246" t="s">
        <v>197</v>
      </c>
    </row>
    <row r="368" s="15" customFormat="1">
      <c r="A368" s="15"/>
      <c r="B368" s="258"/>
      <c r="C368" s="259"/>
      <c r="D368" s="237" t="s">
        <v>208</v>
      </c>
      <c r="E368" s="260" t="s">
        <v>19</v>
      </c>
      <c r="F368" s="261" t="s">
        <v>569</v>
      </c>
      <c r="G368" s="259"/>
      <c r="H368" s="262">
        <v>21.100000000000001</v>
      </c>
      <c r="I368" s="263"/>
      <c r="J368" s="259"/>
      <c r="K368" s="259"/>
      <c r="L368" s="264"/>
      <c r="M368" s="265"/>
      <c r="N368" s="266"/>
      <c r="O368" s="266"/>
      <c r="P368" s="266"/>
      <c r="Q368" s="266"/>
      <c r="R368" s="266"/>
      <c r="S368" s="266"/>
      <c r="T368" s="267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68" t="s">
        <v>208</v>
      </c>
      <c r="AU368" s="268" t="s">
        <v>85</v>
      </c>
      <c r="AV368" s="15" t="s">
        <v>93</v>
      </c>
      <c r="AW368" s="15" t="s">
        <v>37</v>
      </c>
      <c r="AX368" s="15" t="s">
        <v>76</v>
      </c>
      <c r="AY368" s="268" t="s">
        <v>197</v>
      </c>
    </row>
    <row r="369" s="14" customFormat="1">
      <c r="A369" s="14"/>
      <c r="B369" s="247"/>
      <c r="C369" s="248"/>
      <c r="D369" s="237" t="s">
        <v>208</v>
      </c>
      <c r="E369" s="249" t="s">
        <v>19</v>
      </c>
      <c r="F369" s="250" t="s">
        <v>272</v>
      </c>
      <c r="G369" s="248"/>
      <c r="H369" s="251">
        <v>314.40000000000003</v>
      </c>
      <c r="I369" s="252"/>
      <c r="J369" s="248"/>
      <c r="K369" s="248"/>
      <c r="L369" s="253"/>
      <c r="M369" s="254"/>
      <c r="N369" s="255"/>
      <c r="O369" s="255"/>
      <c r="P369" s="255"/>
      <c r="Q369" s="255"/>
      <c r="R369" s="255"/>
      <c r="S369" s="255"/>
      <c r="T369" s="256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7" t="s">
        <v>208</v>
      </c>
      <c r="AU369" s="257" t="s">
        <v>85</v>
      </c>
      <c r="AV369" s="14" t="s">
        <v>204</v>
      </c>
      <c r="AW369" s="14" t="s">
        <v>37</v>
      </c>
      <c r="AX369" s="14" t="s">
        <v>83</v>
      </c>
      <c r="AY369" s="257" t="s">
        <v>197</v>
      </c>
    </row>
    <row r="370" s="2" customFormat="1" ht="16.5" customHeight="1">
      <c r="A370" s="41"/>
      <c r="B370" s="42"/>
      <c r="C370" s="269" t="s">
        <v>589</v>
      </c>
      <c r="D370" s="269" t="s">
        <v>342</v>
      </c>
      <c r="E370" s="270" t="s">
        <v>571</v>
      </c>
      <c r="F370" s="271" t="s">
        <v>572</v>
      </c>
      <c r="G370" s="272" t="s">
        <v>248</v>
      </c>
      <c r="H370" s="273">
        <v>22</v>
      </c>
      <c r="I370" s="274"/>
      <c r="J370" s="275">
        <f>ROUND(I370*H370,2)</f>
        <v>0</v>
      </c>
      <c r="K370" s="271" t="s">
        <v>203</v>
      </c>
      <c r="L370" s="276"/>
      <c r="M370" s="277" t="s">
        <v>19</v>
      </c>
      <c r="N370" s="278" t="s">
        <v>47</v>
      </c>
      <c r="O370" s="87"/>
      <c r="P370" s="226">
        <f>O370*H370</f>
        <v>0</v>
      </c>
      <c r="Q370" s="226">
        <v>0.056000000000000001</v>
      </c>
      <c r="R370" s="226">
        <f>Q370*H370</f>
        <v>1.232</v>
      </c>
      <c r="S370" s="226">
        <v>0</v>
      </c>
      <c r="T370" s="227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8" t="s">
        <v>239</v>
      </c>
      <c r="AT370" s="228" t="s">
        <v>342</v>
      </c>
      <c r="AU370" s="228" t="s">
        <v>85</v>
      </c>
      <c r="AY370" s="20" t="s">
        <v>197</v>
      </c>
      <c r="BE370" s="229">
        <f>IF(N370="základní",J370,0)</f>
        <v>0</v>
      </c>
      <c r="BF370" s="229">
        <f>IF(N370="snížená",J370,0)</f>
        <v>0</v>
      </c>
      <c r="BG370" s="229">
        <f>IF(N370="zákl. přenesená",J370,0)</f>
        <v>0</v>
      </c>
      <c r="BH370" s="229">
        <f>IF(N370="sníž. přenesená",J370,0)</f>
        <v>0</v>
      </c>
      <c r="BI370" s="229">
        <f>IF(N370="nulová",J370,0)</f>
        <v>0</v>
      </c>
      <c r="BJ370" s="20" t="s">
        <v>83</v>
      </c>
      <c r="BK370" s="229">
        <f>ROUND(I370*H370,2)</f>
        <v>0</v>
      </c>
      <c r="BL370" s="20" t="s">
        <v>204</v>
      </c>
      <c r="BM370" s="228" t="s">
        <v>2616</v>
      </c>
    </row>
    <row r="371" s="13" customFormat="1">
      <c r="A371" s="13"/>
      <c r="B371" s="235"/>
      <c r="C371" s="236"/>
      <c r="D371" s="237" t="s">
        <v>208</v>
      </c>
      <c r="E371" s="238" t="s">
        <v>19</v>
      </c>
      <c r="F371" s="239" t="s">
        <v>2614</v>
      </c>
      <c r="G371" s="236"/>
      <c r="H371" s="240">
        <v>15.800000000000001</v>
      </c>
      <c r="I371" s="241"/>
      <c r="J371" s="236"/>
      <c r="K371" s="236"/>
      <c r="L371" s="242"/>
      <c r="M371" s="243"/>
      <c r="N371" s="244"/>
      <c r="O371" s="244"/>
      <c r="P371" s="244"/>
      <c r="Q371" s="244"/>
      <c r="R371" s="244"/>
      <c r="S371" s="244"/>
      <c r="T371" s="245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6" t="s">
        <v>208</v>
      </c>
      <c r="AU371" s="246" t="s">
        <v>85</v>
      </c>
      <c r="AV371" s="13" t="s">
        <v>85</v>
      </c>
      <c r="AW371" s="13" t="s">
        <v>37</v>
      </c>
      <c r="AX371" s="13" t="s">
        <v>76</v>
      </c>
      <c r="AY371" s="246" t="s">
        <v>197</v>
      </c>
    </row>
    <row r="372" s="13" customFormat="1">
      <c r="A372" s="13"/>
      <c r="B372" s="235"/>
      <c r="C372" s="236"/>
      <c r="D372" s="237" t="s">
        <v>208</v>
      </c>
      <c r="E372" s="238" t="s">
        <v>19</v>
      </c>
      <c r="F372" s="239" t="s">
        <v>2615</v>
      </c>
      <c r="G372" s="236"/>
      <c r="H372" s="240">
        <v>5.2999999999999998</v>
      </c>
      <c r="I372" s="241"/>
      <c r="J372" s="236"/>
      <c r="K372" s="236"/>
      <c r="L372" s="242"/>
      <c r="M372" s="243"/>
      <c r="N372" s="244"/>
      <c r="O372" s="244"/>
      <c r="P372" s="244"/>
      <c r="Q372" s="244"/>
      <c r="R372" s="244"/>
      <c r="S372" s="244"/>
      <c r="T372" s="245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6" t="s">
        <v>208</v>
      </c>
      <c r="AU372" s="246" t="s">
        <v>85</v>
      </c>
      <c r="AV372" s="13" t="s">
        <v>85</v>
      </c>
      <c r="AW372" s="13" t="s">
        <v>37</v>
      </c>
      <c r="AX372" s="13" t="s">
        <v>76</v>
      </c>
      <c r="AY372" s="246" t="s">
        <v>197</v>
      </c>
    </row>
    <row r="373" s="15" customFormat="1">
      <c r="A373" s="15"/>
      <c r="B373" s="258"/>
      <c r="C373" s="259"/>
      <c r="D373" s="237" t="s">
        <v>208</v>
      </c>
      <c r="E373" s="260" t="s">
        <v>19</v>
      </c>
      <c r="F373" s="261" t="s">
        <v>569</v>
      </c>
      <c r="G373" s="259"/>
      <c r="H373" s="262">
        <v>21.100000000000001</v>
      </c>
      <c r="I373" s="263"/>
      <c r="J373" s="259"/>
      <c r="K373" s="259"/>
      <c r="L373" s="264"/>
      <c r="M373" s="265"/>
      <c r="N373" s="266"/>
      <c r="O373" s="266"/>
      <c r="P373" s="266"/>
      <c r="Q373" s="266"/>
      <c r="R373" s="266"/>
      <c r="S373" s="266"/>
      <c r="T373" s="267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T373" s="268" t="s">
        <v>208</v>
      </c>
      <c r="AU373" s="268" t="s">
        <v>85</v>
      </c>
      <c r="AV373" s="15" t="s">
        <v>93</v>
      </c>
      <c r="AW373" s="15" t="s">
        <v>37</v>
      </c>
      <c r="AX373" s="15" t="s">
        <v>76</v>
      </c>
      <c r="AY373" s="268" t="s">
        <v>197</v>
      </c>
    </row>
    <row r="374" s="13" customFormat="1">
      <c r="A374" s="13"/>
      <c r="B374" s="235"/>
      <c r="C374" s="236"/>
      <c r="D374" s="237" t="s">
        <v>208</v>
      </c>
      <c r="E374" s="238" t="s">
        <v>19</v>
      </c>
      <c r="F374" s="239" t="s">
        <v>2617</v>
      </c>
      <c r="G374" s="236"/>
      <c r="H374" s="240">
        <v>21.521999999999998</v>
      </c>
      <c r="I374" s="241"/>
      <c r="J374" s="236"/>
      <c r="K374" s="236"/>
      <c r="L374" s="242"/>
      <c r="M374" s="243"/>
      <c r="N374" s="244"/>
      <c r="O374" s="244"/>
      <c r="P374" s="244"/>
      <c r="Q374" s="244"/>
      <c r="R374" s="244"/>
      <c r="S374" s="244"/>
      <c r="T374" s="245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6" t="s">
        <v>208</v>
      </c>
      <c r="AU374" s="246" t="s">
        <v>85</v>
      </c>
      <c r="AV374" s="13" t="s">
        <v>85</v>
      </c>
      <c r="AW374" s="13" t="s">
        <v>37</v>
      </c>
      <c r="AX374" s="13" t="s">
        <v>76</v>
      </c>
      <c r="AY374" s="246" t="s">
        <v>197</v>
      </c>
    </row>
    <row r="375" s="13" customFormat="1">
      <c r="A375" s="13"/>
      <c r="B375" s="235"/>
      <c r="C375" s="236"/>
      <c r="D375" s="237" t="s">
        <v>208</v>
      </c>
      <c r="E375" s="238" t="s">
        <v>19</v>
      </c>
      <c r="F375" s="239" t="s">
        <v>1342</v>
      </c>
      <c r="G375" s="236"/>
      <c r="H375" s="240">
        <v>22</v>
      </c>
      <c r="I375" s="241"/>
      <c r="J375" s="236"/>
      <c r="K375" s="236"/>
      <c r="L375" s="242"/>
      <c r="M375" s="243"/>
      <c r="N375" s="244"/>
      <c r="O375" s="244"/>
      <c r="P375" s="244"/>
      <c r="Q375" s="244"/>
      <c r="R375" s="244"/>
      <c r="S375" s="244"/>
      <c r="T375" s="245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6" t="s">
        <v>208</v>
      </c>
      <c r="AU375" s="246" t="s">
        <v>85</v>
      </c>
      <c r="AV375" s="13" t="s">
        <v>85</v>
      </c>
      <c r="AW375" s="13" t="s">
        <v>37</v>
      </c>
      <c r="AX375" s="13" t="s">
        <v>83</v>
      </c>
      <c r="AY375" s="246" t="s">
        <v>197</v>
      </c>
    </row>
    <row r="376" s="2" customFormat="1" ht="16.5" customHeight="1">
      <c r="A376" s="41"/>
      <c r="B376" s="42"/>
      <c r="C376" s="269" t="s">
        <v>595</v>
      </c>
      <c r="D376" s="269" t="s">
        <v>342</v>
      </c>
      <c r="E376" s="270" t="s">
        <v>577</v>
      </c>
      <c r="F376" s="271" t="s">
        <v>578</v>
      </c>
      <c r="G376" s="272" t="s">
        <v>248</v>
      </c>
      <c r="H376" s="273">
        <v>300</v>
      </c>
      <c r="I376" s="274"/>
      <c r="J376" s="275">
        <f>ROUND(I376*H376,2)</f>
        <v>0</v>
      </c>
      <c r="K376" s="271" t="s">
        <v>203</v>
      </c>
      <c r="L376" s="276"/>
      <c r="M376" s="277" t="s">
        <v>19</v>
      </c>
      <c r="N376" s="278" t="s">
        <v>47</v>
      </c>
      <c r="O376" s="87"/>
      <c r="P376" s="226">
        <f>O376*H376</f>
        <v>0</v>
      </c>
      <c r="Q376" s="226">
        <v>0.080000000000000002</v>
      </c>
      <c r="R376" s="226">
        <f>Q376*H376</f>
        <v>24</v>
      </c>
      <c r="S376" s="226">
        <v>0</v>
      </c>
      <c r="T376" s="227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8" t="s">
        <v>239</v>
      </c>
      <c r="AT376" s="228" t="s">
        <v>342</v>
      </c>
      <c r="AU376" s="228" t="s">
        <v>85</v>
      </c>
      <c r="AY376" s="20" t="s">
        <v>197</v>
      </c>
      <c r="BE376" s="229">
        <f>IF(N376="základní",J376,0)</f>
        <v>0</v>
      </c>
      <c r="BF376" s="229">
        <f>IF(N376="snížená",J376,0)</f>
        <v>0</v>
      </c>
      <c r="BG376" s="229">
        <f>IF(N376="zákl. přenesená",J376,0)</f>
        <v>0</v>
      </c>
      <c r="BH376" s="229">
        <f>IF(N376="sníž. přenesená",J376,0)</f>
        <v>0</v>
      </c>
      <c r="BI376" s="229">
        <f>IF(N376="nulová",J376,0)</f>
        <v>0</v>
      </c>
      <c r="BJ376" s="20" t="s">
        <v>83</v>
      </c>
      <c r="BK376" s="229">
        <f>ROUND(I376*H376,2)</f>
        <v>0</v>
      </c>
      <c r="BL376" s="20" t="s">
        <v>204</v>
      </c>
      <c r="BM376" s="228" t="s">
        <v>2618</v>
      </c>
    </row>
    <row r="377" s="13" customFormat="1">
      <c r="A377" s="13"/>
      <c r="B377" s="235"/>
      <c r="C377" s="236"/>
      <c r="D377" s="237" t="s">
        <v>208</v>
      </c>
      <c r="E377" s="238" t="s">
        <v>19</v>
      </c>
      <c r="F377" s="239" t="s">
        <v>2613</v>
      </c>
      <c r="G377" s="236"/>
      <c r="H377" s="240">
        <v>293.30000000000001</v>
      </c>
      <c r="I377" s="241"/>
      <c r="J377" s="236"/>
      <c r="K377" s="236"/>
      <c r="L377" s="242"/>
      <c r="M377" s="243"/>
      <c r="N377" s="244"/>
      <c r="O377" s="244"/>
      <c r="P377" s="244"/>
      <c r="Q377" s="244"/>
      <c r="R377" s="244"/>
      <c r="S377" s="244"/>
      <c r="T377" s="245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46" t="s">
        <v>208</v>
      </c>
      <c r="AU377" s="246" t="s">
        <v>85</v>
      </c>
      <c r="AV377" s="13" t="s">
        <v>85</v>
      </c>
      <c r="AW377" s="13" t="s">
        <v>37</v>
      </c>
      <c r="AX377" s="13" t="s">
        <v>76</v>
      </c>
      <c r="AY377" s="246" t="s">
        <v>197</v>
      </c>
    </row>
    <row r="378" s="15" customFormat="1">
      <c r="A378" s="15"/>
      <c r="B378" s="258"/>
      <c r="C378" s="259"/>
      <c r="D378" s="237" t="s">
        <v>208</v>
      </c>
      <c r="E378" s="260" t="s">
        <v>19</v>
      </c>
      <c r="F378" s="261" t="s">
        <v>566</v>
      </c>
      <c r="G378" s="259"/>
      <c r="H378" s="262">
        <v>293.30000000000001</v>
      </c>
      <c r="I378" s="263"/>
      <c r="J378" s="259"/>
      <c r="K378" s="259"/>
      <c r="L378" s="264"/>
      <c r="M378" s="265"/>
      <c r="N378" s="266"/>
      <c r="O378" s="266"/>
      <c r="P378" s="266"/>
      <c r="Q378" s="266"/>
      <c r="R378" s="266"/>
      <c r="S378" s="266"/>
      <c r="T378" s="267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68" t="s">
        <v>208</v>
      </c>
      <c r="AU378" s="268" t="s">
        <v>85</v>
      </c>
      <c r="AV378" s="15" t="s">
        <v>93</v>
      </c>
      <c r="AW378" s="15" t="s">
        <v>37</v>
      </c>
      <c r="AX378" s="15" t="s">
        <v>76</v>
      </c>
      <c r="AY378" s="268" t="s">
        <v>197</v>
      </c>
    </row>
    <row r="379" s="13" customFormat="1">
      <c r="A379" s="13"/>
      <c r="B379" s="235"/>
      <c r="C379" s="236"/>
      <c r="D379" s="237" t="s">
        <v>208</v>
      </c>
      <c r="E379" s="238" t="s">
        <v>19</v>
      </c>
      <c r="F379" s="239" t="s">
        <v>2619</v>
      </c>
      <c r="G379" s="236"/>
      <c r="H379" s="240">
        <v>299.166</v>
      </c>
      <c r="I379" s="241"/>
      <c r="J379" s="236"/>
      <c r="K379" s="236"/>
      <c r="L379" s="242"/>
      <c r="M379" s="243"/>
      <c r="N379" s="244"/>
      <c r="O379" s="244"/>
      <c r="P379" s="244"/>
      <c r="Q379" s="244"/>
      <c r="R379" s="244"/>
      <c r="S379" s="244"/>
      <c r="T379" s="245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6" t="s">
        <v>208</v>
      </c>
      <c r="AU379" s="246" t="s">
        <v>85</v>
      </c>
      <c r="AV379" s="13" t="s">
        <v>85</v>
      </c>
      <c r="AW379" s="13" t="s">
        <v>37</v>
      </c>
      <c r="AX379" s="13" t="s">
        <v>76</v>
      </c>
      <c r="AY379" s="246" t="s">
        <v>197</v>
      </c>
    </row>
    <row r="380" s="13" customFormat="1">
      <c r="A380" s="13"/>
      <c r="B380" s="235"/>
      <c r="C380" s="236"/>
      <c r="D380" s="237" t="s">
        <v>208</v>
      </c>
      <c r="E380" s="238" t="s">
        <v>19</v>
      </c>
      <c r="F380" s="239" t="s">
        <v>2620</v>
      </c>
      <c r="G380" s="236"/>
      <c r="H380" s="240">
        <v>300</v>
      </c>
      <c r="I380" s="241"/>
      <c r="J380" s="236"/>
      <c r="K380" s="236"/>
      <c r="L380" s="242"/>
      <c r="M380" s="243"/>
      <c r="N380" s="244"/>
      <c r="O380" s="244"/>
      <c r="P380" s="244"/>
      <c r="Q380" s="244"/>
      <c r="R380" s="244"/>
      <c r="S380" s="244"/>
      <c r="T380" s="245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6" t="s">
        <v>208</v>
      </c>
      <c r="AU380" s="246" t="s">
        <v>85</v>
      </c>
      <c r="AV380" s="13" t="s">
        <v>85</v>
      </c>
      <c r="AW380" s="13" t="s">
        <v>37</v>
      </c>
      <c r="AX380" s="13" t="s">
        <v>83</v>
      </c>
      <c r="AY380" s="246" t="s">
        <v>197</v>
      </c>
    </row>
    <row r="381" s="2" customFormat="1" ht="49.05" customHeight="1">
      <c r="A381" s="41"/>
      <c r="B381" s="42"/>
      <c r="C381" s="217" t="s">
        <v>601</v>
      </c>
      <c r="D381" s="217" t="s">
        <v>199</v>
      </c>
      <c r="E381" s="218" t="s">
        <v>583</v>
      </c>
      <c r="F381" s="219" t="s">
        <v>584</v>
      </c>
      <c r="G381" s="220" t="s">
        <v>248</v>
      </c>
      <c r="H381" s="221">
        <v>154.09999999999999</v>
      </c>
      <c r="I381" s="222"/>
      <c r="J381" s="223">
        <f>ROUND(I381*H381,2)</f>
        <v>0</v>
      </c>
      <c r="K381" s="219" t="s">
        <v>203</v>
      </c>
      <c r="L381" s="47"/>
      <c r="M381" s="224" t="s">
        <v>19</v>
      </c>
      <c r="N381" s="225" t="s">
        <v>47</v>
      </c>
      <c r="O381" s="87"/>
      <c r="P381" s="226">
        <f>O381*H381</f>
        <v>0</v>
      </c>
      <c r="Q381" s="226">
        <v>0.14041999999999999</v>
      </c>
      <c r="R381" s="226">
        <f>Q381*H381</f>
        <v>21.638721999999998</v>
      </c>
      <c r="S381" s="226">
        <v>0</v>
      </c>
      <c r="T381" s="227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228" t="s">
        <v>204</v>
      </c>
      <c r="AT381" s="228" t="s">
        <v>199</v>
      </c>
      <c r="AU381" s="228" t="s">
        <v>85</v>
      </c>
      <c r="AY381" s="20" t="s">
        <v>197</v>
      </c>
      <c r="BE381" s="229">
        <f>IF(N381="základní",J381,0)</f>
        <v>0</v>
      </c>
      <c r="BF381" s="229">
        <f>IF(N381="snížená",J381,0)</f>
        <v>0</v>
      </c>
      <c r="BG381" s="229">
        <f>IF(N381="zákl. přenesená",J381,0)</f>
        <v>0</v>
      </c>
      <c r="BH381" s="229">
        <f>IF(N381="sníž. přenesená",J381,0)</f>
        <v>0</v>
      </c>
      <c r="BI381" s="229">
        <f>IF(N381="nulová",J381,0)</f>
        <v>0</v>
      </c>
      <c r="BJ381" s="20" t="s">
        <v>83</v>
      </c>
      <c r="BK381" s="229">
        <f>ROUND(I381*H381,2)</f>
        <v>0</v>
      </c>
      <c r="BL381" s="20" t="s">
        <v>204</v>
      </c>
      <c r="BM381" s="228" t="s">
        <v>2621</v>
      </c>
    </row>
    <row r="382" s="2" customFormat="1">
      <c r="A382" s="41"/>
      <c r="B382" s="42"/>
      <c r="C382" s="43"/>
      <c r="D382" s="230" t="s">
        <v>206</v>
      </c>
      <c r="E382" s="43"/>
      <c r="F382" s="231" t="s">
        <v>586</v>
      </c>
      <c r="G382" s="43"/>
      <c r="H382" s="43"/>
      <c r="I382" s="232"/>
      <c r="J382" s="43"/>
      <c r="K382" s="43"/>
      <c r="L382" s="47"/>
      <c r="M382" s="233"/>
      <c r="N382" s="234"/>
      <c r="O382" s="87"/>
      <c r="P382" s="87"/>
      <c r="Q382" s="87"/>
      <c r="R382" s="87"/>
      <c r="S382" s="87"/>
      <c r="T382" s="88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T382" s="20" t="s">
        <v>206</v>
      </c>
      <c r="AU382" s="20" t="s">
        <v>85</v>
      </c>
    </row>
    <row r="383" s="13" customFormat="1">
      <c r="A383" s="13"/>
      <c r="B383" s="235"/>
      <c r="C383" s="236"/>
      <c r="D383" s="237" t="s">
        <v>208</v>
      </c>
      <c r="E383" s="238" t="s">
        <v>19</v>
      </c>
      <c r="F383" s="239" t="s">
        <v>2622</v>
      </c>
      <c r="G383" s="236"/>
      <c r="H383" s="240">
        <v>154.09999999999999</v>
      </c>
      <c r="I383" s="241"/>
      <c r="J383" s="236"/>
      <c r="K383" s="236"/>
      <c r="L383" s="242"/>
      <c r="M383" s="243"/>
      <c r="N383" s="244"/>
      <c r="O383" s="244"/>
      <c r="P383" s="244"/>
      <c r="Q383" s="244"/>
      <c r="R383" s="244"/>
      <c r="S383" s="244"/>
      <c r="T383" s="245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6" t="s">
        <v>208</v>
      </c>
      <c r="AU383" s="246" t="s">
        <v>85</v>
      </c>
      <c r="AV383" s="13" t="s">
        <v>85</v>
      </c>
      <c r="AW383" s="13" t="s">
        <v>37</v>
      </c>
      <c r="AX383" s="13" t="s">
        <v>76</v>
      </c>
      <c r="AY383" s="246" t="s">
        <v>197</v>
      </c>
    </row>
    <row r="384" s="15" customFormat="1">
      <c r="A384" s="15"/>
      <c r="B384" s="258"/>
      <c r="C384" s="259"/>
      <c r="D384" s="237" t="s">
        <v>208</v>
      </c>
      <c r="E384" s="260" t="s">
        <v>19</v>
      </c>
      <c r="F384" s="261" t="s">
        <v>588</v>
      </c>
      <c r="G384" s="259"/>
      <c r="H384" s="262">
        <v>154.09999999999999</v>
      </c>
      <c r="I384" s="263"/>
      <c r="J384" s="259"/>
      <c r="K384" s="259"/>
      <c r="L384" s="264"/>
      <c r="M384" s="265"/>
      <c r="N384" s="266"/>
      <c r="O384" s="266"/>
      <c r="P384" s="266"/>
      <c r="Q384" s="266"/>
      <c r="R384" s="266"/>
      <c r="S384" s="266"/>
      <c r="T384" s="267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68" t="s">
        <v>208</v>
      </c>
      <c r="AU384" s="268" t="s">
        <v>85</v>
      </c>
      <c r="AV384" s="15" t="s">
        <v>93</v>
      </c>
      <c r="AW384" s="15" t="s">
        <v>37</v>
      </c>
      <c r="AX384" s="15" t="s">
        <v>76</v>
      </c>
      <c r="AY384" s="268" t="s">
        <v>197</v>
      </c>
    </row>
    <row r="385" s="14" customFormat="1">
      <c r="A385" s="14"/>
      <c r="B385" s="247"/>
      <c r="C385" s="248"/>
      <c r="D385" s="237" t="s">
        <v>208</v>
      </c>
      <c r="E385" s="249" t="s">
        <v>19</v>
      </c>
      <c r="F385" s="250" t="s">
        <v>272</v>
      </c>
      <c r="G385" s="248"/>
      <c r="H385" s="251">
        <v>154.09999999999999</v>
      </c>
      <c r="I385" s="252"/>
      <c r="J385" s="248"/>
      <c r="K385" s="248"/>
      <c r="L385" s="253"/>
      <c r="M385" s="254"/>
      <c r="N385" s="255"/>
      <c r="O385" s="255"/>
      <c r="P385" s="255"/>
      <c r="Q385" s="255"/>
      <c r="R385" s="255"/>
      <c r="S385" s="255"/>
      <c r="T385" s="256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7" t="s">
        <v>208</v>
      </c>
      <c r="AU385" s="257" t="s">
        <v>85</v>
      </c>
      <c r="AV385" s="14" t="s">
        <v>204</v>
      </c>
      <c r="AW385" s="14" t="s">
        <v>37</v>
      </c>
      <c r="AX385" s="14" t="s">
        <v>83</v>
      </c>
      <c r="AY385" s="257" t="s">
        <v>197</v>
      </c>
    </row>
    <row r="386" s="2" customFormat="1" ht="21.75" customHeight="1">
      <c r="A386" s="41"/>
      <c r="B386" s="42"/>
      <c r="C386" s="269" t="s">
        <v>608</v>
      </c>
      <c r="D386" s="269" t="s">
        <v>342</v>
      </c>
      <c r="E386" s="270" t="s">
        <v>590</v>
      </c>
      <c r="F386" s="271" t="s">
        <v>591</v>
      </c>
      <c r="G386" s="272" t="s">
        <v>248</v>
      </c>
      <c r="H386" s="273">
        <v>158</v>
      </c>
      <c r="I386" s="274"/>
      <c r="J386" s="275">
        <f>ROUND(I386*H386,2)</f>
        <v>0</v>
      </c>
      <c r="K386" s="271" t="s">
        <v>203</v>
      </c>
      <c r="L386" s="276"/>
      <c r="M386" s="277" t="s">
        <v>19</v>
      </c>
      <c r="N386" s="278" t="s">
        <v>47</v>
      </c>
      <c r="O386" s="87"/>
      <c r="P386" s="226">
        <f>O386*H386</f>
        <v>0</v>
      </c>
      <c r="Q386" s="226">
        <v>0.0263</v>
      </c>
      <c r="R386" s="226">
        <f>Q386*H386</f>
        <v>4.1554000000000002</v>
      </c>
      <c r="S386" s="226">
        <v>0</v>
      </c>
      <c r="T386" s="227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8" t="s">
        <v>239</v>
      </c>
      <c r="AT386" s="228" t="s">
        <v>342</v>
      </c>
      <c r="AU386" s="228" t="s">
        <v>85</v>
      </c>
      <c r="AY386" s="20" t="s">
        <v>197</v>
      </c>
      <c r="BE386" s="229">
        <f>IF(N386="základní",J386,0)</f>
        <v>0</v>
      </c>
      <c r="BF386" s="229">
        <f>IF(N386="snížená",J386,0)</f>
        <v>0</v>
      </c>
      <c r="BG386" s="229">
        <f>IF(N386="zákl. přenesená",J386,0)</f>
        <v>0</v>
      </c>
      <c r="BH386" s="229">
        <f>IF(N386="sníž. přenesená",J386,0)</f>
        <v>0</v>
      </c>
      <c r="BI386" s="229">
        <f>IF(N386="nulová",J386,0)</f>
        <v>0</v>
      </c>
      <c r="BJ386" s="20" t="s">
        <v>83</v>
      </c>
      <c r="BK386" s="229">
        <f>ROUND(I386*H386,2)</f>
        <v>0</v>
      </c>
      <c r="BL386" s="20" t="s">
        <v>204</v>
      </c>
      <c r="BM386" s="228" t="s">
        <v>2623</v>
      </c>
    </row>
    <row r="387" s="13" customFormat="1">
      <c r="A387" s="13"/>
      <c r="B387" s="235"/>
      <c r="C387" s="236"/>
      <c r="D387" s="237" t="s">
        <v>208</v>
      </c>
      <c r="E387" s="238" t="s">
        <v>19</v>
      </c>
      <c r="F387" s="239" t="s">
        <v>2622</v>
      </c>
      <c r="G387" s="236"/>
      <c r="H387" s="240">
        <v>154.09999999999999</v>
      </c>
      <c r="I387" s="241"/>
      <c r="J387" s="236"/>
      <c r="K387" s="236"/>
      <c r="L387" s="242"/>
      <c r="M387" s="243"/>
      <c r="N387" s="244"/>
      <c r="O387" s="244"/>
      <c r="P387" s="244"/>
      <c r="Q387" s="244"/>
      <c r="R387" s="244"/>
      <c r="S387" s="244"/>
      <c r="T387" s="245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6" t="s">
        <v>208</v>
      </c>
      <c r="AU387" s="246" t="s">
        <v>85</v>
      </c>
      <c r="AV387" s="13" t="s">
        <v>85</v>
      </c>
      <c r="AW387" s="13" t="s">
        <v>37</v>
      </c>
      <c r="AX387" s="13" t="s">
        <v>76</v>
      </c>
      <c r="AY387" s="246" t="s">
        <v>197</v>
      </c>
    </row>
    <row r="388" s="15" customFormat="1">
      <c r="A388" s="15"/>
      <c r="B388" s="258"/>
      <c r="C388" s="259"/>
      <c r="D388" s="237" t="s">
        <v>208</v>
      </c>
      <c r="E388" s="260" t="s">
        <v>19</v>
      </c>
      <c r="F388" s="261" t="s">
        <v>588</v>
      </c>
      <c r="G388" s="259"/>
      <c r="H388" s="262">
        <v>154.09999999999999</v>
      </c>
      <c r="I388" s="263"/>
      <c r="J388" s="259"/>
      <c r="K388" s="259"/>
      <c r="L388" s="264"/>
      <c r="M388" s="265"/>
      <c r="N388" s="266"/>
      <c r="O388" s="266"/>
      <c r="P388" s="266"/>
      <c r="Q388" s="266"/>
      <c r="R388" s="266"/>
      <c r="S388" s="266"/>
      <c r="T388" s="267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68" t="s">
        <v>208</v>
      </c>
      <c r="AU388" s="268" t="s">
        <v>85</v>
      </c>
      <c r="AV388" s="15" t="s">
        <v>93</v>
      </c>
      <c r="AW388" s="15" t="s">
        <v>37</v>
      </c>
      <c r="AX388" s="15" t="s">
        <v>76</v>
      </c>
      <c r="AY388" s="268" t="s">
        <v>197</v>
      </c>
    </row>
    <row r="389" s="13" customFormat="1">
      <c r="A389" s="13"/>
      <c r="B389" s="235"/>
      <c r="C389" s="236"/>
      <c r="D389" s="237" t="s">
        <v>208</v>
      </c>
      <c r="E389" s="238" t="s">
        <v>19</v>
      </c>
      <c r="F389" s="239" t="s">
        <v>2624</v>
      </c>
      <c r="G389" s="236"/>
      <c r="H389" s="240">
        <v>157.18199999999999</v>
      </c>
      <c r="I389" s="241"/>
      <c r="J389" s="236"/>
      <c r="K389" s="236"/>
      <c r="L389" s="242"/>
      <c r="M389" s="243"/>
      <c r="N389" s="244"/>
      <c r="O389" s="244"/>
      <c r="P389" s="244"/>
      <c r="Q389" s="244"/>
      <c r="R389" s="244"/>
      <c r="S389" s="244"/>
      <c r="T389" s="245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6" t="s">
        <v>208</v>
      </c>
      <c r="AU389" s="246" t="s">
        <v>85</v>
      </c>
      <c r="AV389" s="13" t="s">
        <v>85</v>
      </c>
      <c r="AW389" s="13" t="s">
        <v>37</v>
      </c>
      <c r="AX389" s="13" t="s">
        <v>76</v>
      </c>
      <c r="AY389" s="246" t="s">
        <v>197</v>
      </c>
    </row>
    <row r="390" s="13" customFormat="1">
      <c r="A390" s="13"/>
      <c r="B390" s="235"/>
      <c r="C390" s="236"/>
      <c r="D390" s="237" t="s">
        <v>208</v>
      </c>
      <c r="E390" s="238" t="s">
        <v>19</v>
      </c>
      <c r="F390" s="239" t="s">
        <v>2625</v>
      </c>
      <c r="G390" s="236"/>
      <c r="H390" s="240">
        <v>158</v>
      </c>
      <c r="I390" s="241"/>
      <c r="J390" s="236"/>
      <c r="K390" s="236"/>
      <c r="L390" s="242"/>
      <c r="M390" s="243"/>
      <c r="N390" s="244"/>
      <c r="O390" s="244"/>
      <c r="P390" s="244"/>
      <c r="Q390" s="244"/>
      <c r="R390" s="244"/>
      <c r="S390" s="244"/>
      <c r="T390" s="245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6" t="s">
        <v>208</v>
      </c>
      <c r="AU390" s="246" t="s">
        <v>85</v>
      </c>
      <c r="AV390" s="13" t="s">
        <v>85</v>
      </c>
      <c r="AW390" s="13" t="s">
        <v>37</v>
      </c>
      <c r="AX390" s="13" t="s">
        <v>83</v>
      </c>
      <c r="AY390" s="246" t="s">
        <v>197</v>
      </c>
    </row>
    <row r="391" s="2" customFormat="1" ht="37.8" customHeight="1">
      <c r="A391" s="41"/>
      <c r="B391" s="42"/>
      <c r="C391" s="217" t="s">
        <v>614</v>
      </c>
      <c r="D391" s="217" t="s">
        <v>199</v>
      </c>
      <c r="E391" s="218" t="s">
        <v>596</v>
      </c>
      <c r="F391" s="219" t="s">
        <v>597</v>
      </c>
      <c r="G391" s="220" t="s">
        <v>248</v>
      </c>
      <c r="H391" s="221">
        <v>46.600000000000001</v>
      </c>
      <c r="I391" s="222"/>
      <c r="J391" s="223">
        <f>ROUND(I391*H391,2)</f>
        <v>0</v>
      </c>
      <c r="K391" s="219" t="s">
        <v>203</v>
      </c>
      <c r="L391" s="47"/>
      <c r="M391" s="224" t="s">
        <v>19</v>
      </c>
      <c r="N391" s="225" t="s">
        <v>47</v>
      </c>
      <c r="O391" s="87"/>
      <c r="P391" s="226">
        <f>O391*H391</f>
        <v>0</v>
      </c>
      <c r="Q391" s="226">
        <v>0</v>
      </c>
      <c r="R391" s="226">
        <f>Q391*H391</f>
        <v>0</v>
      </c>
      <c r="S391" s="226">
        <v>0</v>
      </c>
      <c r="T391" s="227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28" t="s">
        <v>204</v>
      </c>
      <c r="AT391" s="228" t="s">
        <v>199</v>
      </c>
      <c r="AU391" s="228" t="s">
        <v>85</v>
      </c>
      <c r="AY391" s="20" t="s">
        <v>197</v>
      </c>
      <c r="BE391" s="229">
        <f>IF(N391="základní",J391,0)</f>
        <v>0</v>
      </c>
      <c r="BF391" s="229">
        <f>IF(N391="snížená",J391,0)</f>
        <v>0</v>
      </c>
      <c r="BG391" s="229">
        <f>IF(N391="zákl. přenesená",J391,0)</f>
        <v>0</v>
      </c>
      <c r="BH391" s="229">
        <f>IF(N391="sníž. přenesená",J391,0)</f>
        <v>0</v>
      </c>
      <c r="BI391" s="229">
        <f>IF(N391="nulová",J391,0)</f>
        <v>0</v>
      </c>
      <c r="BJ391" s="20" t="s">
        <v>83</v>
      </c>
      <c r="BK391" s="229">
        <f>ROUND(I391*H391,2)</f>
        <v>0</v>
      </c>
      <c r="BL391" s="20" t="s">
        <v>204</v>
      </c>
      <c r="BM391" s="228" t="s">
        <v>2626</v>
      </c>
    </row>
    <row r="392" s="2" customFormat="1">
      <c r="A392" s="41"/>
      <c r="B392" s="42"/>
      <c r="C392" s="43"/>
      <c r="D392" s="230" t="s">
        <v>206</v>
      </c>
      <c r="E392" s="43"/>
      <c r="F392" s="231" t="s">
        <v>599</v>
      </c>
      <c r="G392" s="43"/>
      <c r="H392" s="43"/>
      <c r="I392" s="232"/>
      <c r="J392" s="43"/>
      <c r="K392" s="43"/>
      <c r="L392" s="47"/>
      <c r="M392" s="233"/>
      <c r="N392" s="234"/>
      <c r="O392" s="87"/>
      <c r="P392" s="87"/>
      <c r="Q392" s="87"/>
      <c r="R392" s="87"/>
      <c r="S392" s="87"/>
      <c r="T392" s="88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T392" s="20" t="s">
        <v>206</v>
      </c>
      <c r="AU392" s="20" t="s">
        <v>85</v>
      </c>
    </row>
    <row r="393" s="13" customFormat="1">
      <c r="A393" s="13"/>
      <c r="B393" s="235"/>
      <c r="C393" s="236"/>
      <c r="D393" s="237" t="s">
        <v>208</v>
      </c>
      <c r="E393" s="238" t="s">
        <v>19</v>
      </c>
      <c r="F393" s="239" t="s">
        <v>2627</v>
      </c>
      <c r="G393" s="236"/>
      <c r="H393" s="240">
        <v>46.600000000000001</v>
      </c>
      <c r="I393" s="241"/>
      <c r="J393" s="236"/>
      <c r="K393" s="236"/>
      <c r="L393" s="242"/>
      <c r="M393" s="243"/>
      <c r="N393" s="244"/>
      <c r="O393" s="244"/>
      <c r="P393" s="244"/>
      <c r="Q393" s="244"/>
      <c r="R393" s="244"/>
      <c r="S393" s="244"/>
      <c r="T393" s="245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46" t="s">
        <v>208</v>
      </c>
      <c r="AU393" s="246" t="s">
        <v>85</v>
      </c>
      <c r="AV393" s="13" t="s">
        <v>85</v>
      </c>
      <c r="AW393" s="13" t="s">
        <v>37</v>
      </c>
      <c r="AX393" s="13" t="s">
        <v>83</v>
      </c>
      <c r="AY393" s="246" t="s">
        <v>197</v>
      </c>
    </row>
    <row r="394" s="2" customFormat="1" ht="62.7" customHeight="1">
      <c r="A394" s="41"/>
      <c r="B394" s="42"/>
      <c r="C394" s="217" t="s">
        <v>620</v>
      </c>
      <c r="D394" s="217" t="s">
        <v>199</v>
      </c>
      <c r="E394" s="218" t="s">
        <v>602</v>
      </c>
      <c r="F394" s="219" t="s">
        <v>603</v>
      </c>
      <c r="G394" s="220" t="s">
        <v>248</v>
      </c>
      <c r="H394" s="221">
        <v>144.55000000000001</v>
      </c>
      <c r="I394" s="222"/>
      <c r="J394" s="223">
        <f>ROUND(I394*H394,2)</f>
        <v>0</v>
      </c>
      <c r="K394" s="219" t="s">
        <v>203</v>
      </c>
      <c r="L394" s="47"/>
      <c r="M394" s="224" t="s">
        <v>19</v>
      </c>
      <c r="N394" s="225" t="s">
        <v>47</v>
      </c>
      <c r="O394" s="87"/>
      <c r="P394" s="226">
        <f>O394*H394</f>
        <v>0</v>
      </c>
      <c r="Q394" s="226">
        <v>0.00060999999999999997</v>
      </c>
      <c r="R394" s="226">
        <f>Q394*H394</f>
        <v>0.088175500000000004</v>
      </c>
      <c r="S394" s="226">
        <v>0</v>
      </c>
      <c r="T394" s="227">
        <f>S394*H394</f>
        <v>0</v>
      </c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R394" s="228" t="s">
        <v>204</v>
      </c>
      <c r="AT394" s="228" t="s">
        <v>199</v>
      </c>
      <c r="AU394" s="228" t="s">
        <v>85</v>
      </c>
      <c r="AY394" s="20" t="s">
        <v>197</v>
      </c>
      <c r="BE394" s="229">
        <f>IF(N394="základní",J394,0)</f>
        <v>0</v>
      </c>
      <c r="BF394" s="229">
        <f>IF(N394="snížená",J394,0)</f>
        <v>0</v>
      </c>
      <c r="BG394" s="229">
        <f>IF(N394="zákl. přenesená",J394,0)</f>
        <v>0</v>
      </c>
      <c r="BH394" s="229">
        <f>IF(N394="sníž. přenesená",J394,0)</f>
        <v>0</v>
      </c>
      <c r="BI394" s="229">
        <f>IF(N394="nulová",J394,0)</f>
        <v>0</v>
      </c>
      <c r="BJ394" s="20" t="s">
        <v>83</v>
      </c>
      <c r="BK394" s="229">
        <f>ROUND(I394*H394,2)</f>
        <v>0</v>
      </c>
      <c r="BL394" s="20" t="s">
        <v>204</v>
      </c>
      <c r="BM394" s="228" t="s">
        <v>2628</v>
      </c>
    </row>
    <row r="395" s="2" customFormat="1">
      <c r="A395" s="41"/>
      <c r="B395" s="42"/>
      <c r="C395" s="43"/>
      <c r="D395" s="230" t="s">
        <v>206</v>
      </c>
      <c r="E395" s="43"/>
      <c r="F395" s="231" t="s">
        <v>605</v>
      </c>
      <c r="G395" s="43"/>
      <c r="H395" s="43"/>
      <c r="I395" s="232"/>
      <c r="J395" s="43"/>
      <c r="K395" s="43"/>
      <c r="L395" s="47"/>
      <c r="M395" s="233"/>
      <c r="N395" s="234"/>
      <c r="O395" s="87"/>
      <c r="P395" s="87"/>
      <c r="Q395" s="87"/>
      <c r="R395" s="87"/>
      <c r="S395" s="87"/>
      <c r="T395" s="88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T395" s="20" t="s">
        <v>206</v>
      </c>
      <c r="AU395" s="20" t="s">
        <v>85</v>
      </c>
    </row>
    <row r="396" s="13" customFormat="1">
      <c r="A396" s="13"/>
      <c r="B396" s="235"/>
      <c r="C396" s="236"/>
      <c r="D396" s="237" t="s">
        <v>208</v>
      </c>
      <c r="E396" s="238" t="s">
        <v>19</v>
      </c>
      <c r="F396" s="239" t="s">
        <v>2629</v>
      </c>
      <c r="G396" s="236"/>
      <c r="H396" s="240">
        <v>12.5</v>
      </c>
      <c r="I396" s="241"/>
      <c r="J396" s="236"/>
      <c r="K396" s="236"/>
      <c r="L396" s="242"/>
      <c r="M396" s="243"/>
      <c r="N396" s="244"/>
      <c r="O396" s="244"/>
      <c r="P396" s="244"/>
      <c r="Q396" s="244"/>
      <c r="R396" s="244"/>
      <c r="S396" s="244"/>
      <c r="T396" s="245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46" t="s">
        <v>208</v>
      </c>
      <c r="AU396" s="246" t="s">
        <v>85</v>
      </c>
      <c r="AV396" s="13" t="s">
        <v>85</v>
      </c>
      <c r="AW396" s="13" t="s">
        <v>37</v>
      </c>
      <c r="AX396" s="13" t="s">
        <v>76</v>
      </c>
      <c r="AY396" s="246" t="s">
        <v>197</v>
      </c>
    </row>
    <row r="397" s="13" customFormat="1">
      <c r="A397" s="13"/>
      <c r="B397" s="235"/>
      <c r="C397" s="236"/>
      <c r="D397" s="237" t="s">
        <v>208</v>
      </c>
      <c r="E397" s="238" t="s">
        <v>19</v>
      </c>
      <c r="F397" s="239" t="s">
        <v>2630</v>
      </c>
      <c r="G397" s="236"/>
      <c r="H397" s="240">
        <v>11.85</v>
      </c>
      <c r="I397" s="241"/>
      <c r="J397" s="236"/>
      <c r="K397" s="236"/>
      <c r="L397" s="242"/>
      <c r="M397" s="243"/>
      <c r="N397" s="244"/>
      <c r="O397" s="244"/>
      <c r="P397" s="244"/>
      <c r="Q397" s="244"/>
      <c r="R397" s="244"/>
      <c r="S397" s="244"/>
      <c r="T397" s="245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46" t="s">
        <v>208</v>
      </c>
      <c r="AU397" s="246" t="s">
        <v>85</v>
      </c>
      <c r="AV397" s="13" t="s">
        <v>85</v>
      </c>
      <c r="AW397" s="13" t="s">
        <v>37</v>
      </c>
      <c r="AX397" s="13" t="s">
        <v>76</v>
      </c>
      <c r="AY397" s="246" t="s">
        <v>197</v>
      </c>
    </row>
    <row r="398" s="13" customFormat="1">
      <c r="A398" s="13"/>
      <c r="B398" s="235"/>
      <c r="C398" s="236"/>
      <c r="D398" s="237" t="s">
        <v>208</v>
      </c>
      <c r="E398" s="238" t="s">
        <v>19</v>
      </c>
      <c r="F398" s="239" t="s">
        <v>2631</v>
      </c>
      <c r="G398" s="236"/>
      <c r="H398" s="240">
        <v>6</v>
      </c>
      <c r="I398" s="241"/>
      <c r="J398" s="236"/>
      <c r="K398" s="236"/>
      <c r="L398" s="242"/>
      <c r="M398" s="243"/>
      <c r="N398" s="244"/>
      <c r="O398" s="244"/>
      <c r="P398" s="244"/>
      <c r="Q398" s="244"/>
      <c r="R398" s="244"/>
      <c r="S398" s="244"/>
      <c r="T398" s="245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46" t="s">
        <v>208</v>
      </c>
      <c r="AU398" s="246" t="s">
        <v>85</v>
      </c>
      <c r="AV398" s="13" t="s">
        <v>85</v>
      </c>
      <c r="AW398" s="13" t="s">
        <v>37</v>
      </c>
      <c r="AX398" s="13" t="s">
        <v>76</v>
      </c>
      <c r="AY398" s="246" t="s">
        <v>197</v>
      </c>
    </row>
    <row r="399" s="13" customFormat="1">
      <c r="A399" s="13"/>
      <c r="B399" s="235"/>
      <c r="C399" s="236"/>
      <c r="D399" s="237" t="s">
        <v>208</v>
      </c>
      <c r="E399" s="238" t="s">
        <v>19</v>
      </c>
      <c r="F399" s="239" t="s">
        <v>2632</v>
      </c>
      <c r="G399" s="236"/>
      <c r="H399" s="240">
        <v>9.5999999999999996</v>
      </c>
      <c r="I399" s="241"/>
      <c r="J399" s="236"/>
      <c r="K399" s="236"/>
      <c r="L399" s="242"/>
      <c r="M399" s="243"/>
      <c r="N399" s="244"/>
      <c r="O399" s="244"/>
      <c r="P399" s="244"/>
      <c r="Q399" s="244"/>
      <c r="R399" s="244"/>
      <c r="S399" s="244"/>
      <c r="T399" s="245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6" t="s">
        <v>208</v>
      </c>
      <c r="AU399" s="246" t="s">
        <v>85</v>
      </c>
      <c r="AV399" s="13" t="s">
        <v>85</v>
      </c>
      <c r="AW399" s="13" t="s">
        <v>37</v>
      </c>
      <c r="AX399" s="13" t="s">
        <v>76</v>
      </c>
      <c r="AY399" s="246" t="s">
        <v>197</v>
      </c>
    </row>
    <row r="400" s="13" customFormat="1">
      <c r="A400" s="13"/>
      <c r="B400" s="235"/>
      <c r="C400" s="236"/>
      <c r="D400" s="237" t="s">
        <v>208</v>
      </c>
      <c r="E400" s="238" t="s">
        <v>19</v>
      </c>
      <c r="F400" s="239" t="s">
        <v>2633</v>
      </c>
      <c r="G400" s="236"/>
      <c r="H400" s="240">
        <v>5.5999999999999996</v>
      </c>
      <c r="I400" s="241"/>
      <c r="J400" s="236"/>
      <c r="K400" s="236"/>
      <c r="L400" s="242"/>
      <c r="M400" s="243"/>
      <c r="N400" s="244"/>
      <c r="O400" s="244"/>
      <c r="P400" s="244"/>
      <c r="Q400" s="244"/>
      <c r="R400" s="244"/>
      <c r="S400" s="244"/>
      <c r="T400" s="245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6" t="s">
        <v>208</v>
      </c>
      <c r="AU400" s="246" t="s">
        <v>85</v>
      </c>
      <c r="AV400" s="13" t="s">
        <v>85</v>
      </c>
      <c r="AW400" s="13" t="s">
        <v>37</v>
      </c>
      <c r="AX400" s="13" t="s">
        <v>76</v>
      </c>
      <c r="AY400" s="246" t="s">
        <v>197</v>
      </c>
    </row>
    <row r="401" s="15" customFormat="1">
      <c r="A401" s="15"/>
      <c r="B401" s="258"/>
      <c r="C401" s="259"/>
      <c r="D401" s="237" t="s">
        <v>208</v>
      </c>
      <c r="E401" s="260" t="s">
        <v>19</v>
      </c>
      <c r="F401" s="261" t="s">
        <v>390</v>
      </c>
      <c r="G401" s="259"/>
      <c r="H401" s="262">
        <v>45.550000000000004</v>
      </c>
      <c r="I401" s="263"/>
      <c r="J401" s="259"/>
      <c r="K401" s="259"/>
      <c r="L401" s="264"/>
      <c r="M401" s="265"/>
      <c r="N401" s="266"/>
      <c r="O401" s="266"/>
      <c r="P401" s="266"/>
      <c r="Q401" s="266"/>
      <c r="R401" s="266"/>
      <c r="S401" s="266"/>
      <c r="T401" s="267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268" t="s">
        <v>208</v>
      </c>
      <c r="AU401" s="268" t="s">
        <v>85</v>
      </c>
      <c r="AV401" s="15" t="s">
        <v>93</v>
      </c>
      <c r="AW401" s="15" t="s">
        <v>37</v>
      </c>
      <c r="AX401" s="15" t="s">
        <v>76</v>
      </c>
      <c r="AY401" s="268" t="s">
        <v>197</v>
      </c>
    </row>
    <row r="402" s="13" customFormat="1">
      <c r="A402" s="13"/>
      <c r="B402" s="235"/>
      <c r="C402" s="236"/>
      <c r="D402" s="237" t="s">
        <v>208</v>
      </c>
      <c r="E402" s="238" t="s">
        <v>19</v>
      </c>
      <c r="F402" s="239" t="s">
        <v>2634</v>
      </c>
      <c r="G402" s="236"/>
      <c r="H402" s="240">
        <v>99</v>
      </c>
      <c r="I402" s="241"/>
      <c r="J402" s="236"/>
      <c r="K402" s="236"/>
      <c r="L402" s="242"/>
      <c r="M402" s="243"/>
      <c r="N402" s="244"/>
      <c r="O402" s="244"/>
      <c r="P402" s="244"/>
      <c r="Q402" s="244"/>
      <c r="R402" s="244"/>
      <c r="S402" s="244"/>
      <c r="T402" s="245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6" t="s">
        <v>208</v>
      </c>
      <c r="AU402" s="246" t="s">
        <v>85</v>
      </c>
      <c r="AV402" s="13" t="s">
        <v>85</v>
      </c>
      <c r="AW402" s="13" t="s">
        <v>37</v>
      </c>
      <c r="AX402" s="13" t="s">
        <v>76</v>
      </c>
      <c r="AY402" s="246" t="s">
        <v>197</v>
      </c>
    </row>
    <row r="403" s="14" customFormat="1">
      <c r="A403" s="14"/>
      <c r="B403" s="247"/>
      <c r="C403" s="248"/>
      <c r="D403" s="237" t="s">
        <v>208</v>
      </c>
      <c r="E403" s="249" t="s">
        <v>19</v>
      </c>
      <c r="F403" s="250" t="s">
        <v>272</v>
      </c>
      <c r="G403" s="248"/>
      <c r="H403" s="251">
        <v>144.55000000000001</v>
      </c>
      <c r="I403" s="252"/>
      <c r="J403" s="248"/>
      <c r="K403" s="248"/>
      <c r="L403" s="253"/>
      <c r="M403" s="254"/>
      <c r="N403" s="255"/>
      <c r="O403" s="255"/>
      <c r="P403" s="255"/>
      <c r="Q403" s="255"/>
      <c r="R403" s="255"/>
      <c r="S403" s="255"/>
      <c r="T403" s="256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7" t="s">
        <v>208</v>
      </c>
      <c r="AU403" s="257" t="s">
        <v>85</v>
      </c>
      <c r="AV403" s="14" t="s">
        <v>204</v>
      </c>
      <c r="AW403" s="14" t="s">
        <v>37</v>
      </c>
      <c r="AX403" s="14" t="s">
        <v>83</v>
      </c>
      <c r="AY403" s="257" t="s">
        <v>197</v>
      </c>
    </row>
    <row r="404" s="2" customFormat="1" ht="24.15" customHeight="1">
      <c r="A404" s="41"/>
      <c r="B404" s="42"/>
      <c r="C404" s="217" t="s">
        <v>625</v>
      </c>
      <c r="D404" s="217" t="s">
        <v>199</v>
      </c>
      <c r="E404" s="218" t="s">
        <v>609</v>
      </c>
      <c r="F404" s="219" t="s">
        <v>610</v>
      </c>
      <c r="G404" s="220" t="s">
        <v>248</v>
      </c>
      <c r="H404" s="221">
        <v>63.850000000000001</v>
      </c>
      <c r="I404" s="222"/>
      <c r="J404" s="223">
        <f>ROUND(I404*H404,2)</f>
        <v>0</v>
      </c>
      <c r="K404" s="219" t="s">
        <v>203</v>
      </c>
      <c r="L404" s="47"/>
      <c r="M404" s="224" t="s">
        <v>19</v>
      </c>
      <c r="N404" s="225" t="s">
        <v>47</v>
      </c>
      <c r="O404" s="87"/>
      <c r="P404" s="226">
        <f>O404*H404</f>
        <v>0</v>
      </c>
      <c r="Q404" s="226">
        <v>0</v>
      </c>
      <c r="R404" s="226">
        <f>Q404*H404</f>
        <v>0</v>
      </c>
      <c r="S404" s="226">
        <v>0</v>
      </c>
      <c r="T404" s="227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228" t="s">
        <v>204</v>
      </c>
      <c r="AT404" s="228" t="s">
        <v>199</v>
      </c>
      <c r="AU404" s="228" t="s">
        <v>85</v>
      </c>
      <c r="AY404" s="20" t="s">
        <v>197</v>
      </c>
      <c r="BE404" s="229">
        <f>IF(N404="základní",J404,0)</f>
        <v>0</v>
      </c>
      <c r="BF404" s="229">
        <f>IF(N404="snížená",J404,0)</f>
        <v>0</v>
      </c>
      <c r="BG404" s="229">
        <f>IF(N404="zákl. přenesená",J404,0)</f>
        <v>0</v>
      </c>
      <c r="BH404" s="229">
        <f>IF(N404="sníž. přenesená",J404,0)</f>
        <v>0</v>
      </c>
      <c r="BI404" s="229">
        <f>IF(N404="nulová",J404,0)</f>
        <v>0</v>
      </c>
      <c r="BJ404" s="20" t="s">
        <v>83</v>
      </c>
      <c r="BK404" s="229">
        <f>ROUND(I404*H404,2)</f>
        <v>0</v>
      </c>
      <c r="BL404" s="20" t="s">
        <v>204</v>
      </c>
      <c r="BM404" s="228" t="s">
        <v>2635</v>
      </c>
    </row>
    <row r="405" s="2" customFormat="1">
      <c r="A405" s="41"/>
      <c r="B405" s="42"/>
      <c r="C405" s="43"/>
      <c r="D405" s="230" t="s">
        <v>206</v>
      </c>
      <c r="E405" s="43"/>
      <c r="F405" s="231" t="s">
        <v>612</v>
      </c>
      <c r="G405" s="43"/>
      <c r="H405" s="43"/>
      <c r="I405" s="232"/>
      <c r="J405" s="43"/>
      <c r="K405" s="43"/>
      <c r="L405" s="47"/>
      <c r="M405" s="233"/>
      <c r="N405" s="234"/>
      <c r="O405" s="87"/>
      <c r="P405" s="87"/>
      <c r="Q405" s="87"/>
      <c r="R405" s="87"/>
      <c r="S405" s="87"/>
      <c r="T405" s="88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T405" s="20" t="s">
        <v>206</v>
      </c>
      <c r="AU405" s="20" t="s">
        <v>85</v>
      </c>
    </row>
    <row r="406" s="13" customFormat="1">
      <c r="A406" s="13"/>
      <c r="B406" s="235"/>
      <c r="C406" s="236"/>
      <c r="D406" s="237" t="s">
        <v>208</v>
      </c>
      <c r="E406" s="238" t="s">
        <v>19</v>
      </c>
      <c r="F406" s="239" t="s">
        <v>2636</v>
      </c>
      <c r="G406" s="236"/>
      <c r="H406" s="240">
        <v>63.850000000000001</v>
      </c>
      <c r="I406" s="241"/>
      <c r="J406" s="236"/>
      <c r="K406" s="236"/>
      <c r="L406" s="242"/>
      <c r="M406" s="243"/>
      <c r="N406" s="244"/>
      <c r="O406" s="244"/>
      <c r="P406" s="244"/>
      <c r="Q406" s="244"/>
      <c r="R406" s="244"/>
      <c r="S406" s="244"/>
      <c r="T406" s="245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6" t="s">
        <v>208</v>
      </c>
      <c r="AU406" s="246" t="s">
        <v>85</v>
      </c>
      <c r="AV406" s="13" t="s">
        <v>85</v>
      </c>
      <c r="AW406" s="13" t="s">
        <v>37</v>
      </c>
      <c r="AX406" s="13" t="s">
        <v>83</v>
      </c>
      <c r="AY406" s="246" t="s">
        <v>197</v>
      </c>
    </row>
    <row r="407" s="2" customFormat="1" ht="24.15" customHeight="1">
      <c r="A407" s="41"/>
      <c r="B407" s="42"/>
      <c r="C407" s="217" t="s">
        <v>630</v>
      </c>
      <c r="D407" s="217" t="s">
        <v>199</v>
      </c>
      <c r="E407" s="218" t="s">
        <v>615</v>
      </c>
      <c r="F407" s="219" t="s">
        <v>616</v>
      </c>
      <c r="G407" s="220" t="s">
        <v>248</v>
      </c>
      <c r="H407" s="221">
        <v>102.8</v>
      </c>
      <c r="I407" s="222"/>
      <c r="J407" s="223">
        <f>ROUND(I407*H407,2)</f>
        <v>0</v>
      </c>
      <c r="K407" s="219" t="s">
        <v>203</v>
      </c>
      <c r="L407" s="47"/>
      <c r="M407" s="224" t="s">
        <v>19</v>
      </c>
      <c r="N407" s="225" t="s">
        <v>47</v>
      </c>
      <c r="O407" s="87"/>
      <c r="P407" s="226">
        <f>O407*H407</f>
        <v>0</v>
      </c>
      <c r="Q407" s="226">
        <v>0</v>
      </c>
      <c r="R407" s="226">
        <f>Q407*H407</f>
        <v>0</v>
      </c>
      <c r="S407" s="226">
        <v>0</v>
      </c>
      <c r="T407" s="227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28" t="s">
        <v>204</v>
      </c>
      <c r="AT407" s="228" t="s">
        <v>199</v>
      </c>
      <c r="AU407" s="228" t="s">
        <v>85</v>
      </c>
      <c r="AY407" s="20" t="s">
        <v>197</v>
      </c>
      <c r="BE407" s="229">
        <f>IF(N407="základní",J407,0)</f>
        <v>0</v>
      </c>
      <c r="BF407" s="229">
        <f>IF(N407="snížená",J407,0)</f>
        <v>0</v>
      </c>
      <c r="BG407" s="229">
        <f>IF(N407="zákl. přenesená",J407,0)</f>
        <v>0</v>
      </c>
      <c r="BH407" s="229">
        <f>IF(N407="sníž. přenesená",J407,0)</f>
        <v>0</v>
      </c>
      <c r="BI407" s="229">
        <f>IF(N407="nulová",J407,0)</f>
        <v>0</v>
      </c>
      <c r="BJ407" s="20" t="s">
        <v>83</v>
      </c>
      <c r="BK407" s="229">
        <f>ROUND(I407*H407,2)</f>
        <v>0</v>
      </c>
      <c r="BL407" s="20" t="s">
        <v>204</v>
      </c>
      <c r="BM407" s="228" t="s">
        <v>2637</v>
      </c>
    </row>
    <row r="408" s="2" customFormat="1">
      <c r="A408" s="41"/>
      <c r="B408" s="42"/>
      <c r="C408" s="43"/>
      <c r="D408" s="230" t="s">
        <v>206</v>
      </c>
      <c r="E408" s="43"/>
      <c r="F408" s="231" t="s">
        <v>618</v>
      </c>
      <c r="G408" s="43"/>
      <c r="H408" s="43"/>
      <c r="I408" s="232"/>
      <c r="J408" s="43"/>
      <c r="K408" s="43"/>
      <c r="L408" s="47"/>
      <c r="M408" s="233"/>
      <c r="N408" s="234"/>
      <c r="O408" s="87"/>
      <c r="P408" s="87"/>
      <c r="Q408" s="87"/>
      <c r="R408" s="87"/>
      <c r="S408" s="87"/>
      <c r="T408" s="88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T408" s="20" t="s">
        <v>206</v>
      </c>
      <c r="AU408" s="20" t="s">
        <v>85</v>
      </c>
    </row>
    <row r="409" s="13" customFormat="1">
      <c r="A409" s="13"/>
      <c r="B409" s="235"/>
      <c r="C409" s="236"/>
      <c r="D409" s="237" t="s">
        <v>208</v>
      </c>
      <c r="E409" s="238" t="s">
        <v>19</v>
      </c>
      <c r="F409" s="239" t="s">
        <v>2638</v>
      </c>
      <c r="G409" s="236"/>
      <c r="H409" s="240">
        <v>96.099999999999994</v>
      </c>
      <c r="I409" s="241"/>
      <c r="J409" s="236"/>
      <c r="K409" s="236"/>
      <c r="L409" s="242"/>
      <c r="M409" s="243"/>
      <c r="N409" s="244"/>
      <c r="O409" s="244"/>
      <c r="P409" s="244"/>
      <c r="Q409" s="244"/>
      <c r="R409" s="244"/>
      <c r="S409" s="244"/>
      <c r="T409" s="245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6" t="s">
        <v>208</v>
      </c>
      <c r="AU409" s="246" t="s">
        <v>85</v>
      </c>
      <c r="AV409" s="13" t="s">
        <v>85</v>
      </c>
      <c r="AW409" s="13" t="s">
        <v>37</v>
      </c>
      <c r="AX409" s="13" t="s">
        <v>76</v>
      </c>
      <c r="AY409" s="246" t="s">
        <v>197</v>
      </c>
    </row>
    <row r="410" s="13" customFormat="1">
      <c r="A410" s="13"/>
      <c r="B410" s="235"/>
      <c r="C410" s="236"/>
      <c r="D410" s="237" t="s">
        <v>208</v>
      </c>
      <c r="E410" s="238" t="s">
        <v>19</v>
      </c>
      <c r="F410" s="239" t="s">
        <v>2639</v>
      </c>
      <c r="G410" s="236"/>
      <c r="H410" s="240">
        <v>3.2999999999999998</v>
      </c>
      <c r="I410" s="241"/>
      <c r="J410" s="236"/>
      <c r="K410" s="236"/>
      <c r="L410" s="242"/>
      <c r="M410" s="243"/>
      <c r="N410" s="244"/>
      <c r="O410" s="244"/>
      <c r="P410" s="244"/>
      <c r="Q410" s="244"/>
      <c r="R410" s="244"/>
      <c r="S410" s="244"/>
      <c r="T410" s="245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46" t="s">
        <v>208</v>
      </c>
      <c r="AU410" s="246" t="s">
        <v>85</v>
      </c>
      <c r="AV410" s="13" t="s">
        <v>85</v>
      </c>
      <c r="AW410" s="13" t="s">
        <v>37</v>
      </c>
      <c r="AX410" s="13" t="s">
        <v>76</v>
      </c>
      <c r="AY410" s="246" t="s">
        <v>197</v>
      </c>
    </row>
    <row r="411" s="13" customFormat="1">
      <c r="A411" s="13"/>
      <c r="B411" s="235"/>
      <c r="C411" s="236"/>
      <c r="D411" s="237" t="s">
        <v>208</v>
      </c>
      <c r="E411" s="238" t="s">
        <v>19</v>
      </c>
      <c r="F411" s="239" t="s">
        <v>2640</v>
      </c>
      <c r="G411" s="236"/>
      <c r="H411" s="240">
        <v>3.3999999999999999</v>
      </c>
      <c r="I411" s="241"/>
      <c r="J411" s="236"/>
      <c r="K411" s="236"/>
      <c r="L411" s="242"/>
      <c r="M411" s="243"/>
      <c r="N411" s="244"/>
      <c r="O411" s="244"/>
      <c r="P411" s="244"/>
      <c r="Q411" s="244"/>
      <c r="R411" s="244"/>
      <c r="S411" s="244"/>
      <c r="T411" s="245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46" t="s">
        <v>208</v>
      </c>
      <c r="AU411" s="246" t="s">
        <v>85</v>
      </c>
      <c r="AV411" s="13" t="s">
        <v>85</v>
      </c>
      <c r="AW411" s="13" t="s">
        <v>37</v>
      </c>
      <c r="AX411" s="13" t="s">
        <v>76</v>
      </c>
      <c r="AY411" s="246" t="s">
        <v>197</v>
      </c>
    </row>
    <row r="412" s="14" customFormat="1">
      <c r="A412" s="14"/>
      <c r="B412" s="247"/>
      <c r="C412" s="248"/>
      <c r="D412" s="237" t="s">
        <v>208</v>
      </c>
      <c r="E412" s="249" t="s">
        <v>19</v>
      </c>
      <c r="F412" s="250" t="s">
        <v>272</v>
      </c>
      <c r="G412" s="248"/>
      <c r="H412" s="251">
        <v>102.8</v>
      </c>
      <c r="I412" s="252"/>
      <c r="J412" s="248"/>
      <c r="K412" s="248"/>
      <c r="L412" s="253"/>
      <c r="M412" s="254"/>
      <c r="N412" s="255"/>
      <c r="O412" s="255"/>
      <c r="P412" s="255"/>
      <c r="Q412" s="255"/>
      <c r="R412" s="255"/>
      <c r="S412" s="255"/>
      <c r="T412" s="256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57" t="s">
        <v>208</v>
      </c>
      <c r="AU412" s="257" t="s">
        <v>85</v>
      </c>
      <c r="AV412" s="14" t="s">
        <v>204</v>
      </c>
      <c r="AW412" s="14" t="s">
        <v>37</v>
      </c>
      <c r="AX412" s="14" t="s">
        <v>83</v>
      </c>
      <c r="AY412" s="257" t="s">
        <v>197</v>
      </c>
    </row>
    <row r="413" s="2" customFormat="1" ht="24.15" customHeight="1">
      <c r="A413" s="41"/>
      <c r="B413" s="42"/>
      <c r="C413" s="217" t="s">
        <v>636</v>
      </c>
      <c r="D413" s="217" t="s">
        <v>199</v>
      </c>
      <c r="E413" s="218" t="s">
        <v>2641</v>
      </c>
      <c r="F413" s="219" t="s">
        <v>2642</v>
      </c>
      <c r="G413" s="220" t="s">
        <v>248</v>
      </c>
      <c r="H413" s="221">
        <v>6.0999999999999996</v>
      </c>
      <c r="I413" s="222"/>
      <c r="J413" s="223">
        <f>ROUND(I413*H413,2)</f>
        <v>0</v>
      </c>
      <c r="K413" s="219" t="s">
        <v>203</v>
      </c>
      <c r="L413" s="47"/>
      <c r="M413" s="224" t="s">
        <v>19</v>
      </c>
      <c r="N413" s="225" t="s">
        <v>47</v>
      </c>
      <c r="O413" s="87"/>
      <c r="P413" s="226">
        <f>O413*H413</f>
        <v>0</v>
      </c>
      <c r="Q413" s="226">
        <v>0.00013999999999999999</v>
      </c>
      <c r="R413" s="226">
        <f>Q413*H413</f>
        <v>0.00085399999999999983</v>
      </c>
      <c r="S413" s="226">
        <v>0</v>
      </c>
      <c r="T413" s="227">
        <f>S413*H413</f>
        <v>0</v>
      </c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R413" s="228" t="s">
        <v>204</v>
      </c>
      <c r="AT413" s="228" t="s">
        <v>199</v>
      </c>
      <c r="AU413" s="228" t="s">
        <v>85</v>
      </c>
      <c r="AY413" s="20" t="s">
        <v>197</v>
      </c>
      <c r="BE413" s="229">
        <f>IF(N413="základní",J413,0)</f>
        <v>0</v>
      </c>
      <c r="BF413" s="229">
        <f>IF(N413="snížená",J413,0)</f>
        <v>0</v>
      </c>
      <c r="BG413" s="229">
        <f>IF(N413="zákl. přenesená",J413,0)</f>
        <v>0</v>
      </c>
      <c r="BH413" s="229">
        <f>IF(N413="sníž. přenesená",J413,0)</f>
        <v>0</v>
      </c>
      <c r="BI413" s="229">
        <f>IF(N413="nulová",J413,0)</f>
        <v>0</v>
      </c>
      <c r="BJ413" s="20" t="s">
        <v>83</v>
      </c>
      <c r="BK413" s="229">
        <f>ROUND(I413*H413,2)</f>
        <v>0</v>
      </c>
      <c r="BL413" s="20" t="s">
        <v>204</v>
      </c>
      <c r="BM413" s="228" t="s">
        <v>2643</v>
      </c>
    </row>
    <row r="414" s="2" customFormat="1">
      <c r="A414" s="41"/>
      <c r="B414" s="42"/>
      <c r="C414" s="43"/>
      <c r="D414" s="230" t="s">
        <v>206</v>
      </c>
      <c r="E414" s="43"/>
      <c r="F414" s="231" t="s">
        <v>2644</v>
      </c>
      <c r="G414" s="43"/>
      <c r="H414" s="43"/>
      <c r="I414" s="232"/>
      <c r="J414" s="43"/>
      <c r="K414" s="43"/>
      <c r="L414" s="47"/>
      <c r="M414" s="233"/>
      <c r="N414" s="234"/>
      <c r="O414" s="87"/>
      <c r="P414" s="87"/>
      <c r="Q414" s="87"/>
      <c r="R414" s="87"/>
      <c r="S414" s="87"/>
      <c r="T414" s="88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T414" s="20" t="s">
        <v>206</v>
      </c>
      <c r="AU414" s="20" t="s">
        <v>85</v>
      </c>
    </row>
    <row r="415" s="13" customFormat="1">
      <c r="A415" s="13"/>
      <c r="B415" s="235"/>
      <c r="C415" s="236"/>
      <c r="D415" s="237" t="s">
        <v>208</v>
      </c>
      <c r="E415" s="238" t="s">
        <v>19</v>
      </c>
      <c r="F415" s="239" t="s">
        <v>2645</v>
      </c>
      <c r="G415" s="236"/>
      <c r="H415" s="240">
        <v>6.0999999999999996</v>
      </c>
      <c r="I415" s="241"/>
      <c r="J415" s="236"/>
      <c r="K415" s="236"/>
      <c r="L415" s="242"/>
      <c r="M415" s="243"/>
      <c r="N415" s="244"/>
      <c r="O415" s="244"/>
      <c r="P415" s="244"/>
      <c r="Q415" s="244"/>
      <c r="R415" s="244"/>
      <c r="S415" s="244"/>
      <c r="T415" s="245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6" t="s">
        <v>208</v>
      </c>
      <c r="AU415" s="246" t="s">
        <v>85</v>
      </c>
      <c r="AV415" s="13" t="s">
        <v>85</v>
      </c>
      <c r="AW415" s="13" t="s">
        <v>37</v>
      </c>
      <c r="AX415" s="13" t="s">
        <v>83</v>
      </c>
      <c r="AY415" s="246" t="s">
        <v>197</v>
      </c>
    </row>
    <row r="416" s="2" customFormat="1" ht="21.75" customHeight="1">
      <c r="A416" s="41"/>
      <c r="B416" s="42"/>
      <c r="C416" s="217" t="s">
        <v>641</v>
      </c>
      <c r="D416" s="217" t="s">
        <v>199</v>
      </c>
      <c r="E416" s="218" t="s">
        <v>621</v>
      </c>
      <c r="F416" s="219" t="s">
        <v>622</v>
      </c>
      <c r="G416" s="220" t="s">
        <v>202</v>
      </c>
      <c r="H416" s="221">
        <v>397.42500000000001</v>
      </c>
      <c r="I416" s="222"/>
      <c r="J416" s="223">
        <f>ROUND(I416*H416,2)</f>
        <v>0</v>
      </c>
      <c r="K416" s="219" t="s">
        <v>203</v>
      </c>
      <c r="L416" s="47"/>
      <c r="M416" s="224" t="s">
        <v>19</v>
      </c>
      <c r="N416" s="225" t="s">
        <v>47</v>
      </c>
      <c r="O416" s="87"/>
      <c r="P416" s="226">
        <f>O416*H416</f>
        <v>0</v>
      </c>
      <c r="Q416" s="226">
        <v>0.00036999999999999999</v>
      </c>
      <c r="R416" s="226">
        <f>Q416*H416</f>
        <v>0.14704724999999999</v>
      </c>
      <c r="S416" s="226">
        <v>0</v>
      </c>
      <c r="T416" s="227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228" t="s">
        <v>204</v>
      </c>
      <c r="AT416" s="228" t="s">
        <v>199</v>
      </c>
      <c r="AU416" s="228" t="s">
        <v>85</v>
      </c>
      <c r="AY416" s="20" t="s">
        <v>197</v>
      </c>
      <c r="BE416" s="229">
        <f>IF(N416="základní",J416,0)</f>
        <v>0</v>
      </c>
      <c r="BF416" s="229">
        <f>IF(N416="snížená",J416,0)</f>
        <v>0</v>
      </c>
      <c r="BG416" s="229">
        <f>IF(N416="zákl. přenesená",J416,0)</f>
        <v>0</v>
      </c>
      <c r="BH416" s="229">
        <f>IF(N416="sníž. přenesená",J416,0)</f>
        <v>0</v>
      </c>
      <c r="BI416" s="229">
        <f>IF(N416="nulová",J416,0)</f>
        <v>0</v>
      </c>
      <c r="BJ416" s="20" t="s">
        <v>83</v>
      </c>
      <c r="BK416" s="229">
        <f>ROUND(I416*H416,2)</f>
        <v>0</v>
      </c>
      <c r="BL416" s="20" t="s">
        <v>204</v>
      </c>
      <c r="BM416" s="228" t="s">
        <v>2646</v>
      </c>
    </row>
    <row r="417" s="2" customFormat="1">
      <c r="A417" s="41"/>
      <c r="B417" s="42"/>
      <c r="C417" s="43"/>
      <c r="D417" s="230" t="s">
        <v>206</v>
      </c>
      <c r="E417" s="43"/>
      <c r="F417" s="231" t="s">
        <v>624</v>
      </c>
      <c r="G417" s="43"/>
      <c r="H417" s="43"/>
      <c r="I417" s="232"/>
      <c r="J417" s="43"/>
      <c r="K417" s="43"/>
      <c r="L417" s="47"/>
      <c r="M417" s="233"/>
      <c r="N417" s="234"/>
      <c r="O417" s="87"/>
      <c r="P417" s="87"/>
      <c r="Q417" s="87"/>
      <c r="R417" s="87"/>
      <c r="S417" s="87"/>
      <c r="T417" s="88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T417" s="20" t="s">
        <v>206</v>
      </c>
      <c r="AU417" s="20" t="s">
        <v>85</v>
      </c>
    </row>
    <row r="418" s="13" customFormat="1">
      <c r="A418" s="13"/>
      <c r="B418" s="235"/>
      <c r="C418" s="236"/>
      <c r="D418" s="237" t="s">
        <v>208</v>
      </c>
      <c r="E418" s="238" t="s">
        <v>19</v>
      </c>
      <c r="F418" s="239" t="s">
        <v>2543</v>
      </c>
      <c r="G418" s="236"/>
      <c r="H418" s="240">
        <v>3.25</v>
      </c>
      <c r="I418" s="241"/>
      <c r="J418" s="236"/>
      <c r="K418" s="236"/>
      <c r="L418" s="242"/>
      <c r="M418" s="243"/>
      <c r="N418" s="244"/>
      <c r="O418" s="244"/>
      <c r="P418" s="244"/>
      <c r="Q418" s="244"/>
      <c r="R418" s="244"/>
      <c r="S418" s="244"/>
      <c r="T418" s="245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6" t="s">
        <v>208</v>
      </c>
      <c r="AU418" s="246" t="s">
        <v>85</v>
      </c>
      <c r="AV418" s="13" t="s">
        <v>85</v>
      </c>
      <c r="AW418" s="13" t="s">
        <v>37</v>
      </c>
      <c r="AX418" s="13" t="s">
        <v>76</v>
      </c>
      <c r="AY418" s="246" t="s">
        <v>197</v>
      </c>
    </row>
    <row r="419" s="15" customFormat="1">
      <c r="A419" s="15"/>
      <c r="B419" s="258"/>
      <c r="C419" s="259"/>
      <c r="D419" s="237" t="s">
        <v>208</v>
      </c>
      <c r="E419" s="260" t="s">
        <v>19</v>
      </c>
      <c r="F419" s="261" t="s">
        <v>378</v>
      </c>
      <c r="G419" s="259"/>
      <c r="H419" s="262">
        <v>3.25</v>
      </c>
      <c r="I419" s="263"/>
      <c r="J419" s="259"/>
      <c r="K419" s="259"/>
      <c r="L419" s="264"/>
      <c r="M419" s="265"/>
      <c r="N419" s="266"/>
      <c r="O419" s="266"/>
      <c r="P419" s="266"/>
      <c r="Q419" s="266"/>
      <c r="R419" s="266"/>
      <c r="S419" s="266"/>
      <c r="T419" s="267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T419" s="268" t="s">
        <v>208</v>
      </c>
      <c r="AU419" s="268" t="s">
        <v>85</v>
      </c>
      <c r="AV419" s="15" t="s">
        <v>93</v>
      </c>
      <c r="AW419" s="15" t="s">
        <v>37</v>
      </c>
      <c r="AX419" s="15" t="s">
        <v>76</v>
      </c>
      <c r="AY419" s="268" t="s">
        <v>197</v>
      </c>
    </row>
    <row r="420" s="13" customFormat="1">
      <c r="A420" s="13"/>
      <c r="B420" s="235"/>
      <c r="C420" s="236"/>
      <c r="D420" s="237" t="s">
        <v>208</v>
      </c>
      <c r="E420" s="238" t="s">
        <v>19</v>
      </c>
      <c r="F420" s="239" t="s">
        <v>2544</v>
      </c>
      <c r="G420" s="236"/>
      <c r="H420" s="240">
        <v>15.35</v>
      </c>
      <c r="I420" s="241"/>
      <c r="J420" s="236"/>
      <c r="K420" s="236"/>
      <c r="L420" s="242"/>
      <c r="M420" s="243"/>
      <c r="N420" s="244"/>
      <c r="O420" s="244"/>
      <c r="P420" s="244"/>
      <c r="Q420" s="244"/>
      <c r="R420" s="244"/>
      <c r="S420" s="244"/>
      <c r="T420" s="245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6" t="s">
        <v>208</v>
      </c>
      <c r="AU420" s="246" t="s">
        <v>85</v>
      </c>
      <c r="AV420" s="13" t="s">
        <v>85</v>
      </c>
      <c r="AW420" s="13" t="s">
        <v>37</v>
      </c>
      <c r="AX420" s="13" t="s">
        <v>76</v>
      </c>
      <c r="AY420" s="246" t="s">
        <v>197</v>
      </c>
    </row>
    <row r="421" s="13" customFormat="1">
      <c r="A421" s="13"/>
      <c r="B421" s="235"/>
      <c r="C421" s="236"/>
      <c r="D421" s="237" t="s">
        <v>208</v>
      </c>
      <c r="E421" s="238" t="s">
        <v>19</v>
      </c>
      <c r="F421" s="239" t="s">
        <v>2545</v>
      </c>
      <c r="G421" s="236"/>
      <c r="H421" s="240">
        <v>14.449999999999999</v>
      </c>
      <c r="I421" s="241"/>
      <c r="J421" s="236"/>
      <c r="K421" s="236"/>
      <c r="L421" s="242"/>
      <c r="M421" s="243"/>
      <c r="N421" s="244"/>
      <c r="O421" s="244"/>
      <c r="P421" s="244"/>
      <c r="Q421" s="244"/>
      <c r="R421" s="244"/>
      <c r="S421" s="244"/>
      <c r="T421" s="245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6" t="s">
        <v>208</v>
      </c>
      <c r="AU421" s="246" t="s">
        <v>85</v>
      </c>
      <c r="AV421" s="13" t="s">
        <v>85</v>
      </c>
      <c r="AW421" s="13" t="s">
        <v>37</v>
      </c>
      <c r="AX421" s="13" t="s">
        <v>76</v>
      </c>
      <c r="AY421" s="246" t="s">
        <v>197</v>
      </c>
    </row>
    <row r="422" s="13" customFormat="1">
      <c r="A422" s="13"/>
      <c r="B422" s="235"/>
      <c r="C422" s="236"/>
      <c r="D422" s="237" t="s">
        <v>208</v>
      </c>
      <c r="E422" s="238" t="s">
        <v>19</v>
      </c>
      <c r="F422" s="239" t="s">
        <v>2546</v>
      </c>
      <c r="G422" s="236"/>
      <c r="H422" s="240">
        <v>194.15000000000001</v>
      </c>
      <c r="I422" s="241"/>
      <c r="J422" s="236"/>
      <c r="K422" s="236"/>
      <c r="L422" s="242"/>
      <c r="M422" s="243"/>
      <c r="N422" s="244"/>
      <c r="O422" s="244"/>
      <c r="P422" s="244"/>
      <c r="Q422" s="244"/>
      <c r="R422" s="244"/>
      <c r="S422" s="244"/>
      <c r="T422" s="245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6" t="s">
        <v>208</v>
      </c>
      <c r="AU422" s="246" t="s">
        <v>85</v>
      </c>
      <c r="AV422" s="13" t="s">
        <v>85</v>
      </c>
      <c r="AW422" s="13" t="s">
        <v>37</v>
      </c>
      <c r="AX422" s="13" t="s">
        <v>76</v>
      </c>
      <c r="AY422" s="246" t="s">
        <v>197</v>
      </c>
    </row>
    <row r="423" s="13" customFormat="1">
      <c r="A423" s="13"/>
      <c r="B423" s="235"/>
      <c r="C423" s="236"/>
      <c r="D423" s="237" t="s">
        <v>208</v>
      </c>
      <c r="E423" s="238" t="s">
        <v>19</v>
      </c>
      <c r="F423" s="239" t="s">
        <v>2547</v>
      </c>
      <c r="G423" s="236"/>
      <c r="H423" s="240">
        <v>24</v>
      </c>
      <c r="I423" s="241"/>
      <c r="J423" s="236"/>
      <c r="K423" s="236"/>
      <c r="L423" s="242"/>
      <c r="M423" s="243"/>
      <c r="N423" s="244"/>
      <c r="O423" s="244"/>
      <c r="P423" s="244"/>
      <c r="Q423" s="244"/>
      <c r="R423" s="244"/>
      <c r="S423" s="244"/>
      <c r="T423" s="245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46" t="s">
        <v>208</v>
      </c>
      <c r="AU423" s="246" t="s">
        <v>85</v>
      </c>
      <c r="AV423" s="13" t="s">
        <v>85</v>
      </c>
      <c r="AW423" s="13" t="s">
        <v>37</v>
      </c>
      <c r="AX423" s="13" t="s">
        <v>76</v>
      </c>
      <c r="AY423" s="246" t="s">
        <v>197</v>
      </c>
    </row>
    <row r="424" s="15" customFormat="1">
      <c r="A424" s="15"/>
      <c r="B424" s="258"/>
      <c r="C424" s="259"/>
      <c r="D424" s="237" t="s">
        <v>208</v>
      </c>
      <c r="E424" s="260" t="s">
        <v>19</v>
      </c>
      <c r="F424" s="261" t="s">
        <v>383</v>
      </c>
      <c r="G424" s="259"/>
      <c r="H424" s="262">
        <v>247.94999999999999</v>
      </c>
      <c r="I424" s="263"/>
      <c r="J424" s="259"/>
      <c r="K424" s="259"/>
      <c r="L424" s="264"/>
      <c r="M424" s="265"/>
      <c r="N424" s="266"/>
      <c r="O424" s="266"/>
      <c r="P424" s="266"/>
      <c r="Q424" s="266"/>
      <c r="R424" s="266"/>
      <c r="S424" s="266"/>
      <c r="T424" s="267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T424" s="268" t="s">
        <v>208</v>
      </c>
      <c r="AU424" s="268" t="s">
        <v>85</v>
      </c>
      <c r="AV424" s="15" t="s">
        <v>93</v>
      </c>
      <c r="AW424" s="15" t="s">
        <v>37</v>
      </c>
      <c r="AX424" s="15" t="s">
        <v>76</v>
      </c>
      <c r="AY424" s="268" t="s">
        <v>197</v>
      </c>
    </row>
    <row r="425" s="13" customFormat="1">
      <c r="A425" s="13"/>
      <c r="B425" s="235"/>
      <c r="C425" s="236"/>
      <c r="D425" s="237" t="s">
        <v>208</v>
      </c>
      <c r="E425" s="238" t="s">
        <v>19</v>
      </c>
      <c r="F425" s="239" t="s">
        <v>2548</v>
      </c>
      <c r="G425" s="236"/>
      <c r="H425" s="240">
        <v>65.924999999999997</v>
      </c>
      <c r="I425" s="241"/>
      <c r="J425" s="236"/>
      <c r="K425" s="236"/>
      <c r="L425" s="242"/>
      <c r="M425" s="243"/>
      <c r="N425" s="244"/>
      <c r="O425" s="244"/>
      <c r="P425" s="244"/>
      <c r="Q425" s="244"/>
      <c r="R425" s="244"/>
      <c r="S425" s="244"/>
      <c r="T425" s="245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46" t="s">
        <v>208</v>
      </c>
      <c r="AU425" s="246" t="s">
        <v>85</v>
      </c>
      <c r="AV425" s="13" t="s">
        <v>85</v>
      </c>
      <c r="AW425" s="13" t="s">
        <v>37</v>
      </c>
      <c r="AX425" s="13" t="s">
        <v>76</v>
      </c>
      <c r="AY425" s="246" t="s">
        <v>197</v>
      </c>
    </row>
    <row r="426" s="15" customFormat="1">
      <c r="A426" s="15"/>
      <c r="B426" s="258"/>
      <c r="C426" s="259"/>
      <c r="D426" s="237" t="s">
        <v>208</v>
      </c>
      <c r="E426" s="260" t="s">
        <v>19</v>
      </c>
      <c r="F426" s="261" t="s">
        <v>385</v>
      </c>
      <c r="G426" s="259"/>
      <c r="H426" s="262">
        <v>65.924999999999997</v>
      </c>
      <c r="I426" s="263"/>
      <c r="J426" s="259"/>
      <c r="K426" s="259"/>
      <c r="L426" s="264"/>
      <c r="M426" s="265"/>
      <c r="N426" s="266"/>
      <c r="O426" s="266"/>
      <c r="P426" s="266"/>
      <c r="Q426" s="266"/>
      <c r="R426" s="266"/>
      <c r="S426" s="266"/>
      <c r="T426" s="267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T426" s="268" t="s">
        <v>208</v>
      </c>
      <c r="AU426" s="268" t="s">
        <v>85</v>
      </c>
      <c r="AV426" s="15" t="s">
        <v>93</v>
      </c>
      <c r="AW426" s="15" t="s">
        <v>37</v>
      </c>
      <c r="AX426" s="15" t="s">
        <v>76</v>
      </c>
      <c r="AY426" s="268" t="s">
        <v>197</v>
      </c>
    </row>
    <row r="427" s="13" customFormat="1">
      <c r="A427" s="13"/>
      <c r="B427" s="235"/>
      <c r="C427" s="236"/>
      <c r="D427" s="237" t="s">
        <v>208</v>
      </c>
      <c r="E427" s="238" t="s">
        <v>19</v>
      </c>
      <c r="F427" s="239" t="s">
        <v>2549</v>
      </c>
      <c r="G427" s="236"/>
      <c r="H427" s="240">
        <v>7.7050000000000001</v>
      </c>
      <c r="I427" s="241"/>
      <c r="J427" s="236"/>
      <c r="K427" s="236"/>
      <c r="L427" s="242"/>
      <c r="M427" s="243"/>
      <c r="N427" s="244"/>
      <c r="O427" s="244"/>
      <c r="P427" s="244"/>
      <c r="Q427" s="244"/>
      <c r="R427" s="244"/>
      <c r="S427" s="244"/>
      <c r="T427" s="245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46" t="s">
        <v>208</v>
      </c>
      <c r="AU427" s="246" t="s">
        <v>85</v>
      </c>
      <c r="AV427" s="13" t="s">
        <v>85</v>
      </c>
      <c r="AW427" s="13" t="s">
        <v>37</v>
      </c>
      <c r="AX427" s="13" t="s">
        <v>76</v>
      </c>
      <c r="AY427" s="246" t="s">
        <v>197</v>
      </c>
    </row>
    <row r="428" s="13" customFormat="1">
      <c r="A428" s="13"/>
      <c r="B428" s="235"/>
      <c r="C428" s="236"/>
      <c r="D428" s="237" t="s">
        <v>208</v>
      </c>
      <c r="E428" s="238" t="s">
        <v>19</v>
      </c>
      <c r="F428" s="239" t="s">
        <v>2550</v>
      </c>
      <c r="G428" s="236"/>
      <c r="H428" s="240">
        <v>2.1099999999999999</v>
      </c>
      <c r="I428" s="241"/>
      <c r="J428" s="236"/>
      <c r="K428" s="236"/>
      <c r="L428" s="242"/>
      <c r="M428" s="243"/>
      <c r="N428" s="244"/>
      <c r="O428" s="244"/>
      <c r="P428" s="244"/>
      <c r="Q428" s="244"/>
      <c r="R428" s="244"/>
      <c r="S428" s="244"/>
      <c r="T428" s="245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46" t="s">
        <v>208</v>
      </c>
      <c r="AU428" s="246" t="s">
        <v>85</v>
      </c>
      <c r="AV428" s="13" t="s">
        <v>85</v>
      </c>
      <c r="AW428" s="13" t="s">
        <v>37</v>
      </c>
      <c r="AX428" s="13" t="s">
        <v>76</v>
      </c>
      <c r="AY428" s="246" t="s">
        <v>197</v>
      </c>
    </row>
    <row r="429" s="13" customFormat="1">
      <c r="A429" s="13"/>
      <c r="B429" s="235"/>
      <c r="C429" s="236"/>
      <c r="D429" s="237" t="s">
        <v>208</v>
      </c>
      <c r="E429" s="238" t="s">
        <v>19</v>
      </c>
      <c r="F429" s="239" t="s">
        <v>2551</v>
      </c>
      <c r="G429" s="236"/>
      <c r="H429" s="240">
        <v>43.994999999999997</v>
      </c>
      <c r="I429" s="241"/>
      <c r="J429" s="236"/>
      <c r="K429" s="236"/>
      <c r="L429" s="242"/>
      <c r="M429" s="243"/>
      <c r="N429" s="244"/>
      <c r="O429" s="244"/>
      <c r="P429" s="244"/>
      <c r="Q429" s="244"/>
      <c r="R429" s="244"/>
      <c r="S429" s="244"/>
      <c r="T429" s="245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46" t="s">
        <v>208</v>
      </c>
      <c r="AU429" s="246" t="s">
        <v>85</v>
      </c>
      <c r="AV429" s="13" t="s">
        <v>85</v>
      </c>
      <c r="AW429" s="13" t="s">
        <v>37</v>
      </c>
      <c r="AX429" s="13" t="s">
        <v>76</v>
      </c>
      <c r="AY429" s="246" t="s">
        <v>197</v>
      </c>
    </row>
    <row r="430" s="13" customFormat="1">
      <c r="A430" s="13"/>
      <c r="B430" s="235"/>
      <c r="C430" s="236"/>
      <c r="D430" s="237" t="s">
        <v>208</v>
      </c>
      <c r="E430" s="238" t="s">
        <v>19</v>
      </c>
      <c r="F430" s="239" t="s">
        <v>2552</v>
      </c>
      <c r="G430" s="236"/>
      <c r="H430" s="240">
        <v>26.489999999999998</v>
      </c>
      <c r="I430" s="241"/>
      <c r="J430" s="236"/>
      <c r="K430" s="236"/>
      <c r="L430" s="242"/>
      <c r="M430" s="243"/>
      <c r="N430" s="244"/>
      <c r="O430" s="244"/>
      <c r="P430" s="244"/>
      <c r="Q430" s="244"/>
      <c r="R430" s="244"/>
      <c r="S430" s="244"/>
      <c r="T430" s="245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46" t="s">
        <v>208</v>
      </c>
      <c r="AU430" s="246" t="s">
        <v>85</v>
      </c>
      <c r="AV430" s="13" t="s">
        <v>85</v>
      </c>
      <c r="AW430" s="13" t="s">
        <v>37</v>
      </c>
      <c r="AX430" s="13" t="s">
        <v>76</v>
      </c>
      <c r="AY430" s="246" t="s">
        <v>197</v>
      </c>
    </row>
    <row r="431" s="15" customFormat="1">
      <c r="A431" s="15"/>
      <c r="B431" s="258"/>
      <c r="C431" s="259"/>
      <c r="D431" s="237" t="s">
        <v>208</v>
      </c>
      <c r="E431" s="260" t="s">
        <v>19</v>
      </c>
      <c r="F431" s="261" t="s">
        <v>390</v>
      </c>
      <c r="G431" s="259"/>
      <c r="H431" s="262">
        <v>80.299999999999997</v>
      </c>
      <c r="I431" s="263"/>
      <c r="J431" s="259"/>
      <c r="K431" s="259"/>
      <c r="L431" s="264"/>
      <c r="M431" s="265"/>
      <c r="N431" s="266"/>
      <c r="O431" s="266"/>
      <c r="P431" s="266"/>
      <c r="Q431" s="266"/>
      <c r="R431" s="266"/>
      <c r="S431" s="266"/>
      <c r="T431" s="267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T431" s="268" t="s">
        <v>208</v>
      </c>
      <c r="AU431" s="268" t="s">
        <v>85</v>
      </c>
      <c r="AV431" s="15" t="s">
        <v>93</v>
      </c>
      <c r="AW431" s="15" t="s">
        <v>37</v>
      </c>
      <c r="AX431" s="15" t="s">
        <v>76</v>
      </c>
      <c r="AY431" s="268" t="s">
        <v>197</v>
      </c>
    </row>
    <row r="432" s="14" customFormat="1">
      <c r="A432" s="14"/>
      <c r="B432" s="247"/>
      <c r="C432" s="248"/>
      <c r="D432" s="237" t="s">
        <v>208</v>
      </c>
      <c r="E432" s="249" t="s">
        <v>19</v>
      </c>
      <c r="F432" s="250" t="s">
        <v>272</v>
      </c>
      <c r="G432" s="248"/>
      <c r="H432" s="251">
        <v>397.42500000000001</v>
      </c>
      <c r="I432" s="252"/>
      <c r="J432" s="248"/>
      <c r="K432" s="248"/>
      <c r="L432" s="253"/>
      <c r="M432" s="254"/>
      <c r="N432" s="255"/>
      <c r="O432" s="255"/>
      <c r="P432" s="255"/>
      <c r="Q432" s="255"/>
      <c r="R432" s="255"/>
      <c r="S432" s="255"/>
      <c r="T432" s="256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7" t="s">
        <v>208</v>
      </c>
      <c r="AU432" s="257" t="s">
        <v>85</v>
      </c>
      <c r="AV432" s="14" t="s">
        <v>204</v>
      </c>
      <c r="AW432" s="14" t="s">
        <v>37</v>
      </c>
      <c r="AX432" s="14" t="s">
        <v>83</v>
      </c>
      <c r="AY432" s="257" t="s">
        <v>197</v>
      </c>
    </row>
    <row r="433" s="2" customFormat="1" ht="62.7" customHeight="1">
      <c r="A433" s="41"/>
      <c r="B433" s="42"/>
      <c r="C433" s="217" t="s">
        <v>647</v>
      </c>
      <c r="D433" s="217" t="s">
        <v>199</v>
      </c>
      <c r="E433" s="218" t="s">
        <v>626</v>
      </c>
      <c r="F433" s="219" t="s">
        <v>627</v>
      </c>
      <c r="G433" s="220" t="s">
        <v>202</v>
      </c>
      <c r="H433" s="221">
        <v>692.29999999999995</v>
      </c>
      <c r="I433" s="222"/>
      <c r="J433" s="223">
        <f>ROUND(I433*H433,2)</f>
        <v>0</v>
      </c>
      <c r="K433" s="219" t="s">
        <v>203</v>
      </c>
      <c r="L433" s="47"/>
      <c r="M433" s="224" t="s">
        <v>19</v>
      </c>
      <c r="N433" s="225" t="s">
        <v>47</v>
      </c>
      <c r="O433" s="87"/>
      <c r="P433" s="226">
        <f>O433*H433</f>
        <v>0</v>
      </c>
      <c r="Q433" s="226">
        <v>0</v>
      </c>
      <c r="R433" s="226">
        <f>Q433*H433</f>
        <v>0</v>
      </c>
      <c r="S433" s="226">
        <v>0.02</v>
      </c>
      <c r="T433" s="227">
        <f>S433*H433</f>
        <v>13.846</v>
      </c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R433" s="228" t="s">
        <v>204</v>
      </c>
      <c r="AT433" s="228" t="s">
        <v>199</v>
      </c>
      <c r="AU433" s="228" t="s">
        <v>85</v>
      </c>
      <c r="AY433" s="20" t="s">
        <v>197</v>
      </c>
      <c r="BE433" s="229">
        <f>IF(N433="základní",J433,0)</f>
        <v>0</v>
      </c>
      <c r="BF433" s="229">
        <f>IF(N433="snížená",J433,0)</f>
        <v>0</v>
      </c>
      <c r="BG433" s="229">
        <f>IF(N433="zákl. přenesená",J433,0)</f>
        <v>0</v>
      </c>
      <c r="BH433" s="229">
        <f>IF(N433="sníž. přenesená",J433,0)</f>
        <v>0</v>
      </c>
      <c r="BI433" s="229">
        <f>IF(N433="nulová",J433,0)</f>
        <v>0</v>
      </c>
      <c r="BJ433" s="20" t="s">
        <v>83</v>
      </c>
      <c r="BK433" s="229">
        <f>ROUND(I433*H433,2)</f>
        <v>0</v>
      </c>
      <c r="BL433" s="20" t="s">
        <v>204</v>
      </c>
      <c r="BM433" s="228" t="s">
        <v>2647</v>
      </c>
    </row>
    <row r="434" s="2" customFormat="1">
      <c r="A434" s="41"/>
      <c r="B434" s="42"/>
      <c r="C434" s="43"/>
      <c r="D434" s="230" t="s">
        <v>206</v>
      </c>
      <c r="E434" s="43"/>
      <c r="F434" s="231" t="s">
        <v>629</v>
      </c>
      <c r="G434" s="43"/>
      <c r="H434" s="43"/>
      <c r="I434" s="232"/>
      <c r="J434" s="43"/>
      <c r="K434" s="43"/>
      <c r="L434" s="47"/>
      <c r="M434" s="233"/>
      <c r="N434" s="234"/>
      <c r="O434" s="87"/>
      <c r="P434" s="87"/>
      <c r="Q434" s="87"/>
      <c r="R434" s="87"/>
      <c r="S434" s="87"/>
      <c r="T434" s="88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T434" s="20" t="s">
        <v>206</v>
      </c>
      <c r="AU434" s="20" t="s">
        <v>85</v>
      </c>
    </row>
    <row r="435" s="13" customFormat="1">
      <c r="A435" s="13"/>
      <c r="B435" s="235"/>
      <c r="C435" s="236"/>
      <c r="D435" s="237" t="s">
        <v>208</v>
      </c>
      <c r="E435" s="238" t="s">
        <v>19</v>
      </c>
      <c r="F435" s="239" t="s">
        <v>2575</v>
      </c>
      <c r="G435" s="236"/>
      <c r="H435" s="240">
        <v>692.29999999999995</v>
      </c>
      <c r="I435" s="241"/>
      <c r="J435" s="236"/>
      <c r="K435" s="236"/>
      <c r="L435" s="242"/>
      <c r="M435" s="243"/>
      <c r="N435" s="244"/>
      <c r="O435" s="244"/>
      <c r="P435" s="244"/>
      <c r="Q435" s="244"/>
      <c r="R435" s="244"/>
      <c r="S435" s="244"/>
      <c r="T435" s="245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46" t="s">
        <v>208</v>
      </c>
      <c r="AU435" s="246" t="s">
        <v>85</v>
      </c>
      <c r="AV435" s="13" t="s">
        <v>85</v>
      </c>
      <c r="AW435" s="13" t="s">
        <v>37</v>
      </c>
      <c r="AX435" s="13" t="s">
        <v>83</v>
      </c>
      <c r="AY435" s="246" t="s">
        <v>197</v>
      </c>
    </row>
    <row r="436" s="2" customFormat="1" ht="55.5" customHeight="1">
      <c r="A436" s="41"/>
      <c r="B436" s="42"/>
      <c r="C436" s="217" t="s">
        <v>653</v>
      </c>
      <c r="D436" s="217" t="s">
        <v>199</v>
      </c>
      <c r="E436" s="218" t="s">
        <v>631</v>
      </c>
      <c r="F436" s="219" t="s">
        <v>632</v>
      </c>
      <c r="G436" s="220" t="s">
        <v>421</v>
      </c>
      <c r="H436" s="221">
        <v>9</v>
      </c>
      <c r="I436" s="222"/>
      <c r="J436" s="223">
        <f>ROUND(I436*H436,2)</f>
        <v>0</v>
      </c>
      <c r="K436" s="219" t="s">
        <v>203</v>
      </c>
      <c r="L436" s="47"/>
      <c r="M436" s="224" t="s">
        <v>19</v>
      </c>
      <c r="N436" s="225" t="s">
        <v>47</v>
      </c>
      <c r="O436" s="87"/>
      <c r="P436" s="226">
        <f>O436*H436</f>
        <v>0</v>
      </c>
      <c r="Q436" s="226">
        <v>0</v>
      </c>
      <c r="R436" s="226">
        <f>Q436*H436</f>
        <v>0</v>
      </c>
      <c r="S436" s="226">
        <v>0.082000000000000003</v>
      </c>
      <c r="T436" s="227">
        <f>S436*H436</f>
        <v>0.73799999999999999</v>
      </c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R436" s="228" t="s">
        <v>204</v>
      </c>
      <c r="AT436" s="228" t="s">
        <v>199</v>
      </c>
      <c r="AU436" s="228" t="s">
        <v>85</v>
      </c>
      <c r="AY436" s="20" t="s">
        <v>197</v>
      </c>
      <c r="BE436" s="229">
        <f>IF(N436="základní",J436,0)</f>
        <v>0</v>
      </c>
      <c r="BF436" s="229">
        <f>IF(N436="snížená",J436,0)</f>
        <v>0</v>
      </c>
      <c r="BG436" s="229">
        <f>IF(N436="zákl. přenesená",J436,0)</f>
        <v>0</v>
      </c>
      <c r="BH436" s="229">
        <f>IF(N436="sníž. přenesená",J436,0)</f>
        <v>0</v>
      </c>
      <c r="BI436" s="229">
        <f>IF(N436="nulová",J436,0)</f>
        <v>0</v>
      </c>
      <c r="BJ436" s="20" t="s">
        <v>83</v>
      </c>
      <c r="BK436" s="229">
        <f>ROUND(I436*H436,2)</f>
        <v>0</v>
      </c>
      <c r="BL436" s="20" t="s">
        <v>204</v>
      </c>
      <c r="BM436" s="228" t="s">
        <v>2648</v>
      </c>
    </row>
    <row r="437" s="2" customFormat="1">
      <c r="A437" s="41"/>
      <c r="B437" s="42"/>
      <c r="C437" s="43"/>
      <c r="D437" s="230" t="s">
        <v>206</v>
      </c>
      <c r="E437" s="43"/>
      <c r="F437" s="231" t="s">
        <v>634</v>
      </c>
      <c r="G437" s="43"/>
      <c r="H437" s="43"/>
      <c r="I437" s="232"/>
      <c r="J437" s="43"/>
      <c r="K437" s="43"/>
      <c r="L437" s="47"/>
      <c r="M437" s="233"/>
      <c r="N437" s="234"/>
      <c r="O437" s="87"/>
      <c r="P437" s="87"/>
      <c r="Q437" s="87"/>
      <c r="R437" s="87"/>
      <c r="S437" s="87"/>
      <c r="T437" s="88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T437" s="20" t="s">
        <v>206</v>
      </c>
      <c r="AU437" s="20" t="s">
        <v>85</v>
      </c>
    </row>
    <row r="438" s="13" customFormat="1">
      <c r="A438" s="13"/>
      <c r="B438" s="235"/>
      <c r="C438" s="236"/>
      <c r="D438" s="237" t="s">
        <v>208</v>
      </c>
      <c r="E438" s="238" t="s">
        <v>19</v>
      </c>
      <c r="F438" s="239" t="s">
        <v>2649</v>
      </c>
      <c r="G438" s="236"/>
      <c r="H438" s="240">
        <v>6</v>
      </c>
      <c r="I438" s="241"/>
      <c r="J438" s="236"/>
      <c r="K438" s="236"/>
      <c r="L438" s="242"/>
      <c r="M438" s="243"/>
      <c r="N438" s="244"/>
      <c r="O438" s="244"/>
      <c r="P438" s="244"/>
      <c r="Q438" s="244"/>
      <c r="R438" s="244"/>
      <c r="S438" s="244"/>
      <c r="T438" s="245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46" t="s">
        <v>208</v>
      </c>
      <c r="AU438" s="246" t="s">
        <v>85</v>
      </c>
      <c r="AV438" s="13" t="s">
        <v>85</v>
      </c>
      <c r="AW438" s="13" t="s">
        <v>37</v>
      </c>
      <c r="AX438" s="13" t="s">
        <v>76</v>
      </c>
      <c r="AY438" s="246" t="s">
        <v>197</v>
      </c>
    </row>
    <row r="439" s="13" customFormat="1">
      <c r="A439" s="13"/>
      <c r="B439" s="235"/>
      <c r="C439" s="236"/>
      <c r="D439" s="237" t="s">
        <v>208</v>
      </c>
      <c r="E439" s="238" t="s">
        <v>19</v>
      </c>
      <c r="F439" s="239" t="s">
        <v>555</v>
      </c>
      <c r="G439" s="236"/>
      <c r="H439" s="240">
        <v>3</v>
      </c>
      <c r="I439" s="241"/>
      <c r="J439" s="236"/>
      <c r="K439" s="236"/>
      <c r="L439" s="242"/>
      <c r="M439" s="243"/>
      <c r="N439" s="244"/>
      <c r="O439" s="244"/>
      <c r="P439" s="244"/>
      <c r="Q439" s="244"/>
      <c r="R439" s="244"/>
      <c r="S439" s="244"/>
      <c r="T439" s="245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46" t="s">
        <v>208</v>
      </c>
      <c r="AU439" s="246" t="s">
        <v>85</v>
      </c>
      <c r="AV439" s="13" t="s">
        <v>85</v>
      </c>
      <c r="AW439" s="13" t="s">
        <v>37</v>
      </c>
      <c r="AX439" s="13" t="s">
        <v>76</v>
      </c>
      <c r="AY439" s="246" t="s">
        <v>197</v>
      </c>
    </row>
    <row r="440" s="14" customFormat="1">
      <c r="A440" s="14"/>
      <c r="B440" s="247"/>
      <c r="C440" s="248"/>
      <c r="D440" s="237" t="s">
        <v>208</v>
      </c>
      <c r="E440" s="249" t="s">
        <v>19</v>
      </c>
      <c r="F440" s="250" t="s">
        <v>272</v>
      </c>
      <c r="G440" s="248"/>
      <c r="H440" s="251">
        <v>9</v>
      </c>
      <c r="I440" s="252"/>
      <c r="J440" s="248"/>
      <c r="K440" s="248"/>
      <c r="L440" s="253"/>
      <c r="M440" s="254"/>
      <c r="N440" s="255"/>
      <c r="O440" s="255"/>
      <c r="P440" s="255"/>
      <c r="Q440" s="255"/>
      <c r="R440" s="255"/>
      <c r="S440" s="255"/>
      <c r="T440" s="256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7" t="s">
        <v>208</v>
      </c>
      <c r="AU440" s="257" t="s">
        <v>85</v>
      </c>
      <c r="AV440" s="14" t="s">
        <v>204</v>
      </c>
      <c r="AW440" s="14" t="s">
        <v>37</v>
      </c>
      <c r="AX440" s="14" t="s">
        <v>83</v>
      </c>
      <c r="AY440" s="257" t="s">
        <v>197</v>
      </c>
    </row>
    <row r="441" s="2" customFormat="1" ht="55.5" customHeight="1">
      <c r="A441" s="41"/>
      <c r="B441" s="42"/>
      <c r="C441" s="217" t="s">
        <v>658</v>
      </c>
      <c r="D441" s="217" t="s">
        <v>199</v>
      </c>
      <c r="E441" s="218" t="s">
        <v>637</v>
      </c>
      <c r="F441" s="219" t="s">
        <v>638</v>
      </c>
      <c r="G441" s="220" t="s">
        <v>421</v>
      </c>
      <c r="H441" s="221">
        <v>6</v>
      </c>
      <c r="I441" s="222"/>
      <c r="J441" s="223">
        <f>ROUND(I441*H441,2)</f>
        <v>0</v>
      </c>
      <c r="K441" s="219" t="s">
        <v>203</v>
      </c>
      <c r="L441" s="47"/>
      <c r="M441" s="224" t="s">
        <v>19</v>
      </c>
      <c r="N441" s="225" t="s">
        <v>47</v>
      </c>
      <c r="O441" s="87"/>
      <c r="P441" s="226">
        <f>O441*H441</f>
        <v>0</v>
      </c>
      <c r="Q441" s="226">
        <v>0</v>
      </c>
      <c r="R441" s="226">
        <f>Q441*H441</f>
        <v>0</v>
      </c>
      <c r="S441" s="226">
        <v>0.0040000000000000001</v>
      </c>
      <c r="T441" s="227">
        <f>S441*H441</f>
        <v>0.024</v>
      </c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R441" s="228" t="s">
        <v>204</v>
      </c>
      <c r="AT441" s="228" t="s">
        <v>199</v>
      </c>
      <c r="AU441" s="228" t="s">
        <v>85</v>
      </c>
      <c r="AY441" s="20" t="s">
        <v>197</v>
      </c>
      <c r="BE441" s="229">
        <f>IF(N441="základní",J441,0)</f>
        <v>0</v>
      </c>
      <c r="BF441" s="229">
        <f>IF(N441="snížená",J441,0)</f>
        <v>0</v>
      </c>
      <c r="BG441" s="229">
        <f>IF(N441="zákl. přenesená",J441,0)</f>
        <v>0</v>
      </c>
      <c r="BH441" s="229">
        <f>IF(N441="sníž. přenesená",J441,0)</f>
        <v>0</v>
      </c>
      <c r="BI441" s="229">
        <f>IF(N441="nulová",J441,0)</f>
        <v>0</v>
      </c>
      <c r="BJ441" s="20" t="s">
        <v>83</v>
      </c>
      <c r="BK441" s="229">
        <f>ROUND(I441*H441,2)</f>
        <v>0</v>
      </c>
      <c r="BL441" s="20" t="s">
        <v>204</v>
      </c>
      <c r="BM441" s="228" t="s">
        <v>2650</v>
      </c>
    </row>
    <row r="442" s="2" customFormat="1">
      <c r="A442" s="41"/>
      <c r="B442" s="42"/>
      <c r="C442" s="43"/>
      <c r="D442" s="230" t="s">
        <v>206</v>
      </c>
      <c r="E442" s="43"/>
      <c r="F442" s="231" t="s">
        <v>640</v>
      </c>
      <c r="G442" s="43"/>
      <c r="H442" s="43"/>
      <c r="I442" s="232"/>
      <c r="J442" s="43"/>
      <c r="K442" s="43"/>
      <c r="L442" s="47"/>
      <c r="M442" s="233"/>
      <c r="N442" s="234"/>
      <c r="O442" s="87"/>
      <c r="P442" s="87"/>
      <c r="Q442" s="87"/>
      <c r="R442" s="87"/>
      <c r="S442" s="87"/>
      <c r="T442" s="88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T442" s="20" t="s">
        <v>206</v>
      </c>
      <c r="AU442" s="20" t="s">
        <v>85</v>
      </c>
    </row>
    <row r="443" s="13" customFormat="1">
      <c r="A443" s="13"/>
      <c r="B443" s="235"/>
      <c r="C443" s="236"/>
      <c r="D443" s="237" t="s">
        <v>208</v>
      </c>
      <c r="E443" s="238" t="s">
        <v>19</v>
      </c>
      <c r="F443" s="239" t="s">
        <v>2649</v>
      </c>
      <c r="G443" s="236"/>
      <c r="H443" s="240">
        <v>6</v>
      </c>
      <c r="I443" s="241"/>
      <c r="J443" s="236"/>
      <c r="K443" s="236"/>
      <c r="L443" s="242"/>
      <c r="M443" s="243"/>
      <c r="N443" s="244"/>
      <c r="O443" s="244"/>
      <c r="P443" s="244"/>
      <c r="Q443" s="244"/>
      <c r="R443" s="244"/>
      <c r="S443" s="244"/>
      <c r="T443" s="245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46" t="s">
        <v>208</v>
      </c>
      <c r="AU443" s="246" t="s">
        <v>85</v>
      </c>
      <c r="AV443" s="13" t="s">
        <v>85</v>
      </c>
      <c r="AW443" s="13" t="s">
        <v>37</v>
      </c>
      <c r="AX443" s="13" t="s">
        <v>83</v>
      </c>
      <c r="AY443" s="246" t="s">
        <v>197</v>
      </c>
    </row>
    <row r="444" s="12" customFormat="1" ht="22.8" customHeight="1">
      <c r="A444" s="12"/>
      <c r="B444" s="201"/>
      <c r="C444" s="202"/>
      <c r="D444" s="203" t="s">
        <v>75</v>
      </c>
      <c r="E444" s="215" t="s">
        <v>683</v>
      </c>
      <c r="F444" s="215" t="s">
        <v>684</v>
      </c>
      <c r="G444" s="202"/>
      <c r="H444" s="202"/>
      <c r="I444" s="205"/>
      <c r="J444" s="216">
        <f>BK444</f>
        <v>0</v>
      </c>
      <c r="K444" s="202"/>
      <c r="L444" s="207"/>
      <c r="M444" s="208"/>
      <c r="N444" s="209"/>
      <c r="O444" s="209"/>
      <c r="P444" s="210">
        <f>SUM(P445:P473)</f>
        <v>0</v>
      </c>
      <c r="Q444" s="209"/>
      <c r="R444" s="210">
        <f>SUM(R445:R473)</f>
        <v>0</v>
      </c>
      <c r="S444" s="209"/>
      <c r="T444" s="211">
        <f>SUM(T445:T473)</f>
        <v>0</v>
      </c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R444" s="212" t="s">
        <v>83</v>
      </c>
      <c r="AT444" s="213" t="s">
        <v>75</v>
      </c>
      <c r="AU444" s="213" t="s">
        <v>83</v>
      </c>
      <c r="AY444" s="212" t="s">
        <v>197</v>
      </c>
      <c r="BK444" s="214">
        <f>SUM(BK445:BK473)</f>
        <v>0</v>
      </c>
    </row>
    <row r="445" s="2" customFormat="1" ht="37.8" customHeight="1">
      <c r="A445" s="41"/>
      <c r="B445" s="42"/>
      <c r="C445" s="217" t="s">
        <v>663</v>
      </c>
      <c r="D445" s="217" t="s">
        <v>199</v>
      </c>
      <c r="E445" s="218" t="s">
        <v>686</v>
      </c>
      <c r="F445" s="219" t="s">
        <v>687</v>
      </c>
      <c r="G445" s="220" t="s">
        <v>345</v>
      </c>
      <c r="H445" s="221">
        <v>93.200000000000003</v>
      </c>
      <c r="I445" s="222"/>
      <c r="J445" s="223">
        <f>ROUND(I445*H445,2)</f>
        <v>0</v>
      </c>
      <c r="K445" s="219" t="s">
        <v>203</v>
      </c>
      <c r="L445" s="47"/>
      <c r="M445" s="224" t="s">
        <v>19</v>
      </c>
      <c r="N445" s="225" t="s">
        <v>47</v>
      </c>
      <c r="O445" s="87"/>
      <c r="P445" s="226">
        <f>O445*H445</f>
        <v>0</v>
      </c>
      <c r="Q445" s="226">
        <v>0</v>
      </c>
      <c r="R445" s="226">
        <f>Q445*H445</f>
        <v>0</v>
      </c>
      <c r="S445" s="226">
        <v>0</v>
      </c>
      <c r="T445" s="227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228" t="s">
        <v>204</v>
      </c>
      <c r="AT445" s="228" t="s">
        <v>199</v>
      </c>
      <c r="AU445" s="228" t="s">
        <v>85</v>
      </c>
      <c r="AY445" s="20" t="s">
        <v>197</v>
      </c>
      <c r="BE445" s="229">
        <f>IF(N445="základní",J445,0)</f>
        <v>0</v>
      </c>
      <c r="BF445" s="229">
        <f>IF(N445="snížená",J445,0)</f>
        <v>0</v>
      </c>
      <c r="BG445" s="229">
        <f>IF(N445="zákl. přenesená",J445,0)</f>
        <v>0</v>
      </c>
      <c r="BH445" s="229">
        <f>IF(N445="sníž. přenesená",J445,0)</f>
        <v>0</v>
      </c>
      <c r="BI445" s="229">
        <f>IF(N445="nulová",J445,0)</f>
        <v>0</v>
      </c>
      <c r="BJ445" s="20" t="s">
        <v>83</v>
      </c>
      <c r="BK445" s="229">
        <f>ROUND(I445*H445,2)</f>
        <v>0</v>
      </c>
      <c r="BL445" s="20" t="s">
        <v>204</v>
      </c>
      <c r="BM445" s="228" t="s">
        <v>2651</v>
      </c>
    </row>
    <row r="446" s="2" customFormat="1">
      <c r="A446" s="41"/>
      <c r="B446" s="42"/>
      <c r="C446" s="43"/>
      <c r="D446" s="230" t="s">
        <v>206</v>
      </c>
      <c r="E446" s="43"/>
      <c r="F446" s="231" t="s">
        <v>689</v>
      </c>
      <c r="G446" s="43"/>
      <c r="H446" s="43"/>
      <c r="I446" s="232"/>
      <c r="J446" s="43"/>
      <c r="K446" s="43"/>
      <c r="L446" s="47"/>
      <c r="M446" s="233"/>
      <c r="N446" s="234"/>
      <c r="O446" s="87"/>
      <c r="P446" s="87"/>
      <c r="Q446" s="87"/>
      <c r="R446" s="87"/>
      <c r="S446" s="87"/>
      <c r="T446" s="88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T446" s="20" t="s">
        <v>206</v>
      </c>
      <c r="AU446" s="20" t="s">
        <v>85</v>
      </c>
    </row>
    <row r="447" s="13" customFormat="1">
      <c r="A447" s="13"/>
      <c r="B447" s="235"/>
      <c r="C447" s="236"/>
      <c r="D447" s="237" t="s">
        <v>208</v>
      </c>
      <c r="E447" s="238" t="s">
        <v>19</v>
      </c>
      <c r="F447" s="239" t="s">
        <v>2652</v>
      </c>
      <c r="G447" s="236"/>
      <c r="H447" s="240">
        <v>93.200000000000003</v>
      </c>
      <c r="I447" s="241"/>
      <c r="J447" s="236"/>
      <c r="K447" s="236"/>
      <c r="L447" s="242"/>
      <c r="M447" s="243"/>
      <c r="N447" s="244"/>
      <c r="O447" s="244"/>
      <c r="P447" s="244"/>
      <c r="Q447" s="244"/>
      <c r="R447" s="244"/>
      <c r="S447" s="244"/>
      <c r="T447" s="245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46" t="s">
        <v>208</v>
      </c>
      <c r="AU447" s="246" t="s">
        <v>85</v>
      </c>
      <c r="AV447" s="13" t="s">
        <v>85</v>
      </c>
      <c r="AW447" s="13" t="s">
        <v>37</v>
      </c>
      <c r="AX447" s="13" t="s">
        <v>83</v>
      </c>
      <c r="AY447" s="246" t="s">
        <v>197</v>
      </c>
    </row>
    <row r="448" s="2" customFormat="1" ht="49.05" customHeight="1">
      <c r="A448" s="41"/>
      <c r="B448" s="42"/>
      <c r="C448" s="217" t="s">
        <v>668</v>
      </c>
      <c r="D448" s="217" t="s">
        <v>199</v>
      </c>
      <c r="E448" s="218" t="s">
        <v>692</v>
      </c>
      <c r="F448" s="219" t="s">
        <v>693</v>
      </c>
      <c r="G448" s="220" t="s">
        <v>345</v>
      </c>
      <c r="H448" s="221">
        <v>1770.8</v>
      </c>
      <c r="I448" s="222"/>
      <c r="J448" s="223">
        <f>ROUND(I448*H448,2)</f>
        <v>0</v>
      </c>
      <c r="K448" s="219" t="s">
        <v>203</v>
      </c>
      <c r="L448" s="47"/>
      <c r="M448" s="224" t="s">
        <v>19</v>
      </c>
      <c r="N448" s="225" t="s">
        <v>47</v>
      </c>
      <c r="O448" s="87"/>
      <c r="P448" s="226">
        <f>O448*H448</f>
        <v>0</v>
      </c>
      <c r="Q448" s="226">
        <v>0</v>
      </c>
      <c r="R448" s="226">
        <f>Q448*H448</f>
        <v>0</v>
      </c>
      <c r="S448" s="226">
        <v>0</v>
      </c>
      <c r="T448" s="227">
        <f>S448*H448</f>
        <v>0</v>
      </c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R448" s="228" t="s">
        <v>204</v>
      </c>
      <c r="AT448" s="228" t="s">
        <v>199</v>
      </c>
      <c r="AU448" s="228" t="s">
        <v>85</v>
      </c>
      <c r="AY448" s="20" t="s">
        <v>197</v>
      </c>
      <c r="BE448" s="229">
        <f>IF(N448="základní",J448,0)</f>
        <v>0</v>
      </c>
      <c r="BF448" s="229">
        <f>IF(N448="snížená",J448,0)</f>
        <v>0</v>
      </c>
      <c r="BG448" s="229">
        <f>IF(N448="zákl. přenesená",J448,0)</f>
        <v>0</v>
      </c>
      <c r="BH448" s="229">
        <f>IF(N448="sníž. přenesená",J448,0)</f>
        <v>0</v>
      </c>
      <c r="BI448" s="229">
        <f>IF(N448="nulová",J448,0)</f>
        <v>0</v>
      </c>
      <c r="BJ448" s="20" t="s">
        <v>83</v>
      </c>
      <c r="BK448" s="229">
        <f>ROUND(I448*H448,2)</f>
        <v>0</v>
      </c>
      <c r="BL448" s="20" t="s">
        <v>204</v>
      </c>
      <c r="BM448" s="228" t="s">
        <v>2653</v>
      </c>
    </row>
    <row r="449" s="2" customFormat="1">
      <c r="A449" s="41"/>
      <c r="B449" s="42"/>
      <c r="C449" s="43"/>
      <c r="D449" s="230" t="s">
        <v>206</v>
      </c>
      <c r="E449" s="43"/>
      <c r="F449" s="231" t="s">
        <v>695</v>
      </c>
      <c r="G449" s="43"/>
      <c r="H449" s="43"/>
      <c r="I449" s="232"/>
      <c r="J449" s="43"/>
      <c r="K449" s="43"/>
      <c r="L449" s="47"/>
      <c r="M449" s="233"/>
      <c r="N449" s="234"/>
      <c r="O449" s="87"/>
      <c r="P449" s="87"/>
      <c r="Q449" s="87"/>
      <c r="R449" s="87"/>
      <c r="S449" s="87"/>
      <c r="T449" s="88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T449" s="20" t="s">
        <v>206</v>
      </c>
      <c r="AU449" s="20" t="s">
        <v>85</v>
      </c>
    </row>
    <row r="450" s="13" customFormat="1">
      <c r="A450" s="13"/>
      <c r="B450" s="235"/>
      <c r="C450" s="236"/>
      <c r="D450" s="237" t="s">
        <v>208</v>
      </c>
      <c r="E450" s="236"/>
      <c r="F450" s="239" t="s">
        <v>2654</v>
      </c>
      <c r="G450" s="236"/>
      <c r="H450" s="240">
        <v>1770.8</v>
      </c>
      <c r="I450" s="241"/>
      <c r="J450" s="236"/>
      <c r="K450" s="236"/>
      <c r="L450" s="242"/>
      <c r="M450" s="243"/>
      <c r="N450" s="244"/>
      <c r="O450" s="244"/>
      <c r="P450" s="244"/>
      <c r="Q450" s="244"/>
      <c r="R450" s="244"/>
      <c r="S450" s="244"/>
      <c r="T450" s="245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46" t="s">
        <v>208</v>
      </c>
      <c r="AU450" s="246" t="s">
        <v>85</v>
      </c>
      <c r="AV450" s="13" t="s">
        <v>85</v>
      </c>
      <c r="AW450" s="13" t="s">
        <v>4</v>
      </c>
      <c r="AX450" s="13" t="s">
        <v>83</v>
      </c>
      <c r="AY450" s="246" t="s">
        <v>197</v>
      </c>
    </row>
    <row r="451" s="2" customFormat="1" ht="37.8" customHeight="1">
      <c r="A451" s="41"/>
      <c r="B451" s="42"/>
      <c r="C451" s="217" t="s">
        <v>673</v>
      </c>
      <c r="D451" s="217" t="s">
        <v>199</v>
      </c>
      <c r="E451" s="218" t="s">
        <v>698</v>
      </c>
      <c r="F451" s="219" t="s">
        <v>699</v>
      </c>
      <c r="G451" s="220" t="s">
        <v>345</v>
      </c>
      <c r="H451" s="221">
        <v>280.66899999999998</v>
      </c>
      <c r="I451" s="222"/>
      <c r="J451" s="223">
        <f>ROUND(I451*H451,2)</f>
        <v>0</v>
      </c>
      <c r="K451" s="219" t="s">
        <v>203</v>
      </c>
      <c r="L451" s="47"/>
      <c r="M451" s="224" t="s">
        <v>19</v>
      </c>
      <c r="N451" s="225" t="s">
        <v>47</v>
      </c>
      <c r="O451" s="87"/>
      <c r="P451" s="226">
        <f>O451*H451</f>
        <v>0</v>
      </c>
      <c r="Q451" s="226">
        <v>0</v>
      </c>
      <c r="R451" s="226">
        <f>Q451*H451</f>
        <v>0</v>
      </c>
      <c r="S451" s="226">
        <v>0</v>
      </c>
      <c r="T451" s="227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8" t="s">
        <v>204</v>
      </c>
      <c r="AT451" s="228" t="s">
        <v>199</v>
      </c>
      <c r="AU451" s="228" t="s">
        <v>85</v>
      </c>
      <c r="AY451" s="20" t="s">
        <v>197</v>
      </c>
      <c r="BE451" s="229">
        <f>IF(N451="základní",J451,0)</f>
        <v>0</v>
      </c>
      <c r="BF451" s="229">
        <f>IF(N451="snížená",J451,0)</f>
        <v>0</v>
      </c>
      <c r="BG451" s="229">
        <f>IF(N451="zákl. přenesená",J451,0)</f>
        <v>0</v>
      </c>
      <c r="BH451" s="229">
        <f>IF(N451="sníž. přenesená",J451,0)</f>
        <v>0</v>
      </c>
      <c r="BI451" s="229">
        <f>IF(N451="nulová",J451,0)</f>
        <v>0</v>
      </c>
      <c r="BJ451" s="20" t="s">
        <v>83</v>
      </c>
      <c r="BK451" s="229">
        <f>ROUND(I451*H451,2)</f>
        <v>0</v>
      </c>
      <c r="BL451" s="20" t="s">
        <v>204</v>
      </c>
      <c r="BM451" s="228" t="s">
        <v>2655</v>
      </c>
    </row>
    <row r="452" s="2" customFormat="1">
      <c r="A452" s="41"/>
      <c r="B452" s="42"/>
      <c r="C452" s="43"/>
      <c r="D452" s="230" t="s">
        <v>206</v>
      </c>
      <c r="E452" s="43"/>
      <c r="F452" s="231" t="s">
        <v>701</v>
      </c>
      <c r="G452" s="43"/>
      <c r="H452" s="43"/>
      <c r="I452" s="232"/>
      <c r="J452" s="43"/>
      <c r="K452" s="43"/>
      <c r="L452" s="47"/>
      <c r="M452" s="233"/>
      <c r="N452" s="234"/>
      <c r="O452" s="87"/>
      <c r="P452" s="87"/>
      <c r="Q452" s="87"/>
      <c r="R452" s="87"/>
      <c r="S452" s="87"/>
      <c r="T452" s="88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0" t="s">
        <v>206</v>
      </c>
      <c r="AU452" s="20" t="s">
        <v>85</v>
      </c>
    </row>
    <row r="453" s="13" customFormat="1">
      <c r="A453" s="13"/>
      <c r="B453" s="235"/>
      <c r="C453" s="236"/>
      <c r="D453" s="237" t="s">
        <v>208</v>
      </c>
      <c r="E453" s="238" t="s">
        <v>19</v>
      </c>
      <c r="F453" s="239" t="s">
        <v>2656</v>
      </c>
      <c r="G453" s="236"/>
      <c r="H453" s="240">
        <v>153.55500000000001</v>
      </c>
      <c r="I453" s="241"/>
      <c r="J453" s="236"/>
      <c r="K453" s="236"/>
      <c r="L453" s="242"/>
      <c r="M453" s="243"/>
      <c r="N453" s="244"/>
      <c r="O453" s="244"/>
      <c r="P453" s="244"/>
      <c r="Q453" s="244"/>
      <c r="R453" s="244"/>
      <c r="S453" s="244"/>
      <c r="T453" s="245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46" t="s">
        <v>208</v>
      </c>
      <c r="AU453" s="246" t="s">
        <v>85</v>
      </c>
      <c r="AV453" s="13" t="s">
        <v>85</v>
      </c>
      <c r="AW453" s="13" t="s">
        <v>37</v>
      </c>
      <c r="AX453" s="13" t="s">
        <v>76</v>
      </c>
      <c r="AY453" s="246" t="s">
        <v>197</v>
      </c>
    </row>
    <row r="454" s="13" customFormat="1">
      <c r="A454" s="13"/>
      <c r="B454" s="235"/>
      <c r="C454" s="236"/>
      <c r="D454" s="237" t="s">
        <v>208</v>
      </c>
      <c r="E454" s="238" t="s">
        <v>19</v>
      </c>
      <c r="F454" s="239" t="s">
        <v>2657</v>
      </c>
      <c r="G454" s="236"/>
      <c r="H454" s="240">
        <v>122.27200000000001</v>
      </c>
      <c r="I454" s="241"/>
      <c r="J454" s="236"/>
      <c r="K454" s="236"/>
      <c r="L454" s="242"/>
      <c r="M454" s="243"/>
      <c r="N454" s="244"/>
      <c r="O454" s="244"/>
      <c r="P454" s="244"/>
      <c r="Q454" s="244"/>
      <c r="R454" s="244"/>
      <c r="S454" s="244"/>
      <c r="T454" s="245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6" t="s">
        <v>208</v>
      </c>
      <c r="AU454" s="246" t="s">
        <v>85</v>
      </c>
      <c r="AV454" s="13" t="s">
        <v>85</v>
      </c>
      <c r="AW454" s="13" t="s">
        <v>37</v>
      </c>
      <c r="AX454" s="13" t="s">
        <v>76</v>
      </c>
      <c r="AY454" s="246" t="s">
        <v>197</v>
      </c>
    </row>
    <row r="455" s="13" customFormat="1">
      <c r="A455" s="13"/>
      <c r="B455" s="235"/>
      <c r="C455" s="236"/>
      <c r="D455" s="237" t="s">
        <v>208</v>
      </c>
      <c r="E455" s="238" t="s">
        <v>19</v>
      </c>
      <c r="F455" s="239" t="s">
        <v>2658</v>
      </c>
      <c r="G455" s="236"/>
      <c r="H455" s="240">
        <v>4.8419999999999996</v>
      </c>
      <c r="I455" s="241"/>
      <c r="J455" s="236"/>
      <c r="K455" s="236"/>
      <c r="L455" s="242"/>
      <c r="M455" s="243"/>
      <c r="N455" s="244"/>
      <c r="O455" s="244"/>
      <c r="P455" s="244"/>
      <c r="Q455" s="244"/>
      <c r="R455" s="244"/>
      <c r="S455" s="244"/>
      <c r="T455" s="245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46" t="s">
        <v>208</v>
      </c>
      <c r="AU455" s="246" t="s">
        <v>85</v>
      </c>
      <c r="AV455" s="13" t="s">
        <v>85</v>
      </c>
      <c r="AW455" s="13" t="s">
        <v>37</v>
      </c>
      <c r="AX455" s="13" t="s">
        <v>76</v>
      </c>
      <c r="AY455" s="246" t="s">
        <v>197</v>
      </c>
    </row>
    <row r="456" s="14" customFormat="1">
      <c r="A456" s="14"/>
      <c r="B456" s="247"/>
      <c r="C456" s="248"/>
      <c r="D456" s="237" t="s">
        <v>208</v>
      </c>
      <c r="E456" s="249" t="s">
        <v>19</v>
      </c>
      <c r="F456" s="250" t="s">
        <v>272</v>
      </c>
      <c r="G456" s="248"/>
      <c r="H456" s="251">
        <v>280.66899999999998</v>
      </c>
      <c r="I456" s="252"/>
      <c r="J456" s="248"/>
      <c r="K456" s="248"/>
      <c r="L456" s="253"/>
      <c r="M456" s="254"/>
      <c r="N456" s="255"/>
      <c r="O456" s="255"/>
      <c r="P456" s="255"/>
      <c r="Q456" s="255"/>
      <c r="R456" s="255"/>
      <c r="S456" s="255"/>
      <c r="T456" s="256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57" t="s">
        <v>208</v>
      </c>
      <c r="AU456" s="257" t="s">
        <v>85</v>
      </c>
      <c r="AV456" s="14" t="s">
        <v>204</v>
      </c>
      <c r="AW456" s="14" t="s">
        <v>37</v>
      </c>
      <c r="AX456" s="14" t="s">
        <v>83</v>
      </c>
      <c r="AY456" s="257" t="s">
        <v>197</v>
      </c>
    </row>
    <row r="457" s="2" customFormat="1" ht="49.05" customHeight="1">
      <c r="A457" s="41"/>
      <c r="B457" s="42"/>
      <c r="C457" s="217" t="s">
        <v>678</v>
      </c>
      <c r="D457" s="217" t="s">
        <v>199</v>
      </c>
      <c r="E457" s="218" t="s">
        <v>706</v>
      </c>
      <c r="F457" s="219" t="s">
        <v>707</v>
      </c>
      <c r="G457" s="220" t="s">
        <v>345</v>
      </c>
      <c r="H457" s="221">
        <v>5332.7110000000002</v>
      </c>
      <c r="I457" s="222"/>
      <c r="J457" s="223">
        <f>ROUND(I457*H457,2)</f>
        <v>0</v>
      </c>
      <c r="K457" s="219" t="s">
        <v>203</v>
      </c>
      <c r="L457" s="47"/>
      <c r="M457" s="224" t="s">
        <v>19</v>
      </c>
      <c r="N457" s="225" t="s">
        <v>47</v>
      </c>
      <c r="O457" s="87"/>
      <c r="P457" s="226">
        <f>O457*H457</f>
        <v>0</v>
      </c>
      <c r="Q457" s="226">
        <v>0</v>
      </c>
      <c r="R457" s="226">
        <f>Q457*H457</f>
        <v>0</v>
      </c>
      <c r="S457" s="226">
        <v>0</v>
      </c>
      <c r="T457" s="227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228" t="s">
        <v>204</v>
      </c>
      <c r="AT457" s="228" t="s">
        <v>199</v>
      </c>
      <c r="AU457" s="228" t="s">
        <v>85</v>
      </c>
      <c r="AY457" s="20" t="s">
        <v>197</v>
      </c>
      <c r="BE457" s="229">
        <f>IF(N457="základní",J457,0)</f>
        <v>0</v>
      </c>
      <c r="BF457" s="229">
        <f>IF(N457="snížená",J457,0)</f>
        <v>0</v>
      </c>
      <c r="BG457" s="229">
        <f>IF(N457="zákl. přenesená",J457,0)</f>
        <v>0</v>
      </c>
      <c r="BH457" s="229">
        <f>IF(N457="sníž. přenesená",J457,0)</f>
        <v>0</v>
      </c>
      <c r="BI457" s="229">
        <f>IF(N457="nulová",J457,0)</f>
        <v>0</v>
      </c>
      <c r="BJ457" s="20" t="s">
        <v>83</v>
      </c>
      <c r="BK457" s="229">
        <f>ROUND(I457*H457,2)</f>
        <v>0</v>
      </c>
      <c r="BL457" s="20" t="s">
        <v>204</v>
      </c>
      <c r="BM457" s="228" t="s">
        <v>2659</v>
      </c>
    </row>
    <row r="458" s="2" customFormat="1">
      <c r="A458" s="41"/>
      <c r="B458" s="42"/>
      <c r="C458" s="43"/>
      <c r="D458" s="230" t="s">
        <v>206</v>
      </c>
      <c r="E458" s="43"/>
      <c r="F458" s="231" t="s">
        <v>709</v>
      </c>
      <c r="G458" s="43"/>
      <c r="H458" s="43"/>
      <c r="I458" s="232"/>
      <c r="J458" s="43"/>
      <c r="K458" s="43"/>
      <c r="L458" s="47"/>
      <c r="M458" s="233"/>
      <c r="N458" s="234"/>
      <c r="O458" s="87"/>
      <c r="P458" s="87"/>
      <c r="Q458" s="87"/>
      <c r="R458" s="87"/>
      <c r="S458" s="87"/>
      <c r="T458" s="88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0" t="s">
        <v>206</v>
      </c>
      <c r="AU458" s="20" t="s">
        <v>85</v>
      </c>
    </row>
    <row r="459" s="13" customFormat="1">
      <c r="A459" s="13"/>
      <c r="B459" s="235"/>
      <c r="C459" s="236"/>
      <c r="D459" s="237" t="s">
        <v>208</v>
      </c>
      <c r="E459" s="236"/>
      <c r="F459" s="239" t="s">
        <v>2660</v>
      </c>
      <c r="G459" s="236"/>
      <c r="H459" s="240">
        <v>5332.7110000000002</v>
      </c>
      <c r="I459" s="241"/>
      <c r="J459" s="236"/>
      <c r="K459" s="236"/>
      <c r="L459" s="242"/>
      <c r="M459" s="243"/>
      <c r="N459" s="244"/>
      <c r="O459" s="244"/>
      <c r="P459" s="244"/>
      <c r="Q459" s="244"/>
      <c r="R459" s="244"/>
      <c r="S459" s="244"/>
      <c r="T459" s="245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46" t="s">
        <v>208</v>
      </c>
      <c r="AU459" s="246" t="s">
        <v>85</v>
      </c>
      <c r="AV459" s="13" t="s">
        <v>85</v>
      </c>
      <c r="AW459" s="13" t="s">
        <v>4</v>
      </c>
      <c r="AX459" s="13" t="s">
        <v>83</v>
      </c>
      <c r="AY459" s="246" t="s">
        <v>197</v>
      </c>
    </row>
    <row r="460" s="2" customFormat="1" ht="24.15" customHeight="1">
      <c r="A460" s="41"/>
      <c r="B460" s="42"/>
      <c r="C460" s="217" t="s">
        <v>685</v>
      </c>
      <c r="D460" s="217" t="s">
        <v>199</v>
      </c>
      <c r="E460" s="218" t="s">
        <v>712</v>
      </c>
      <c r="F460" s="219" t="s">
        <v>713</v>
      </c>
      <c r="G460" s="220" t="s">
        <v>345</v>
      </c>
      <c r="H460" s="221">
        <v>373.86900000000003</v>
      </c>
      <c r="I460" s="222"/>
      <c r="J460" s="223">
        <f>ROUND(I460*H460,2)</f>
        <v>0</v>
      </c>
      <c r="K460" s="219" t="s">
        <v>203</v>
      </c>
      <c r="L460" s="47"/>
      <c r="M460" s="224" t="s">
        <v>19</v>
      </c>
      <c r="N460" s="225" t="s">
        <v>47</v>
      </c>
      <c r="O460" s="87"/>
      <c r="P460" s="226">
        <f>O460*H460</f>
        <v>0</v>
      </c>
      <c r="Q460" s="226">
        <v>0</v>
      </c>
      <c r="R460" s="226">
        <f>Q460*H460</f>
        <v>0</v>
      </c>
      <c r="S460" s="226">
        <v>0</v>
      </c>
      <c r="T460" s="227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228" t="s">
        <v>204</v>
      </c>
      <c r="AT460" s="228" t="s">
        <v>199</v>
      </c>
      <c r="AU460" s="228" t="s">
        <v>85</v>
      </c>
      <c r="AY460" s="20" t="s">
        <v>197</v>
      </c>
      <c r="BE460" s="229">
        <f>IF(N460="základní",J460,0)</f>
        <v>0</v>
      </c>
      <c r="BF460" s="229">
        <f>IF(N460="snížená",J460,0)</f>
        <v>0</v>
      </c>
      <c r="BG460" s="229">
        <f>IF(N460="zákl. přenesená",J460,0)</f>
        <v>0</v>
      </c>
      <c r="BH460" s="229">
        <f>IF(N460="sníž. přenesená",J460,0)</f>
        <v>0</v>
      </c>
      <c r="BI460" s="229">
        <f>IF(N460="nulová",J460,0)</f>
        <v>0</v>
      </c>
      <c r="BJ460" s="20" t="s">
        <v>83</v>
      </c>
      <c r="BK460" s="229">
        <f>ROUND(I460*H460,2)</f>
        <v>0</v>
      </c>
      <c r="BL460" s="20" t="s">
        <v>204</v>
      </c>
      <c r="BM460" s="228" t="s">
        <v>2661</v>
      </c>
    </row>
    <row r="461" s="2" customFormat="1">
      <c r="A461" s="41"/>
      <c r="B461" s="42"/>
      <c r="C461" s="43"/>
      <c r="D461" s="230" t="s">
        <v>206</v>
      </c>
      <c r="E461" s="43"/>
      <c r="F461" s="231" t="s">
        <v>715</v>
      </c>
      <c r="G461" s="43"/>
      <c r="H461" s="43"/>
      <c r="I461" s="232"/>
      <c r="J461" s="43"/>
      <c r="K461" s="43"/>
      <c r="L461" s="47"/>
      <c r="M461" s="233"/>
      <c r="N461" s="234"/>
      <c r="O461" s="87"/>
      <c r="P461" s="87"/>
      <c r="Q461" s="87"/>
      <c r="R461" s="87"/>
      <c r="S461" s="87"/>
      <c r="T461" s="88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0" t="s">
        <v>206</v>
      </c>
      <c r="AU461" s="20" t="s">
        <v>85</v>
      </c>
    </row>
    <row r="462" s="2" customFormat="1" ht="44.25" customHeight="1">
      <c r="A462" s="41"/>
      <c r="B462" s="42"/>
      <c r="C462" s="217" t="s">
        <v>691</v>
      </c>
      <c r="D462" s="217" t="s">
        <v>199</v>
      </c>
      <c r="E462" s="218" t="s">
        <v>717</v>
      </c>
      <c r="F462" s="219" t="s">
        <v>718</v>
      </c>
      <c r="G462" s="220" t="s">
        <v>345</v>
      </c>
      <c r="H462" s="221">
        <v>153.55500000000001</v>
      </c>
      <c r="I462" s="222"/>
      <c r="J462" s="223">
        <f>ROUND(I462*H462,2)</f>
        <v>0</v>
      </c>
      <c r="K462" s="219" t="s">
        <v>203</v>
      </c>
      <c r="L462" s="47"/>
      <c r="M462" s="224" t="s">
        <v>19</v>
      </c>
      <c r="N462" s="225" t="s">
        <v>47</v>
      </c>
      <c r="O462" s="87"/>
      <c r="P462" s="226">
        <f>O462*H462</f>
        <v>0</v>
      </c>
      <c r="Q462" s="226">
        <v>0</v>
      </c>
      <c r="R462" s="226">
        <f>Q462*H462</f>
        <v>0</v>
      </c>
      <c r="S462" s="226">
        <v>0</v>
      </c>
      <c r="T462" s="227">
        <f>S462*H462</f>
        <v>0</v>
      </c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R462" s="228" t="s">
        <v>204</v>
      </c>
      <c r="AT462" s="228" t="s">
        <v>199</v>
      </c>
      <c r="AU462" s="228" t="s">
        <v>85</v>
      </c>
      <c r="AY462" s="20" t="s">
        <v>197</v>
      </c>
      <c r="BE462" s="229">
        <f>IF(N462="základní",J462,0)</f>
        <v>0</v>
      </c>
      <c r="BF462" s="229">
        <f>IF(N462="snížená",J462,0)</f>
        <v>0</v>
      </c>
      <c r="BG462" s="229">
        <f>IF(N462="zákl. přenesená",J462,0)</f>
        <v>0</v>
      </c>
      <c r="BH462" s="229">
        <f>IF(N462="sníž. přenesená",J462,0)</f>
        <v>0</v>
      </c>
      <c r="BI462" s="229">
        <f>IF(N462="nulová",J462,0)</f>
        <v>0</v>
      </c>
      <c r="BJ462" s="20" t="s">
        <v>83</v>
      </c>
      <c r="BK462" s="229">
        <f>ROUND(I462*H462,2)</f>
        <v>0</v>
      </c>
      <c r="BL462" s="20" t="s">
        <v>204</v>
      </c>
      <c r="BM462" s="228" t="s">
        <v>2662</v>
      </c>
    </row>
    <row r="463" s="2" customFormat="1">
      <c r="A463" s="41"/>
      <c r="B463" s="42"/>
      <c r="C463" s="43"/>
      <c r="D463" s="230" t="s">
        <v>206</v>
      </c>
      <c r="E463" s="43"/>
      <c r="F463" s="231" t="s">
        <v>720</v>
      </c>
      <c r="G463" s="43"/>
      <c r="H463" s="43"/>
      <c r="I463" s="232"/>
      <c r="J463" s="43"/>
      <c r="K463" s="43"/>
      <c r="L463" s="47"/>
      <c r="M463" s="233"/>
      <c r="N463" s="234"/>
      <c r="O463" s="87"/>
      <c r="P463" s="87"/>
      <c r="Q463" s="87"/>
      <c r="R463" s="87"/>
      <c r="S463" s="87"/>
      <c r="T463" s="88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T463" s="20" t="s">
        <v>206</v>
      </c>
      <c r="AU463" s="20" t="s">
        <v>85</v>
      </c>
    </row>
    <row r="464" s="13" customFormat="1">
      <c r="A464" s="13"/>
      <c r="B464" s="235"/>
      <c r="C464" s="236"/>
      <c r="D464" s="237" t="s">
        <v>208</v>
      </c>
      <c r="E464" s="238" t="s">
        <v>19</v>
      </c>
      <c r="F464" s="239" t="s">
        <v>2656</v>
      </c>
      <c r="G464" s="236"/>
      <c r="H464" s="240">
        <v>153.55500000000001</v>
      </c>
      <c r="I464" s="241"/>
      <c r="J464" s="236"/>
      <c r="K464" s="236"/>
      <c r="L464" s="242"/>
      <c r="M464" s="243"/>
      <c r="N464" s="244"/>
      <c r="O464" s="244"/>
      <c r="P464" s="244"/>
      <c r="Q464" s="244"/>
      <c r="R464" s="244"/>
      <c r="S464" s="244"/>
      <c r="T464" s="245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46" t="s">
        <v>208</v>
      </c>
      <c r="AU464" s="246" t="s">
        <v>85</v>
      </c>
      <c r="AV464" s="13" t="s">
        <v>85</v>
      </c>
      <c r="AW464" s="13" t="s">
        <v>37</v>
      </c>
      <c r="AX464" s="13" t="s">
        <v>83</v>
      </c>
      <c r="AY464" s="246" t="s">
        <v>197</v>
      </c>
    </row>
    <row r="465" s="2" customFormat="1" ht="44.25" customHeight="1">
      <c r="A465" s="41"/>
      <c r="B465" s="42"/>
      <c r="C465" s="217" t="s">
        <v>697</v>
      </c>
      <c r="D465" s="217" t="s">
        <v>199</v>
      </c>
      <c r="E465" s="218" t="s">
        <v>722</v>
      </c>
      <c r="F465" s="219" t="s">
        <v>351</v>
      </c>
      <c r="G465" s="220" t="s">
        <v>345</v>
      </c>
      <c r="H465" s="221">
        <v>93.200000000000003</v>
      </c>
      <c r="I465" s="222"/>
      <c r="J465" s="223">
        <f>ROUND(I465*H465,2)</f>
        <v>0</v>
      </c>
      <c r="K465" s="219" t="s">
        <v>203</v>
      </c>
      <c r="L465" s="47"/>
      <c r="M465" s="224" t="s">
        <v>19</v>
      </c>
      <c r="N465" s="225" t="s">
        <v>47</v>
      </c>
      <c r="O465" s="87"/>
      <c r="P465" s="226">
        <f>O465*H465</f>
        <v>0</v>
      </c>
      <c r="Q465" s="226">
        <v>0</v>
      </c>
      <c r="R465" s="226">
        <f>Q465*H465</f>
        <v>0</v>
      </c>
      <c r="S465" s="226">
        <v>0</v>
      </c>
      <c r="T465" s="227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228" t="s">
        <v>204</v>
      </c>
      <c r="AT465" s="228" t="s">
        <v>199</v>
      </c>
      <c r="AU465" s="228" t="s">
        <v>85</v>
      </c>
      <c r="AY465" s="20" t="s">
        <v>197</v>
      </c>
      <c r="BE465" s="229">
        <f>IF(N465="základní",J465,0)</f>
        <v>0</v>
      </c>
      <c r="BF465" s="229">
        <f>IF(N465="snížená",J465,0)</f>
        <v>0</v>
      </c>
      <c r="BG465" s="229">
        <f>IF(N465="zákl. přenesená",J465,0)</f>
        <v>0</v>
      </c>
      <c r="BH465" s="229">
        <f>IF(N465="sníž. přenesená",J465,0)</f>
        <v>0</v>
      </c>
      <c r="BI465" s="229">
        <f>IF(N465="nulová",J465,0)</f>
        <v>0</v>
      </c>
      <c r="BJ465" s="20" t="s">
        <v>83</v>
      </c>
      <c r="BK465" s="229">
        <f>ROUND(I465*H465,2)</f>
        <v>0</v>
      </c>
      <c r="BL465" s="20" t="s">
        <v>204</v>
      </c>
      <c r="BM465" s="228" t="s">
        <v>2663</v>
      </c>
    </row>
    <row r="466" s="2" customFormat="1">
      <c r="A466" s="41"/>
      <c r="B466" s="42"/>
      <c r="C466" s="43"/>
      <c r="D466" s="230" t="s">
        <v>206</v>
      </c>
      <c r="E466" s="43"/>
      <c r="F466" s="231" t="s">
        <v>724</v>
      </c>
      <c r="G466" s="43"/>
      <c r="H466" s="43"/>
      <c r="I466" s="232"/>
      <c r="J466" s="43"/>
      <c r="K466" s="43"/>
      <c r="L466" s="47"/>
      <c r="M466" s="233"/>
      <c r="N466" s="234"/>
      <c r="O466" s="87"/>
      <c r="P466" s="87"/>
      <c r="Q466" s="87"/>
      <c r="R466" s="87"/>
      <c r="S466" s="87"/>
      <c r="T466" s="88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T466" s="20" t="s">
        <v>206</v>
      </c>
      <c r="AU466" s="20" t="s">
        <v>85</v>
      </c>
    </row>
    <row r="467" s="13" customFormat="1">
      <c r="A467" s="13"/>
      <c r="B467" s="235"/>
      <c r="C467" s="236"/>
      <c r="D467" s="237" t="s">
        <v>208</v>
      </c>
      <c r="E467" s="238" t="s">
        <v>19</v>
      </c>
      <c r="F467" s="239" t="s">
        <v>2652</v>
      </c>
      <c r="G467" s="236"/>
      <c r="H467" s="240">
        <v>93.200000000000003</v>
      </c>
      <c r="I467" s="241"/>
      <c r="J467" s="236"/>
      <c r="K467" s="236"/>
      <c r="L467" s="242"/>
      <c r="M467" s="243"/>
      <c r="N467" s="244"/>
      <c r="O467" s="244"/>
      <c r="P467" s="244"/>
      <c r="Q467" s="244"/>
      <c r="R467" s="244"/>
      <c r="S467" s="244"/>
      <c r="T467" s="245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46" t="s">
        <v>208</v>
      </c>
      <c r="AU467" s="246" t="s">
        <v>85</v>
      </c>
      <c r="AV467" s="13" t="s">
        <v>85</v>
      </c>
      <c r="AW467" s="13" t="s">
        <v>37</v>
      </c>
      <c r="AX467" s="13" t="s">
        <v>83</v>
      </c>
      <c r="AY467" s="246" t="s">
        <v>197</v>
      </c>
    </row>
    <row r="468" s="2" customFormat="1" ht="44.25" customHeight="1">
      <c r="A468" s="41"/>
      <c r="B468" s="42"/>
      <c r="C468" s="217" t="s">
        <v>705</v>
      </c>
      <c r="D468" s="217" t="s">
        <v>199</v>
      </c>
      <c r="E468" s="218" t="s">
        <v>726</v>
      </c>
      <c r="F468" s="219" t="s">
        <v>727</v>
      </c>
      <c r="G468" s="220" t="s">
        <v>345</v>
      </c>
      <c r="H468" s="221">
        <v>122.27200000000001</v>
      </c>
      <c r="I468" s="222"/>
      <c r="J468" s="223">
        <f>ROUND(I468*H468,2)</f>
        <v>0</v>
      </c>
      <c r="K468" s="219" t="s">
        <v>203</v>
      </c>
      <c r="L468" s="47"/>
      <c r="M468" s="224" t="s">
        <v>19</v>
      </c>
      <c r="N468" s="225" t="s">
        <v>47</v>
      </c>
      <c r="O468" s="87"/>
      <c r="P468" s="226">
        <f>O468*H468</f>
        <v>0</v>
      </c>
      <c r="Q468" s="226">
        <v>0</v>
      </c>
      <c r="R468" s="226">
        <f>Q468*H468</f>
        <v>0</v>
      </c>
      <c r="S468" s="226">
        <v>0</v>
      </c>
      <c r="T468" s="227">
        <f>S468*H468</f>
        <v>0</v>
      </c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R468" s="228" t="s">
        <v>204</v>
      </c>
      <c r="AT468" s="228" t="s">
        <v>199</v>
      </c>
      <c r="AU468" s="228" t="s">
        <v>85</v>
      </c>
      <c r="AY468" s="20" t="s">
        <v>197</v>
      </c>
      <c r="BE468" s="229">
        <f>IF(N468="základní",J468,0)</f>
        <v>0</v>
      </c>
      <c r="BF468" s="229">
        <f>IF(N468="snížená",J468,0)</f>
        <v>0</v>
      </c>
      <c r="BG468" s="229">
        <f>IF(N468="zákl. přenesená",J468,0)</f>
        <v>0</v>
      </c>
      <c r="BH468" s="229">
        <f>IF(N468="sníž. přenesená",J468,0)</f>
        <v>0</v>
      </c>
      <c r="BI468" s="229">
        <f>IF(N468="nulová",J468,0)</f>
        <v>0</v>
      </c>
      <c r="BJ468" s="20" t="s">
        <v>83</v>
      </c>
      <c r="BK468" s="229">
        <f>ROUND(I468*H468,2)</f>
        <v>0</v>
      </c>
      <c r="BL468" s="20" t="s">
        <v>204</v>
      </c>
      <c r="BM468" s="228" t="s">
        <v>2664</v>
      </c>
    </row>
    <row r="469" s="2" customFormat="1">
      <c r="A469" s="41"/>
      <c r="B469" s="42"/>
      <c r="C469" s="43"/>
      <c r="D469" s="230" t="s">
        <v>206</v>
      </c>
      <c r="E469" s="43"/>
      <c r="F469" s="231" t="s">
        <v>729</v>
      </c>
      <c r="G469" s="43"/>
      <c r="H469" s="43"/>
      <c r="I469" s="232"/>
      <c r="J469" s="43"/>
      <c r="K469" s="43"/>
      <c r="L469" s="47"/>
      <c r="M469" s="233"/>
      <c r="N469" s="234"/>
      <c r="O469" s="87"/>
      <c r="P469" s="87"/>
      <c r="Q469" s="87"/>
      <c r="R469" s="87"/>
      <c r="S469" s="87"/>
      <c r="T469" s="88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T469" s="20" t="s">
        <v>206</v>
      </c>
      <c r="AU469" s="20" t="s">
        <v>85</v>
      </c>
    </row>
    <row r="470" s="13" customFormat="1">
      <c r="A470" s="13"/>
      <c r="B470" s="235"/>
      <c r="C470" s="236"/>
      <c r="D470" s="237" t="s">
        <v>208</v>
      </c>
      <c r="E470" s="238" t="s">
        <v>19</v>
      </c>
      <c r="F470" s="239" t="s">
        <v>2657</v>
      </c>
      <c r="G470" s="236"/>
      <c r="H470" s="240">
        <v>122.27200000000001</v>
      </c>
      <c r="I470" s="241"/>
      <c r="J470" s="236"/>
      <c r="K470" s="236"/>
      <c r="L470" s="242"/>
      <c r="M470" s="243"/>
      <c r="N470" s="244"/>
      <c r="O470" s="244"/>
      <c r="P470" s="244"/>
      <c r="Q470" s="244"/>
      <c r="R470" s="244"/>
      <c r="S470" s="244"/>
      <c r="T470" s="245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46" t="s">
        <v>208</v>
      </c>
      <c r="AU470" s="246" t="s">
        <v>85</v>
      </c>
      <c r="AV470" s="13" t="s">
        <v>85</v>
      </c>
      <c r="AW470" s="13" t="s">
        <v>37</v>
      </c>
      <c r="AX470" s="13" t="s">
        <v>83</v>
      </c>
      <c r="AY470" s="246" t="s">
        <v>197</v>
      </c>
    </row>
    <row r="471" s="2" customFormat="1" ht="49.05" customHeight="1">
      <c r="A471" s="41"/>
      <c r="B471" s="42"/>
      <c r="C471" s="217" t="s">
        <v>711</v>
      </c>
      <c r="D471" s="217" t="s">
        <v>199</v>
      </c>
      <c r="E471" s="218" t="s">
        <v>731</v>
      </c>
      <c r="F471" s="219" t="s">
        <v>732</v>
      </c>
      <c r="G471" s="220" t="s">
        <v>345</v>
      </c>
      <c r="H471" s="221">
        <v>4.8419999999999996</v>
      </c>
      <c r="I471" s="222"/>
      <c r="J471" s="223">
        <f>ROUND(I471*H471,2)</f>
        <v>0</v>
      </c>
      <c r="K471" s="219" t="s">
        <v>203</v>
      </c>
      <c r="L471" s="47"/>
      <c r="M471" s="224" t="s">
        <v>19</v>
      </c>
      <c r="N471" s="225" t="s">
        <v>47</v>
      </c>
      <c r="O471" s="87"/>
      <c r="P471" s="226">
        <f>O471*H471</f>
        <v>0</v>
      </c>
      <c r="Q471" s="226">
        <v>0</v>
      </c>
      <c r="R471" s="226">
        <f>Q471*H471</f>
        <v>0</v>
      </c>
      <c r="S471" s="226">
        <v>0</v>
      </c>
      <c r="T471" s="227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228" t="s">
        <v>204</v>
      </c>
      <c r="AT471" s="228" t="s">
        <v>199</v>
      </c>
      <c r="AU471" s="228" t="s">
        <v>85</v>
      </c>
      <c r="AY471" s="20" t="s">
        <v>197</v>
      </c>
      <c r="BE471" s="229">
        <f>IF(N471="základní",J471,0)</f>
        <v>0</v>
      </c>
      <c r="BF471" s="229">
        <f>IF(N471="snížená",J471,0)</f>
        <v>0</v>
      </c>
      <c r="BG471" s="229">
        <f>IF(N471="zákl. přenesená",J471,0)</f>
        <v>0</v>
      </c>
      <c r="BH471" s="229">
        <f>IF(N471="sníž. přenesená",J471,0)</f>
        <v>0</v>
      </c>
      <c r="BI471" s="229">
        <f>IF(N471="nulová",J471,0)</f>
        <v>0</v>
      </c>
      <c r="BJ471" s="20" t="s">
        <v>83</v>
      </c>
      <c r="BK471" s="229">
        <f>ROUND(I471*H471,2)</f>
        <v>0</v>
      </c>
      <c r="BL471" s="20" t="s">
        <v>204</v>
      </c>
      <c r="BM471" s="228" t="s">
        <v>2665</v>
      </c>
    </row>
    <row r="472" s="2" customFormat="1">
      <c r="A472" s="41"/>
      <c r="B472" s="42"/>
      <c r="C472" s="43"/>
      <c r="D472" s="230" t="s">
        <v>206</v>
      </c>
      <c r="E472" s="43"/>
      <c r="F472" s="231" t="s">
        <v>734</v>
      </c>
      <c r="G472" s="43"/>
      <c r="H472" s="43"/>
      <c r="I472" s="232"/>
      <c r="J472" s="43"/>
      <c r="K472" s="43"/>
      <c r="L472" s="47"/>
      <c r="M472" s="233"/>
      <c r="N472" s="234"/>
      <c r="O472" s="87"/>
      <c r="P472" s="87"/>
      <c r="Q472" s="87"/>
      <c r="R472" s="87"/>
      <c r="S472" s="87"/>
      <c r="T472" s="88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0" t="s">
        <v>206</v>
      </c>
      <c r="AU472" s="20" t="s">
        <v>85</v>
      </c>
    </row>
    <row r="473" s="13" customFormat="1">
      <c r="A473" s="13"/>
      <c r="B473" s="235"/>
      <c r="C473" s="236"/>
      <c r="D473" s="237" t="s">
        <v>208</v>
      </c>
      <c r="E473" s="238" t="s">
        <v>19</v>
      </c>
      <c r="F473" s="239" t="s">
        <v>2658</v>
      </c>
      <c r="G473" s="236"/>
      <c r="H473" s="240">
        <v>4.8419999999999996</v>
      </c>
      <c r="I473" s="241"/>
      <c r="J473" s="236"/>
      <c r="K473" s="236"/>
      <c r="L473" s="242"/>
      <c r="M473" s="243"/>
      <c r="N473" s="244"/>
      <c r="O473" s="244"/>
      <c r="P473" s="244"/>
      <c r="Q473" s="244"/>
      <c r="R473" s="244"/>
      <c r="S473" s="244"/>
      <c r="T473" s="245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46" t="s">
        <v>208</v>
      </c>
      <c r="AU473" s="246" t="s">
        <v>85</v>
      </c>
      <c r="AV473" s="13" t="s">
        <v>85</v>
      </c>
      <c r="AW473" s="13" t="s">
        <v>37</v>
      </c>
      <c r="AX473" s="13" t="s">
        <v>83</v>
      </c>
      <c r="AY473" s="246" t="s">
        <v>197</v>
      </c>
    </row>
    <row r="474" s="12" customFormat="1" ht="22.8" customHeight="1">
      <c r="A474" s="12"/>
      <c r="B474" s="201"/>
      <c r="C474" s="202"/>
      <c r="D474" s="203" t="s">
        <v>75</v>
      </c>
      <c r="E474" s="215" t="s">
        <v>735</v>
      </c>
      <c r="F474" s="215" t="s">
        <v>736</v>
      </c>
      <c r="G474" s="202"/>
      <c r="H474" s="202"/>
      <c r="I474" s="205"/>
      <c r="J474" s="216">
        <f>BK474</f>
        <v>0</v>
      </c>
      <c r="K474" s="202"/>
      <c r="L474" s="207"/>
      <c r="M474" s="208"/>
      <c r="N474" s="209"/>
      <c r="O474" s="209"/>
      <c r="P474" s="210">
        <f>SUM(P475:P476)</f>
        <v>0</v>
      </c>
      <c r="Q474" s="209"/>
      <c r="R474" s="210">
        <f>SUM(R475:R476)</f>
        <v>0</v>
      </c>
      <c r="S474" s="209"/>
      <c r="T474" s="211">
        <f>SUM(T475:T476)</f>
        <v>0</v>
      </c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R474" s="212" t="s">
        <v>83</v>
      </c>
      <c r="AT474" s="213" t="s">
        <v>75</v>
      </c>
      <c r="AU474" s="213" t="s">
        <v>83</v>
      </c>
      <c r="AY474" s="212" t="s">
        <v>197</v>
      </c>
      <c r="BK474" s="214">
        <f>SUM(BK475:BK476)</f>
        <v>0</v>
      </c>
    </row>
    <row r="475" s="2" customFormat="1" ht="37.8" customHeight="1">
      <c r="A475" s="41"/>
      <c r="B475" s="42"/>
      <c r="C475" s="217" t="s">
        <v>716</v>
      </c>
      <c r="D475" s="217" t="s">
        <v>199</v>
      </c>
      <c r="E475" s="218" t="s">
        <v>738</v>
      </c>
      <c r="F475" s="219" t="s">
        <v>739</v>
      </c>
      <c r="G475" s="220" t="s">
        <v>345</v>
      </c>
      <c r="H475" s="221">
        <v>320.88999999999999</v>
      </c>
      <c r="I475" s="222"/>
      <c r="J475" s="223">
        <f>ROUND(I475*H475,2)</f>
        <v>0</v>
      </c>
      <c r="K475" s="219" t="s">
        <v>203</v>
      </c>
      <c r="L475" s="47"/>
      <c r="M475" s="224" t="s">
        <v>19</v>
      </c>
      <c r="N475" s="225" t="s">
        <v>47</v>
      </c>
      <c r="O475" s="87"/>
      <c r="P475" s="226">
        <f>O475*H475</f>
        <v>0</v>
      </c>
      <c r="Q475" s="226">
        <v>0</v>
      </c>
      <c r="R475" s="226">
        <f>Q475*H475</f>
        <v>0</v>
      </c>
      <c r="S475" s="226">
        <v>0</v>
      </c>
      <c r="T475" s="227">
        <f>S475*H475</f>
        <v>0</v>
      </c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R475" s="228" t="s">
        <v>204</v>
      </c>
      <c r="AT475" s="228" t="s">
        <v>199</v>
      </c>
      <c r="AU475" s="228" t="s">
        <v>85</v>
      </c>
      <c r="AY475" s="20" t="s">
        <v>197</v>
      </c>
      <c r="BE475" s="229">
        <f>IF(N475="základní",J475,0)</f>
        <v>0</v>
      </c>
      <c r="BF475" s="229">
        <f>IF(N475="snížená",J475,0)</f>
        <v>0</v>
      </c>
      <c r="BG475" s="229">
        <f>IF(N475="zákl. přenesená",J475,0)</f>
        <v>0</v>
      </c>
      <c r="BH475" s="229">
        <f>IF(N475="sníž. přenesená",J475,0)</f>
        <v>0</v>
      </c>
      <c r="BI475" s="229">
        <f>IF(N475="nulová",J475,0)</f>
        <v>0</v>
      </c>
      <c r="BJ475" s="20" t="s">
        <v>83</v>
      </c>
      <c r="BK475" s="229">
        <f>ROUND(I475*H475,2)</f>
        <v>0</v>
      </c>
      <c r="BL475" s="20" t="s">
        <v>204</v>
      </c>
      <c r="BM475" s="228" t="s">
        <v>2666</v>
      </c>
    </row>
    <row r="476" s="2" customFormat="1">
      <c r="A476" s="41"/>
      <c r="B476" s="42"/>
      <c r="C476" s="43"/>
      <c r="D476" s="230" t="s">
        <v>206</v>
      </c>
      <c r="E476" s="43"/>
      <c r="F476" s="231" t="s">
        <v>741</v>
      </c>
      <c r="G476" s="43"/>
      <c r="H476" s="43"/>
      <c r="I476" s="232"/>
      <c r="J476" s="43"/>
      <c r="K476" s="43"/>
      <c r="L476" s="47"/>
      <c r="M476" s="233"/>
      <c r="N476" s="234"/>
      <c r="O476" s="87"/>
      <c r="P476" s="87"/>
      <c r="Q476" s="87"/>
      <c r="R476" s="87"/>
      <c r="S476" s="87"/>
      <c r="T476" s="88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T476" s="20" t="s">
        <v>206</v>
      </c>
      <c r="AU476" s="20" t="s">
        <v>85</v>
      </c>
    </row>
    <row r="477" s="12" customFormat="1" ht="25.92" customHeight="1">
      <c r="A477" s="12"/>
      <c r="B477" s="201"/>
      <c r="C477" s="202"/>
      <c r="D477" s="203" t="s">
        <v>75</v>
      </c>
      <c r="E477" s="204" t="s">
        <v>844</v>
      </c>
      <c r="F477" s="204" t="s">
        <v>845</v>
      </c>
      <c r="G477" s="202"/>
      <c r="H477" s="202"/>
      <c r="I477" s="205"/>
      <c r="J477" s="206">
        <f>BK477</f>
        <v>0</v>
      </c>
      <c r="K477" s="202"/>
      <c r="L477" s="207"/>
      <c r="M477" s="208"/>
      <c r="N477" s="209"/>
      <c r="O477" s="209"/>
      <c r="P477" s="210">
        <f>P478</f>
        <v>0</v>
      </c>
      <c r="Q477" s="209"/>
      <c r="R477" s="210">
        <f>R478</f>
        <v>0</v>
      </c>
      <c r="S477" s="209"/>
      <c r="T477" s="211">
        <f>T478</f>
        <v>0</v>
      </c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R477" s="212" t="s">
        <v>224</v>
      </c>
      <c r="AT477" s="213" t="s">
        <v>75</v>
      </c>
      <c r="AU477" s="213" t="s">
        <v>76</v>
      </c>
      <c r="AY477" s="212" t="s">
        <v>197</v>
      </c>
      <c r="BK477" s="214">
        <f>BK478</f>
        <v>0</v>
      </c>
    </row>
    <row r="478" s="12" customFormat="1" ht="22.8" customHeight="1">
      <c r="A478" s="12"/>
      <c r="B478" s="201"/>
      <c r="C478" s="202"/>
      <c r="D478" s="203" t="s">
        <v>75</v>
      </c>
      <c r="E478" s="215" t="s">
        <v>846</v>
      </c>
      <c r="F478" s="215" t="s">
        <v>847</v>
      </c>
      <c r="G478" s="202"/>
      <c r="H478" s="202"/>
      <c r="I478" s="205"/>
      <c r="J478" s="216">
        <f>BK478</f>
        <v>0</v>
      </c>
      <c r="K478" s="202"/>
      <c r="L478" s="207"/>
      <c r="M478" s="208"/>
      <c r="N478" s="209"/>
      <c r="O478" s="209"/>
      <c r="P478" s="210">
        <f>P479</f>
        <v>0</v>
      </c>
      <c r="Q478" s="209"/>
      <c r="R478" s="210">
        <f>R479</f>
        <v>0</v>
      </c>
      <c r="S478" s="209"/>
      <c r="T478" s="211">
        <f>T479</f>
        <v>0</v>
      </c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R478" s="212" t="s">
        <v>224</v>
      </c>
      <c r="AT478" s="213" t="s">
        <v>75</v>
      </c>
      <c r="AU478" s="213" t="s">
        <v>83</v>
      </c>
      <c r="AY478" s="212" t="s">
        <v>197</v>
      </c>
      <c r="BK478" s="214">
        <f>BK479</f>
        <v>0</v>
      </c>
    </row>
    <row r="479" s="2" customFormat="1" ht="24.15" customHeight="1">
      <c r="A479" s="41"/>
      <c r="B479" s="42"/>
      <c r="C479" s="217" t="s">
        <v>721</v>
      </c>
      <c r="D479" s="217" t="s">
        <v>199</v>
      </c>
      <c r="E479" s="218" t="s">
        <v>849</v>
      </c>
      <c r="F479" s="219" t="s">
        <v>850</v>
      </c>
      <c r="G479" s="220" t="s">
        <v>851</v>
      </c>
      <c r="H479" s="221">
        <v>1</v>
      </c>
      <c r="I479" s="222"/>
      <c r="J479" s="223">
        <f>ROUND(I479*H479,2)</f>
        <v>0</v>
      </c>
      <c r="K479" s="219" t="s">
        <v>19</v>
      </c>
      <c r="L479" s="47"/>
      <c r="M479" s="280" t="s">
        <v>19</v>
      </c>
      <c r="N479" s="281" t="s">
        <v>47</v>
      </c>
      <c r="O479" s="282"/>
      <c r="P479" s="283">
        <f>O479*H479</f>
        <v>0</v>
      </c>
      <c r="Q479" s="283">
        <v>0</v>
      </c>
      <c r="R479" s="283">
        <f>Q479*H479</f>
        <v>0</v>
      </c>
      <c r="S479" s="283">
        <v>0</v>
      </c>
      <c r="T479" s="284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228" t="s">
        <v>852</v>
      </c>
      <c r="AT479" s="228" t="s">
        <v>199</v>
      </c>
      <c r="AU479" s="228" t="s">
        <v>85</v>
      </c>
      <c r="AY479" s="20" t="s">
        <v>197</v>
      </c>
      <c r="BE479" s="229">
        <f>IF(N479="základní",J479,0)</f>
        <v>0</v>
      </c>
      <c r="BF479" s="229">
        <f>IF(N479="snížená",J479,0)</f>
        <v>0</v>
      </c>
      <c r="BG479" s="229">
        <f>IF(N479="zákl. přenesená",J479,0)</f>
        <v>0</v>
      </c>
      <c r="BH479" s="229">
        <f>IF(N479="sníž. přenesená",J479,0)</f>
        <v>0</v>
      </c>
      <c r="BI479" s="229">
        <f>IF(N479="nulová",J479,0)</f>
        <v>0</v>
      </c>
      <c r="BJ479" s="20" t="s">
        <v>83</v>
      </c>
      <c r="BK479" s="229">
        <f>ROUND(I479*H479,2)</f>
        <v>0</v>
      </c>
      <c r="BL479" s="20" t="s">
        <v>852</v>
      </c>
      <c r="BM479" s="228" t="s">
        <v>2667</v>
      </c>
    </row>
    <row r="480" s="2" customFormat="1" ht="6.96" customHeight="1">
      <c r="A480" s="41"/>
      <c r="B480" s="62"/>
      <c r="C480" s="63"/>
      <c r="D480" s="63"/>
      <c r="E480" s="63"/>
      <c r="F480" s="63"/>
      <c r="G480" s="63"/>
      <c r="H480" s="63"/>
      <c r="I480" s="63"/>
      <c r="J480" s="63"/>
      <c r="K480" s="63"/>
      <c r="L480" s="47"/>
      <c r="M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</row>
  </sheetData>
  <sheetProtection sheet="1" autoFilter="0" formatColumns="0" formatRows="0" objects="1" scenarios="1" spinCount="100000" saltValue="Y2xC4yfHpmI7c3XPMG1O+43xnkAkjv/F5zLlaKwpqSA4PBnyOgoRuRNiGPts88JTKKvx1AZ6SIf8z5c/sdd0mg==" hashValue="7wADsGwzrWlUD6XN0G1Ogy6IAQ71v9qOAHJYLtgOyjwkVLzYQjpIvlSV+StlrfLNiT+5uBATutE8vOBpkXF/6A==" algorithmName="SHA-512" password="CC35"/>
  <autoFilter ref="C100:K479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7:H87"/>
    <mergeCell ref="E91:H91"/>
    <mergeCell ref="E89:H89"/>
    <mergeCell ref="E93:H93"/>
    <mergeCell ref="L2:V2"/>
  </mergeCells>
  <hyperlinks>
    <hyperlink ref="F105" r:id="rId1" display="https://podminky.urs.cz/item/CS_URS_2025_02/113107161"/>
    <hyperlink ref="F108" r:id="rId2" display="https://podminky.urs.cz/item/CS_URS_2025_02/113107163"/>
    <hyperlink ref="F111" r:id="rId3" display="https://podminky.urs.cz/item/CS_URS_2025_02/113107170"/>
    <hyperlink ref="F114" r:id="rId4" display="https://podminky.urs.cz/item/CS_URS_2025_02/113107171"/>
    <hyperlink ref="F117" r:id="rId5" display="https://podminky.urs.cz/item/CS_URS_2025_02/113107181"/>
    <hyperlink ref="F120" r:id="rId6" display="https://podminky.urs.cz/item/CS_URS_2025_02/113107182"/>
    <hyperlink ref="F123" r:id="rId7" display="https://podminky.urs.cz/item/CS_URS_2025_02/113107322"/>
    <hyperlink ref="F126" r:id="rId8" display="https://podminky.urs.cz/item/CS_URS_2025_02/113107332"/>
    <hyperlink ref="F129" r:id="rId9" display="https://podminky.urs.cz/item/CS_URS_2025_02/113154543"/>
    <hyperlink ref="F132" r:id="rId10" display="https://podminky.urs.cz/item/CS_URS_2025_02/113202111"/>
    <hyperlink ref="F135" r:id="rId11" display="https://podminky.urs.cz/item/CS_URS_2025_02/113204111"/>
    <hyperlink ref="F138" r:id="rId12" display="https://podminky.urs.cz/item/CS_URS_2025_02/121151103"/>
    <hyperlink ref="F143" r:id="rId13" display="https://podminky.urs.cz/item/CS_URS_2025_02/122251302"/>
    <hyperlink ref="F148" r:id="rId14" display="https://podminky.urs.cz/item/CS_URS_2025_02/129001101"/>
    <hyperlink ref="F151" r:id="rId15" display="https://podminky.urs.cz/item/CS_URS_2025_02/132251101"/>
    <hyperlink ref="F160" r:id="rId16" display="https://podminky.urs.cz/item/CS_URS_2025_02/139001101"/>
    <hyperlink ref="F163" r:id="rId17" display="https://podminky.urs.cz/item/CS_URS_2025_02/162351103"/>
    <hyperlink ref="F172" r:id="rId18" display="https://podminky.urs.cz/item/CS_URS_2025_02/162351104"/>
    <hyperlink ref="F175" r:id="rId19" display="https://podminky.urs.cz/item/CS_URS_2025_02/162751119"/>
    <hyperlink ref="F179" r:id="rId20" display="https://podminky.urs.cz/item/CS_URS_2025_02/167151101"/>
    <hyperlink ref="F187" r:id="rId21" display="https://podminky.urs.cz/item/CS_URS_2025_02/171151101"/>
    <hyperlink ref="F190" r:id="rId22" display="https://podminky.urs.cz/item/CS_URS_2025_02/171151103"/>
    <hyperlink ref="F193" r:id="rId23" display="https://podminky.urs.cz/item/CS_URS_2025_02/171152111"/>
    <hyperlink ref="F198" r:id="rId24" display="https://podminky.urs.cz/item/CS_URS_2025_02/171201231"/>
    <hyperlink ref="F202" r:id="rId25" display="https://podminky.urs.cz/item/CS_URS_2025_02/171251201"/>
    <hyperlink ref="F209" r:id="rId26" display="https://podminky.urs.cz/item/CS_URS_2025_02/174111101"/>
    <hyperlink ref="F212" r:id="rId27" display="https://podminky.urs.cz/item/CS_URS_2025_02/181111111"/>
    <hyperlink ref="F214" r:id="rId28" display="https://podminky.urs.cz/item/CS_URS_2025_02/181152302"/>
    <hyperlink ref="F231" r:id="rId29" display="https://podminky.urs.cz/item/CS_URS_2025_02/181351003"/>
    <hyperlink ref="F234" r:id="rId30" display="https://podminky.urs.cz/item/CS_URS_2025_02/182251101"/>
    <hyperlink ref="F242" r:id="rId31" display="https://podminky.urs.cz/item/CS_URS_2025_02/339921132"/>
    <hyperlink ref="F248" r:id="rId32" display="https://podminky.urs.cz/item/CS_URS_2025_02/564831111"/>
    <hyperlink ref="F253" r:id="rId33" display="https://podminky.urs.cz/item/CS_URS_2025_02/564851111"/>
    <hyperlink ref="F268" r:id="rId34" display="https://podminky.urs.cz/item/CS_URS_2025_02/564861111"/>
    <hyperlink ref="F273" r:id="rId35" display="https://podminky.urs.cz/item/CS_URS_2025_02/565145001"/>
    <hyperlink ref="F276" r:id="rId36" display="https://podminky.urs.cz/item/CS_URS_2025_02/567123811"/>
    <hyperlink ref="F279" r:id="rId37" display="https://podminky.urs.cz/item/CS_URS_2025_02/572141111"/>
    <hyperlink ref="F282" r:id="rId38" display="https://podminky.urs.cz/item/CS_URS_2025_02/573191111"/>
    <hyperlink ref="F285" r:id="rId39" display="https://podminky.urs.cz/item/CS_URS_2025_02/573231106"/>
    <hyperlink ref="F288" r:id="rId40" display="https://podminky.urs.cz/item/CS_URS_2025_02/573231111"/>
    <hyperlink ref="F291" r:id="rId41" display="https://podminky.urs.cz/item/CS_URS_2025_02/577134011"/>
    <hyperlink ref="F294" r:id="rId42" display="https://podminky.urs.cz/item/CS_URS_2025_02/577144121"/>
    <hyperlink ref="F297" r:id="rId43" display="https://podminky.urs.cz/item/CS_URS_2025_02/596211112"/>
    <hyperlink ref="F316" r:id="rId44" display="https://podminky.urs.cz/item/CS_URS_2025_02/596211114"/>
    <hyperlink ref="F321" r:id="rId45" display="https://podminky.urs.cz/item/CS_URS_2025_02/596212210"/>
    <hyperlink ref="F332" r:id="rId46" display="https://podminky.urs.cz/item/CS_URS_2025_02/899132121"/>
    <hyperlink ref="F335" r:id="rId47" display="https://podminky.urs.cz/item/CS_URS_2025_02/899132212"/>
    <hyperlink ref="F338" r:id="rId48" display="https://podminky.urs.cz/item/CS_URS_2025_02/899133211"/>
    <hyperlink ref="F342" r:id="rId49" display="https://podminky.urs.cz/item/CS_URS_2025_02/914111111"/>
    <hyperlink ref="F346" r:id="rId50" display="https://podminky.urs.cz/item/CS_URS_2025_02/914511111"/>
    <hyperlink ref="F352" r:id="rId51" display="https://podminky.urs.cz/item/CS_URS_2025_02/915211112"/>
    <hyperlink ref="F355" r:id="rId52" display="https://podminky.urs.cz/item/CS_URS_2025_02/915221122"/>
    <hyperlink ref="F358" r:id="rId53" display="https://podminky.urs.cz/item/CS_URS_2025_02/915611111"/>
    <hyperlink ref="F363" r:id="rId54" display="https://podminky.urs.cz/item/CS_URS_2025_02/916131213"/>
    <hyperlink ref="F382" r:id="rId55" display="https://podminky.urs.cz/item/CS_URS_2025_02/916231213"/>
    <hyperlink ref="F392" r:id="rId56" display="https://podminky.urs.cz/item/CS_URS_2025_02/919731121"/>
    <hyperlink ref="F395" r:id="rId57" display="https://podminky.urs.cz/item/CS_URS_2025_02/919732211"/>
    <hyperlink ref="F405" r:id="rId58" display="https://podminky.urs.cz/item/CS_URS_2025_02/919735112"/>
    <hyperlink ref="F408" r:id="rId59" display="https://podminky.urs.cz/item/CS_URS_2025_02/919735113"/>
    <hyperlink ref="F414" r:id="rId60" display="https://podminky.urs.cz/item/CS_URS_2025_02/919735126"/>
    <hyperlink ref="F417" r:id="rId61" display="https://podminky.urs.cz/item/CS_URS_2025_02/919858111"/>
    <hyperlink ref="F434" r:id="rId62" display="https://podminky.urs.cz/item/CS_URS_2025_02/938909311"/>
    <hyperlink ref="F437" r:id="rId63" display="https://podminky.urs.cz/item/CS_URS_2025_02/966006132"/>
    <hyperlink ref="F442" r:id="rId64" display="https://podminky.urs.cz/item/CS_URS_2025_02/966006211"/>
    <hyperlink ref="F446" r:id="rId65" display="https://podminky.urs.cz/item/CS_URS_2025_02/997221551"/>
    <hyperlink ref="F449" r:id="rId66" display="https://podminky.urs.cz/item/CS_URS_2025_02/997221559"/>
    <hyperlink ref="F452" r:id="rId67" display="https://podminky.urs.cz/item/CS_URS_2025_02/997221561"/>
    <hyperlink ref="F458" r:id="rId68" display="https://podminky.urs.cz/item/CS_URS_2025_02/997221569"/>
    <hyperlink ref="F461" r:id="rId69" display="https://podminky.urs.cz/item/CS_URS_2025_02/997221611"/>
    <hyperlink ref="F463" r:id="rId70" display="https://podminky.urs.cz/item/CS_URS_2025_02/997221861"/>
    <hyperlink ref="F466" r:id="rId71" display="https://podminky.urs.cz/item/CS_URS_2025_02/997221873"/>
    <hyperlink ref="F469" r:id="rId72" display="https://podminky.urs.cz/item/CS_URS_2025_02/997221875"/>
    <hyperlink ref="F472" r:id="rId73" display="https://podminky.urs.cz/item/CS_URS_2025_02/997013871"/>
    <hyperlink ref="F476" r:id="rId74" display="https://podminky.urs.cz/item/CS_URS_2025_02/9982230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75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149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2464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2465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2668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ROUND(J98,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ROUND((SUM(BE98:BE204)),  2)</f>
        <v>0</v>
      </c>
      <c r="G37" s="41"/>
      <c r="H37" s="41"/>
      <c r="I37" s="161">
        <v>0.20999999999999999</v>
      </c>
      <c r="J37" s="160">
        <f>ROUND(((SUM(BE98:BE204))*I37),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ROUND((SUM(BF98:BF204)),  2)</f>
        <v>0</v>
      </c>
      <c r="G38" s="41"/>
      <c r="H38" s="41"/>
      <c r="I38" s="161">
        <v>0.12</v>
      </c>
      <c r="J38" s="160">
        <f>ROUND(((SUM(BF98:BF204))*I38),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ROUND((SUM(BG98:BG204)),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ROUND((SUM(BH98:BH204)),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ROUND((SUM(BI98:BI204)),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2464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2465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D 103-2 - Výměna aktivní zóny pod zpevněnými plochami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J98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J99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171</v>
      </c>
      <c r="E70" s="187"/>
      <c r="F70" s="187"/>
      <c r="G70" s="187"/>
      <c r="H70" s="187"/>
      <c r="I70" s="187"/>
      <c r="J70" s="188">
        <f>J146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173</v>
      </c>
      <c r="E71" s="187"/>
      <c r="F71" s="187"/>
      <c r="G71" s="187"/>
      <c r="H71" s="187"/>
      <c r="I71" s="187"/>
      <c r="J71" s="188">
        <f>J164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175</v>
      </c>
      <c r="E72" s="187"/>
      <c r="F72" s="187"/>
      <c r="G72" s="187"/>
      <c r="H72" s="187"/>
      <c r="I72" s="187"/>
      <c r="J72" s="188">
        <f>J199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9"/>
      <c r="C73" s="180"/>
      <c r="D73" s="181" t="s">
        <v>180</v>
      </c>
      <c r="E73" s="182"/>
      <c r="F73" s="182"/>
      <c r="G73" s="182"/>
      <c r="H73" s="182"/>
      <c r="I73" s="182"/>
      <c r="J73" s="183">
        <f>J202</f>
        <v>0</v>
      </c>
      <c r="K73" s="180"/>
      <c r="L73" s="184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85"/>
      <c r="C74" s="127"/>
      <c r="D74" s="186" t="s">
        <v>181</v>
      </c>
      <c r="E74" s="187"/>
      <c r="F74" s="187"/>
      <c r="G74" s="187"/>
      <c r="H74" s="187"/>
      <c r="I74" s="187"/>
      <c r="J74" s="188">
        <f>J203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182</v>
      </c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26.25" customHeight="1">
      <c r="A84" s="41"/>
      <c r="B84" s="42"/>
      <c r="C84" s="43"/>
      <c r="D84" s="43"/>
      <c r="E84" s="173" t="str">
        <f>E7</f>
        <v>Regenerace sídliště Husákova-Jiráskova, Nový Bor - realizace pro rok 2025</v>
      </c>
      <c r="F84" s="35"/>
      <c r="G84" s="35"/>
      <c r="H84" s="35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157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1" customFormat="1" ht="16.5" customHeight="1">
      <c r="B86" s="24"/>
      <c r="C86" s="25"/>
      <c r="D86" s="25"/>
      <c r="E86" s="173" t="s">
        <v>2464</v>
      </c>
      <c r="F86" s="25"/>
      <c r="G86" s="25"/>
      <c r="H86" s="25"/>
      <c r="I86" s="25"/>
      <c r="J86" s="25"/>
      <c r="K86" s="25"/>
      <c r="L86" s="23"/>
    </row>
    <row r="87" s="1" customFormat="1" ht="12" customHeight="1">
      <c r="B87" s="24"/>
      <c r="C87" s="35" t="s">
        <v>159</v>
      </c>
      <c r="D87" s="25"/>
      <c r="E87" s="25"/>
      <c r="F87" s="25"/>
      <c r="G87" s="25"/>
      <c r="H87" s="25"/>
      <c r="I87" s="25"/>
      <c r="J87" s="25"/>
      <c r="K87" s="25"/>
      <c r="L87" s="23"/>
    </row>
    <row r="88" s="2" customFormat="1" ht="16.5" customHeight="1">
      <c r="A88" s="41"/>
      <c r="B88" s="42"/>
      <c r="C88" s="43"/>
      <c r="D88" s="43"/>
      <c r="E88" s="174" t="s">
        <v>2465</v>
      </c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161</v>
      </c>
      <c r="D89" s="43"/>
      <c r="E89" s="43"/>
      <c r="F89" s="43"/>
      <c r="G89" s="43"/>
      <c r="H89" s="43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3"/>
      <c r="D90" s="43"/>
      <c r="E90" s="72" t="str">
        <f>E13</f>
        <v>D 103-2 - Výměna aktivní zóny pod zpevněnými plochami</v>
      </c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3"/>
      <c r="E92" s="43"/>
      <c r="F92" s="30" t="str">
        <f>F16</f>
        <v>k.ú. Nový Bor</v>
      </c>
      <c r="G92" s="43"/>
      <c r="H92" s="43"/>
      <c r="I92" s="35" t="s">
        <v>23</v>
      </c>
      <c r="J92" s="75" t="str">
        <f>IF(J16="","",J16)</f>
        <v>25. 8. 2025</v>
      </c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3"/>
      <c r="E94" s="43"/>
      <c r="F94" s="30" t="str">
        <f>E19</f>
        <v>Město Nový Bor</v>
      </c>
      <c r="G94" s="43"/>
      <c r="H94" s="43"/>
      <c r="I94" s="35" t="s">
        <v>33</v>
      </c>
      <c r="J94" s="39" t="str">
        <f>E25</f>
        <v xml:space="preserve">ProProjekt s.r.o. </v>
      </c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31</v>
      </c>
      <c r="D95" s="43"/>
      <c r="E95" s="43"/>
      <c r="F95" s="30" t="str">
        <f>IF(E22="","",E22)</f>
        <v>Vyplň údaj</v>
      </c>
      <c r="G95" s="43"/>
      <c r="H95" s="43"/>
      <c r="I95" s="35" t="s">
        <v>38</v>
      </c>
      <c r="J95" s="39" t="str">
        <f>E28</f>
        <v>Martin Rousek</v>
      </c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90"/>
      <c r="B97" s="191"/>
      <c r="C97" s="192" t="s">
        <v>183</v>
      </c>
      <c r="D97" s="193" t="s">
        <v>61</v>
      </c>
      <c r="E97" s="193" t="s">
        <v>57</v>
      </c>
      <c r="F97" s="193" t="s">
        <v>58</v>
      </c>
      <c r="G97" s="193" t="s">
        <v>184</v>
      </c>
      <c r="H97" s="193" t="s">
        <v>185</v>
      </c>
      <c r="I97" s="193" t="s">
        <v>186</v>
      </c>
      <c r="J97" s="193" t="s">
        <v>165</v>
      </c>
      <c r="K97" s="194" t="s">
        <v>187</v>
      </c>
      <c r="L97" s="195"/>
      <c r="M97" s="95" t="s">
        <v>19</v>
      </c>
      <c r="N97" s="96" t="s">
        <v>46</v>
      </c>
      <c r="O97" s="96" t="s">
        <v>188</v>
      </c>
      <c r="P97" s="96" t="s">
        <v>189</v>
      </c>
      <c r="Q97" s="96" t="s">
        <v>190</v>
      </c>
      <c r="R97" s="96" t="s">
        <v>191</v>
      </c>
      <c r="S97" s="96" t="s">
        <v>192</v>
      </c>
      <c r="T97" s="97" t="s">
        <v>193</v>
      </c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</row>
    <row r="98" s="2" customFormat="1" ht="22.8" customHeight="1">
      <c r="A98" s="41"/>
      <c r="B98" s="42"/>
      <c r="C98" s="102" t="s">
        <v>194</v>
      </c>
      <c r="D98" s="43"/>
      <c r="E98" s="43"/>
      <c r="F98" s="43"/>
      <c r="G98" s="43"/>
      <c r="H98" s="43"/>
      <c r="I98" s="43"/>
      <c r="J98" s="196">
        <f>BK98</f>
        <v>0</v>
      </c>
      <c r="K98" s="43"/>
      <c r="L98" s="47"/>
      <c r="M98" s="98"/>
      <c r="N98" s="197"/>
      <c r="O98" s="99"/>
      <c r="P98" s="198">
        <f>P99+P202</f>
        <v>0</v>
      </c>
      <c r="Q98" s="99"/>
      <c r="R98" s="198">
        <f>R99+R202</f>
        <v>0.33383699999999999</v>
      </c>
      <c r="S98" s="99"/>
      <c r="T98" s="199">
        <f>T99+T202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75</v>
      </c>
      <c r="AU98" s="20" t="s">
        <v>166</v>
      </c>
      <c r="BK98" s="200">
        <f>BK99+BK202</f>
        <v>0</v>
      </c>
    </row>
    <row r="99" s="12" customFormat="1" ht="25.92" customHeight="1">
      <c r="A99" s="12"/>
      <c r="B99" s="201"/>
      <c r="C99" s="202"/>
      <c r="D99" s="203" t="s">
        <v>75</v>
      </c>
      <c r="E99" s="204" t="s">
        <v>195</v>
      </c>
      <c r="F99" s="204" t="s">
        <v>196</v>
      </c>
      <c r="G99" s="202"/>
      <c r="H99" s="202"/>
      <c r="I99" s="205"/>
      <c r="J99" s="206">
        <f>BK99</f>
        <v>0</v>
      </c>
      <c r="K99" s="202"/>
      <c r="L99" s="207"/>
      <c r="M99" s="208"/>
      <c r="N99" s="209"/>
      <c r="O99" s="209"/>
      <c r="P99" s="210">
        <f>P100+P146+P164+P199</f>
        <v>0</v>
      </c>
      <c r="Q99" s="209"/>
      <c r="R99" s="210">
        <f>R100+R146+R164+R199</f>
        <v>0.33383699999999999</v>
      </c>
      <c r="S99" s="209"/>
      <c r="T99" s="211">
        <f>T100+T146+T164+T199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83</v>
      </c>
      <c r="AT99" s="213" t="s">
        <v>75</v>
      </c>
      <c r="AU99" s="213" t="s">
        <v>76</v>
      </c>
      <c r="AY99" s="212" t="s">
        <v>197</v>
      </c>
      <c r="BK99" s="214">
        <f>BK100+BK146+BK164+BK199</f>
        <v>0</v>
      </c>
    </row>
    <row r="100" s="12" customFormat="1" ht="22.8" customHeight="1">
      <c r="A100" s="12"/>
      <c r="B100" s="201"/>
      <c r="C100" s="202"/>
      <c r="D100" s="203" t="s">
        <v>75</v>
      </c>
      <c r="E100" s="215" t="s">
        <v>83</v>
      </c>
      <c r="F100" s="215" t="s">
        <v>198</v>
      </c>
      <c r="G100" s="202"/>
      <c r="H100" s="202"/>
      <c r="I100" s="205"/>
      <c r="J100" s="216">
        <f>BK100</f>
        <v>0</v>
      </c>
      <c r="K100" s="202"/>
      <c r="L100" s="207"/>
      <c r="M100" s="208"/>
      <c r="N100" s="209"/>
      <c r="O100" s="209"/>
      <c r="P100" s="210">
        <f>SUM(P101:P145)</f>
        <v>0</v>
      </c>
      <c r="Q100" s="209"/>
      <c r="R100" s="210">
        <f>SUM(R101:R145)</f>
        <v>0</v>
      </c>
      <c r="S100" s="209"/>
      <c r="T100" s="211">
        <f>SUM(T101:T145)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2" t="s">
        <v>83</v>
      </c>
      <c r="AT100" s="213" t="s">
        <v>75</v>
      </c>
      <c r="AU100" s="213" t="s">
        <v>83</v>
      </c>
      <c r="AY100" s="212" t="s">
        <v>197</v>
      </c>
      <c r="BK100" s="214">
        <f>SUM(BK101:BK145)</f>
        <v>0</v>
      </c>
    </row>
    <row r="101" s="2" customFormat="1" ht="49.05" customHeight="1">
      <c r="A101" s="41"/>
      <c r="B101" s="42"/>
      <c r="C101" s="217" t="s">
        <v>83</v>
      </c>
      <c r="D101" s="217" t="s">
        <v>199</v>
      </c>
      <c r="E101" s="218" t="s">
        <v>855</v>
      </c>
      <c r="F101" s="219" t="s">
        <v>856</v>
      </c>
      <c r="G101" s="220" t="s">
        <v>266</v>
      </c>
      <c r="H101" s="221">
        <v>134.80099999999999</v>
      </c>
      <c r="I101" s="222"/>
      <c r="J101" s="223">
        <f>ROUND(I101*H101,2)</f>
        <v>0</v>
      </c>
      <c r="K101" s="219" t="s">
        <v>203</v>
      </c>
      <c r="L101" s="47"/>
      <c r="M101" s="224" t="s">
        <v>19</v>
      </c>
      <c r="N101" s="225" t="s">
        <v>47</v>
      </c>
      <c r="O101" s="87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8" t="s">
        <v>204</v>
      </c>
      <c r="AT101" s="228" t="s">
        <v>199</v>
      </c>
      <c r="AU101" s="228" t="s">
        <v>85</v>
      </c>
      <c r="AY101" s="20" t="s">
        <v>197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0" t="s">
        <v>83</v>
      </c>
      <c r="BK101" s="229">
        <f>ROUND(I101*H101,2)</f>
        <v>0</v>
      </c>
      <c r="BL101" s="20" t="s">
        <v>204</v>
      </c>
      <c r="BM101" s="228" t="s">
        <v>2669</v>
      </c>
    </row>
    <row r="102" s="2" customFormat="1">
      <c r="A102" s="41"/>
      <c r="B102" s="42"/>
      <c r="C102" s="43"/>
      <c r="D102" s="230" t="s">
        <v>206</v>
      </c>
      <c r="E102" s="43"/>
      <c r="F102" s="231" t="s">
        <v>858</v>
      </c>
      <c r="G102" s="43"/>
      <c r="H102" s="43"/>
      <c r="I102" s="232"/>
      <c r="J102" s="43"/>
      <c r="K102" s="43"/>
      <c r="L102" s="47"/>
      <c r="M102" s="233"/>
      <c r="N102" s="23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206</v>
      </c>
      <c r="AU102" s="20" t="s">
        <v>85</v>
      </c>
    </row>
    <row r="103" s="13" customFormat="1">
      <c r="A103" s="13"/>
      <c r="B103" s="235"/>
      <c r="C103" s="236"/>
      <c r="D103" s="237" t="s">
        <v>208</v>
      </c>
      <c r="E103" s="238" t="s">
        <v>19</v>
      </c>
      <c r="F103" s="239" t="s">
        <v>2670</v>
      </c>
      <c r="G103" s="236"/>
      <c r="H103" s="240">
        <v>1.625</v>
      </c>
      <c r="I103" s="241"/>
      <c r="J103" s="236"/>
      <c r="K103" s="236"/>
      <c r="L103" s="242"/>
      <c r="M103" s="243"/>
      <c r="N103" s="244"/>
      <c r="O103" s="244"/>
      <c r="P103" s="244"/>
      <c r="Q103" s="244"/>
      <c r="R103" s="244"/>
      <c r="S103" s="244"/>
      <c r="T103" s="245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6" t="s">
        <v>208</v>
      </c>
      <c r="AU103" s="246" t="s">
        <v>85</v>
      </c>
      <c r="AV103" s="13" t="s">
        <v>85</v>
      </c>
      <c r="AW103" s="13" t="s">
        <v>37</v>
      </c>
      <c r="AX103" s="13" t="s">
        <v>76</v>
      </c>
      <c r="AY103" s="246" t="s">
        <v>197</v>
      </c>
    </row>
    <row r="104" s="15" customFormat="1">
      <c r="A104" s="15"/>
      <c r="B104" s="258"/>
      <c r="C104" s="259"/>
      <c r="D104" s="237" t="s">
        <v>208</v>
      </c>
      <c r="E104" s="260" t="s">
        <v>19</v>
      </c>
      <c r="F104" s="261" t="s">
        <v>378</v>
      </c>
      <c r="G104" s="259"/>
      <c r="H104" s="262">
        <v>1.625</v>
      </c>
      <c r="I104" s="263"/>
      <c r="J104" s="259"/>
      <c r="K104" s="259"/>
      <c r="L104" s="264"/>
      <c r="M104" s="265"/>
      <c r="N104" s="266"/>
      <c r="O104" s="266"/>
      <c r="P104" s="266"/>
      <c r="Q104" s="266"/>
      <c r="R104" s="266"/>
      <c r="S104" s="266"/>
      <c r="T104" s="267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8" t="s">
        <v>208</v>
      </c>
      <c r="AU104" s="268" t="s">
        <v>85</v>
      </c>
      <c r="AV104" s="15" t="s">
        <v>93</v>
      </c>
      <c r="AW104" s="15" t="s">
        <v>37</v>
      </c>
      <c r="AX104" s="15" t="s">
        <v>76</v>
      </c>
      <c r="AY104" s="268" t="s">
        <v>197</v>
      </c>
    </row>
    <row r="105" s="13" customFormat="1">
      <c r="A105" s="13"/>
      <c r="B105" s="235"/>
      <c r="C105" s="236"/>
      <c r="D105" s="237" t="s">
        <v>208</v>
      </c>
      <c r="E105" s="238" t="s">
        <v>19</v>
      </c>
      <c r="F105" s="239" t="s">
        <v>2671</v>
      </c>
      <c r="G105" s="236"/>
      <c r="H105" s="240">
        <v>3.8380000000000001</v>
      </c>
      <c r="I105" s="241"/>
      <c r="J105" s="236"/>
      <c r="K105" s="236"/>
      <c r="L105" s="242"/>
      <c r="M105" s="243"/>
      <c r="N105" s="244"/>
      <c r="O105" s="244"/>
      <c r="P105" s="244"/>
      <c r="Q105" s="244"/>
      <c r="R105" s="244"/>
      <c r="S105" s="244"/>
      <c r="T105" s="245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6" t="s">
        <v>208</v>
      </c>
      <c r="AU105" s="246" t="s">
        <v>85</v>
      </c>
      <c r="AV105" s="13" t="s">
        <v>85</v>
      </c>
      <c r="AW105" s="13" t="s">
        <v>37</v>
      </c>
      <c r="AX105" s="13" t="s">
        <v>76</v>
      </c>
      <c r="AY105" s="246" t="s">
        <v>197</v>
      </c>
    </row>
    <row r="106" s="13" customFormat="1">
      <c r="A106" s="13"/>
      <c r="B106" s="235"/>
      <c r="C106" s="236"/>
      <c r="D106" s="237" t="s">
        <v>208</v>
      </c>
      <c r="E106" s="238" t="s">
        <v>19</v>
      </c>
      <c r="F106" s="239" t="s">
        <v>2672</v>
      </c>
      <c r="G106" s="236"/>
      <c r="H106" s="240">
        <v>3.613</v>
      </c>
      <c r="I106" s="241"/>
      <c r="J106" s="236"/>
      <c r="K106" s="236"/>
      <c r="L106" s="242"/>
      <c r="M106" s="243"/>
      <c r="N106" s="244"/>
      <c r="O106" s="244"/>
      <c r="P106" s="244"/>
      <c r="Q106" s="244"/>
      <c r="R106" s="244"/>
      <c r="S106" s="244"/>
      <c r="T106" s="245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6" t="s">
        <v>208</v>
      </c>
      <c r="AU106" s="246" t="s">
        <v>85</v>
      </c>
      <c r="AV106" s="13" t="s">
        <v>85</v>
      </c>
      <c r="AW106" s="13" t="s">
        <v>37</v>
      </c>
      <c r="AX106" s="13" t="s">
        <v>76</v>
      </c>
      <c r="AY106" s="246" t="s">
        <v>197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2673</v>
      </c>
      <c r="G107" s="236"/>
      <c r="H107" s="240">
        <v>48.537999999999997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76</v>
      </c>
      <c r="AY107" s="246" t="s">
        <v>197</v>
      </c>
    </row>
    <row r="108" s="13" customFormat="1">
      <c r="A108" s="13"/>
      <c r="B108" s="235"/>
      <c r="C108" s="236"/>
      <c r="D108" s="237" t="s">
        <v>208</v>
      </c>
      <c r="E108" s="238" t="s">
        <v>19</v>
      </c>
      <c r="F108" s="239" t="s">
        <v>2674</v>
      </c>
      <c r="G108" s="236"/>
      <c r="H108" s="240">
        <v>6</v>
      </c>
      <c r="I108" s="241"/>
      <c r="J108" s="236"/>
      <c r="K108" s="236"/>
      <c r="L108" s="242"/>
      <c r="M108" s="243"/>
      <c r="N108" s="244"/>
      <c r="O108" s="244"/>
      <c r="P108" s="244"/>
      <c r="Q108" s="244"/>
      <c r="R108" s="244"/>
      <c r="S108" s="244"/>
      <c r="T108" s="245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6" t="s">
        <v>208</v>
      </c>
      <c r="AU108" s="246" t="s">
        <v>85</v>
      </c>
      <c r="AV108" s="13" t="s">
        <v>85</v>
      </c>
      <c r="AW108" s="13" t="s">
        <v>37</v>
      </c>
      <c r="AX108" s="13" t="s">
        <v>76</v>
      </c>
      <c r="AY108" s="246" t="s">
        <v>197</v>
      </c>
    </row>
    <row r="109" s="15" customFormat="1">
      <c r="A109" s="15"/>
      <c r="B109" s="258"/>
      <c r="C109" s="259"/>
      <c r="D109" s="237" t="s">
        <v>208</v>
      </c>
      <c r="E109" s="260" t="s">
        <v>19</v>
      </c>
      <c r="F109" s="261" t="s">
        <v>383</v>
      </c>
      <c r="G109" s="259"/>
      <c r="H109" s="262">
        <v>61.988999999999997</v>
      </c>
      <c r="I109" s="263"/>
      <c r="J109" s="259"/>
      <c r="K109" s="259"/>
      <c r="L109" s="264"/>
      <c r="M109" s="265"/>
      <c r="N109" s="266"/>
      <c r="O109" s="266"/>
      <c r="P109" s="266"/>
      <c r="Q109" s="266"/>
      <c r="R109" s="266"/>
      <c r="S109" s="266"/>
      <c r="T109" s="267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8" t="s">
        <v>208</v>
      </c>
      <c r="AU109" s="268" t="s">
        <v>85</v>
      </c>
      <c r="AV109" s="15" t="s">
        <v>93</v>
      </c>
      <c r="AW109" s="15" t="s">
        <v>37</v>
      </c>
      <c r="AX109" s="15" t="s">
        <v>76</v>
      </c>
      <c r="AY109" s="268" t="s">
        <v>197</v>
      </c>
    </row>
    <row r="110" s="13" customFormat="1">
      <c r="A110" s="13"/>
      <c r="B110" s="235"/>
      <c r="C110" s="236"/>
      <c r="D110" s="237" t="s">
        <v>208</v>
      </c>
      <c r="E110" s="238" t="s">
        <v>19</v>
      </c>
      <c r="F110" s="239" t="s">
        <v>2675</v>
      </c>
      <c r="G110" s="236"/>
      <c r="H110" s="240">
        <v>32.963000000000001</v>
      </c>
      <c r="I110" s="241"/>
      <c r="J110" s="236"/>
      <c r="K110" s="236"/>
      <c r="L110" s="242"/>
      <c r="M110" s="243"/>
      <c r="N110" s="244"/>
      <c r="O110" s="244"/>
      <c r="P110" s="244"/>
      <c r="Q110" s="244"/>
      <c r="R110" s="244"/>
      <c r="S110" s="244"/>
      <c r="T110" s="245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6" t="s">
        <v>208</v>
      </c>
      <c r="AU110" s="246" t="s">
        <v>85</v>
      </c>
      <c r="AV110" s="13" t="s">
        <v>85</v>
      </c>
      <c r="AW110" s="13" t="s">
        <v>37</v>
      </c>
      <c r="AX110" s="13" t="s">
        <v>76</v>
      </c>
      <c r="AY110" s="246" t="s">
        <v>197</v>
      </c>
    </row>
    <row r="111" s="15" customFormat="1">
      <c r="A111" s="15"/>
      <c r="B111" s="258"/>
      <c r="C111" s="259"/>
      <c r="D111" s="237" t="s">
        <v>208</v>
      </c>
      <c r="E111" s="260" t="s">
        <v>19</v>
      </c>
      <c r="F111" s="261" t="s">
        <v>385</v>
      </c>
      <c r="G111" s="259"/>
      <c r="H111" s="262">
        <v>32.963000000000001</v>
      </c>
      <c r="I111" s="263"/>
      <c r="J111" s="259"/>
      <c r="K111" s="259"/>
      <c r="L111" s="264"/>
      <c r="M111" s="265"/>
      <c r="N111" s="266"/>
      <c r="O111" s="266"/>
      <c r="P111" s="266"/>
      <c r="Q111" s="266"/>
      <c r="R111" s="266"/>
      <c r="S111" s="266"/>
      <c r="T111" s="267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8" t="s">
        <v>208</v>
      </c>
      <c r="AU111" s="268" t="s">
        <v>85</v>
      </c>
      <c r="AV111" s="15" t="s">
        <v>93</v>
      </c>
      <c r="AW111" s="15" t="s">
        <v>37</v>
      </c>
      <c r="AX111" s="15" t="s">
        <v>76</v>
      </c>
      <c r="AY111" s="268" t="s">
        <v>197</v>
      </c>
    </row>
    <row r="112" s="13" customFormat="1">
      <c r="A112" s="13"/>
      <c r="B112" s="235"/>
      <c r="C112" s="236"/>
      <c r="D112" s="237" t="s">
        <v>208</v>
      </c>
      <c r="E112" s="238" t="s">
        <v>19</v>
      </c>
      <c r="F112" s="239" t="s">
        <v>2676</v>
      </c>
      <c r="G112" s="236"/>
      <c r="H112" s="240">
        <v>1.9259999999999999</v>
      </c>
      <c r="I112" s="241"/>
      <c r="J112" s="236"/>
      <c r="K112" s="236"/>
      <c r="L112" s="242"/>
      <c r="M112" s="243"/>
      <c r="N112" s="244"/>
      <c r="O112" s="244"/>
      <c r="P112" s="244"/>
      <c r="Q112" s="244"/>
      <c r="R112" s="244"/>
      <c r="S112" s="244"/>
      <c r="T112" s="245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6" t="s">
        <v>208</v>
      </c>
      <c r="AU112" s="246" t="s">
        <v>85</v>
      </c>
      <c r="AV112" s="13" t="s">
        <v>85</v>
      </c>
      <c r="AW112" s="13" t="s">
        <v>37</v>
      </c>
      <c r="AX112" s="13" t="s">
        <v>76</v>
      </c>
      <c r="AY112" s="246" t="s">
        <v>197</v>
      </c>
    </row>
    <row r="113" s="13" customFormat="1">
      <c r="A113" s="13"/>
      <c r="B113" s="235"/>
      <c r="C113" s="236"/>
      <c r="D113" s="237" t="s">
        <v>208</v>
      </c>
      <c r="E113" s="238" t="s">
        <v>19</v>
      </c>
      <c r="F113" s="239" t="s">
        <v>2677</v>
      </c>
      <c r="G113" s="236"/>
      <c r="H113" s="240">
        <v>1.0549999999999999</v>
      </c>
      <c r="I113" s="241"/>
      <c r="J113" s="236"/>
      <c r="K113" s="236"/>
      <c r="L113" s="242"/>
      <c r="M113" s="243"/>
      <c r="N113" s="244"/>
      <c r="O113" s="244"/>
      <c r="P113" s="244"/>
      <c r="Q113" s="244"/>
      <c r="R113" s="244"/>
      <c r="S113" s="244"/>
      <c r="T113" s="245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6" t="s">
        <v>208</v>
      </c>
      <c r="AU113" s="246" t="s">
        <v>85</v>
      </c>
      <c r="AV113" s="13" t="s">
        <v>85</v>
      </c>
      <c r="AW113" s="13" t="s">
        <v>37</v>
      </c>
      <c r="AX113" s="13" t="s">
        <v>76</v>
      </c>
      <c r="AY113" s="246" t="s">
        <v>197</v>
      </c>
    </row>
    <row r="114" s="13" customFormat="1">
      <c r="A114" s="13"/>
      <c r="B114" s="235"/>
      <c r="C114" s="236"/>
      <c r="D114" s="237" t="s">
        <v>208</v>
      </c>
      <c r="E114" s="238" t="s">
        <v>19</v>
      </c>
      <c r="F114" s="239" t="s">
        <v>2678</v>
      </c>
      <c r="G114" s="236"/>
      <c r="H114" s="240">
        <v>21.998000000000001</v>
      </c>
      <c r="I114" s="241"/>
      <c r="J114" s="236"/>
      <c r="K114" s="236"/>
      <c r="L114" s="242"/>
      <c r="M114" s="243"/>
      <c r="N114" s="244"/>
      <c r="O114" s="244"/>
      <c r="P114" s="244"/>
      <c r="Q114" s="244"/>
      <c r="R114" s="244"/>
      <c r="S114" s="244"/>
      <c r="T114" s="245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6" t="s">
        <v>208</v>
      </c>
      <c r="AU114" s="246" t="s">
        <v>85</v>
      </c>
      <c r="AV114" s="13" t="s">
        <v>85</v>
      </c>
      <c r="AW114" s="13" t="s">
        <v>37</v>
      </c>
      <c r="AX114" s="13" t="s">
        <v>76</v>
      </c>
      <c r="AY114" s="246" t="s">
        <v>197</v>
      </c>
    </row>
    <row r="115" s="13" customFormat="1">
      <c r="A115" s="13"/>
      <c r="B115" s="235"/>
      <c r="C115" s="236"/>
      <c r="D115" s="237" t="s">
        <v>208</v>
      </c>
      <c r="E115" s="238" t="s">
        <v>19</v>
      </c>
      <c r="F115" s="239" t="s">
        <v>2679</v>
      </c>
      <c r="G115" s="236"/>
      <c r="H115" s="240">
        <v>13.244999999999999</v>
      </c>
      <c r="I115" s="241"/>
      <c r="J115" s="236"/>
      <c r="K115" s="236"/>
      <c r="L115" s="242"/>
      <c r="M115" s="243"/>
      <c r="N115" s="244"/>
      <c r="O115" s="244"/>
      <c r="P115" s="244"/>
      <c r="Q115" s="244"/>
      <c r="R115" s="244"/>
      <c r="S115" s="244"/>
      <c r="T115" s="245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6" t="s">
        <v>208</v>
      </c>
      <c r="AU115" s="246" t="s">
        <v>85</v>
      </c>
      <c r="AV115" s="13" t="s">
        <v>85</v>
      </c>
      <c r="AW115" s="13" t="s">
        <v>37</v>
      </c>
      <c r="AX115" s="13" t="s">
        <v>76</v>
      </c>
      <c r="AY115" s="246" t="s">
        <v>197</v>
      </c>
    </row>
    <row r="116" s="15" customFormat="1">
      <c r="A116" s="15"/>
      <c r="B116" s="258"/>
      <c r="C116" s="259"/>
      <c r="D116" s="237" t="s">
        <v>208</v>
      </c>
      <c r="E116" s="260" t="s">
        <v>19</v>
      </c>
      <c r="F116" s="261" t="s">
        <v>390</v>
      </c>
      <c r="G116" s="259"/>
      <c r="H116" s="262">
        <v>38.223999999999997</v>
      </c>
      <c r="I116" s="263"/>
      <c r="J116" s="259"/>
      <c r="K116" s="259"/>
      <c r="L116" s="264"/>
      <c r="M116" s="265"/>
      <c r="N116" s="266"/>
      <c r="O116" s="266"/>
      <c r="P116" s="266"/>
      <c r="Q116" s="266"/>
      <c r="R116" s="266"/>
      <c r="S116" s="266"/>
      <c r="T116" s="267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8" t="s">
        <v>208</v>
      </c>
      <c r="AU116" s="268" t="s">
        <v>85</v>
      </c>
      <c r="AV116" s="15" t="s">
        <v>93</v>
      </c>
      <c r="AW116" s="15" t="s">
        <v>37</v>
      </c>
      <c r="AX116" s="15" t="s">
        <v>76</v>
      </c>
      <c r="AY116" s="268" t="s">
        <v>197</v>
      </c>
    </row>
    <row r="117" s="14" customFormat="1">
      <c r="A117" s="14"/>
      <c r="B117" s="247"/>
      <c r="C117" s="248"/>
      <c r="D117" s="237" t="s">
        <v>208</v>
      </c>
      <c r="E117" s="249" t="s">
        <v>19</v>
      </c>
      <c r="F117" s="250" t="s">
        <v>272</v>
      </c>
      <c r="G117" s="248"/>
      <c r="H117" s="251">
        <v>134.80100000000002</v>
      </c>
      <c r="I117" s="252"/>
      <c r="J117" s="248"/>
      <c r="K117" s="248"/>
      <c r="L117" s="253"/>
      <c r="M117" s="254"/>
      <c r="N117" s="255"/>
      <c r="O117" s="255"/>
      <c r="P117" s="255"/>
      <c r="Q117" s="255"/>
      <c r="R117" s="255"/>
      <c r="S117" s="255"/>
      <c r="T117" s="256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7" t="s">
        <v>208</v>
      </c>
      <c r="AU117" s="257" t="s">
        <v>85</v>
      </c>
      <c r="AV117" s="14" t="s">
        <v>204</v>
      </c>
      <c r="AW117" s="14" t="s">
        <v>37</v>
      </c>
      <c r="AX117" s="14" t="s">
        <v>83</v>
      </c>
      <c r="AY117" s="257" t="s">
        <v>197</v>
      </c>
    </row>
    <row r="118" s="2" customFormat="1" ht="37.8" customHeight="1">
      <c r="A118" s="41"/>
      <c r="B118" s="42"/>
      <c r="C118" s="217" t="s">
        <v>85</v>
      </c>
      <c r="D118" s="217" t="s">
        <v>199</v>
      </c>
      <c r="E118" s="218" t="s">
        <v>303</v>
      </c>
      <c r="F118" s="219" t="s">
        <v>304</v>
      </c>
      <c r="G118" s="220" t="s">
        <v>266</v>
      </c>
      <c r="H118" s="221">
        <v>67.400999999999996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204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204</v>
      </c>
      <c r="BM118" s="228" t="s">
        <v>2680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306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3" customFormat="1">
      <c r="A120" s="13"/>
      <c r="B120" s="235"/>
      <c r="C120" s="236"/>
      <c r="D120" s="237" t="s">
        <v>208</v>
      </c>
      <c r="E120" s="236"/>
      <c r="F120" s="239" t="s">
        <v>2681</v>
      </c>
      <c r="G120" s="236"/>
      <c r="H120" s="240">
        <v>67.400999999999996</v>
      </c>
      <c r="I120" s="241"/>
      <c r="J120" s="236"/>
      <c r="K120" s="236"/>
      <c r="L120" s="242"/>
      <c r="M120" s="243"/>
      <c r="N120" s="244"/>
      <c r="O120" s="244"/>
      <c r="P120" s="244"/>
      <c r="Q120" s="244"/>
      <c r="R120" s="244"/>
      <c r="S120" s="244"/>
      <c r="T120" s="245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6" t="s">
        <v>208</v>
      </c>
      <c r="AU120" s="246" t="s">
        <v>85</v>
      </c>
      <c r="AV120" s="13" t="s">
        <v>85</v>
      </c>
      <c r="AW120" s="13" t="s">
        <v>4</v>
      </c>
      <c r="AX120" s="13" t="s">
        <v>83</v>
      </c>
      <c r="AY120" s="246" t="s">
        <v>197</v>
      </c>
    </row>
    <row r="121" s="2" customFormat="1" ht="62.7" customHeight="1">
      <c r="A121" s="41"/>
      <c r="B121" s="42"/>
      <c r="C121" s="217" t="s">
        <v>93</v>
      </c>
      <c r="D121" s="217" t="s">
        <v>199</v>
      </c>
      <c r="E121" s="218" t="s">
        <v>320</v>
      </c>
      <c r="F121" s="219" t="s">
        <v>321</v>
      </c>
      <c r="G121" s="220" t="s">
        <v>266</v>
      </c>
      <c r="H121" s="221">
        <v>134.80099999999999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204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204</v>
      </c>
      <c r="BM121" s="228" t="s">
        <v>2682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323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2" customFormat="1" ht="66.75" customHeight="1">
      <c r="A123" s="41"/>
      <c r="B123" s="42"/>
      <c r="C123" s="217" t="s">
        <v>204</v>
      </c>
      <c r="D123" s="217" t="s">
        <v>199</v>
      </c>
      <c r="E123" s="218" t="s">
        <v>326</v>
      </c>
      <c r="F123" s="219" t="s">
        <v>327</v>
      </c>
      <c r="G123" s="220" t="s">
        <v>266</v>
      </c>
      <c r="H123" s="221">
        <v>2561.2190000000001</v>
      </c>
      <c r="I123" s="222"/>
      <c r="J123" s="223">
        <f>ROUND(I123*H123,2)</f>
        <v>0</v>
      </c>
      <c r="K123" s="219" t="s">
        <v>203</v>
      </c>
      <c r="L123" s="47"/>
      <c r="M123" s="224" t="s">
        <v>19</v>
      </c>
      <c r="N123" s="225" t="s">
        <v>47</v>
      </c>
      <c r="O123" s="87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8" t="s">
        <v>204</v>
      </c>
      <c r="AT123" s="228" t="s">
        <v>199</v>
      </c>
      <c r="AU123" s="228" t="s">
        <v>85</v>
      </c>
      <c r="AY123" s="20" t="s">
        <v>197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0" t="s">
        <v>83</v>
      </c>
      <c r="BK123" s="229">
        <f>ROUND(I123*H123,2)</f>
        <v>0</v>
      </c>
      <c r="BL123" s="20" t="s">
        <v>204</v>
      </c>
      <c r="BM123" s="228" t="s">
        <v>2683</v>
      </c>
    </row>
    <row r="124" s="2" customFormat="1">
      <c r="A124" s="41"/>
      <c r="B124" s="42"/>
      <c r="C124" s="43"/>
      <c r="D124" s="230" t="s">
        <v>206</v>
      </c>
      <c r="E124" s="43"/>
      <c r="F124" s="231" t="s">
        <v>329</v>
      </c>
      <c r="G124" s="43"/>
      <c r="H124" s="43"/>
      <c r="I124" s="232"/>
      <c r="J124" s="43"/>
      <c r="K124" s="43"/>
      <c r="L124" s="47"/>
      <c r="M124" s="233"/>
      <c r="N124" s="234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206</v>
      </c>
      <c r="AU124" s="20" t="s">
        <v>85</v>
      </c>
    </row>
    <row r="125" s="13" customFormat="1">
      <c r="A125" s="13"/>
      <c r="B125" s="235"/>
      <c r="C125" s="236"/>
      <c r="D125" s="237" t="s">
        <v>208</v>
      </c>
      <c r="E125" s="236"/>
      <c r="F125" s="239" t="s">
        <v>2684</v>
      </c>
      <c r="G125" s="236"/>
      <c r="H125" s="240">
        <v>2561.2190000000001</v>
      </c>
      <c r="I125" s="241"/>
      <c r="J125" s="236"/>
      <c r="K125" s="236"/>
      <c r="L125" s="242"/>
      <c r="M125" s="243"/>
      <c r="N125" s="244"/>
      <c r="O125" s="244"/>
      <c r="P125" s="244"/>
      <c r="Q125" s="244"/>
      <c r="R125" s="244"/>
      <c r="S125" s="244"/>
      <c r="T125" s="245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6" t="s">
        <v>208</v>
      </c>
      <c r="AU125" s="246" t="s">
        <v>85</v>
      </c>
      <c r="AV125" s="13" t="s">
        <v>85</v>
      </c>
      <c r="AW125" s="13" t="s">
        <v>4</v>
      </c>
      <c r="AX125" s="13" t="s">
        <v>83</v>
      </c>
      <c r="AY125" s="246" t="s">
        <v>197</v>
      </c>
    </row>
    <row r="126" s="2" customFormat="1" ht="37.8" customHeight="1">
      <c r="A126" s="41"/>
      <c r="B126" s="42"/>
      <c r="C126" s="217" t="s">
        <v>224</v>
      </c>
      <c r="D126" s="217" t="s">
        <v>199</v>
      </c>
      <c r="E126" s="218" t="s">
        <v>875</v>
      </c>
      <c r="F126" s="219" t="s">
        <v>876</v>
      </c>
      <c r="G126" s="220" t="s">
        <v>202</v>
      </c>
      <c r="H126" s="221">
        <v>397.42500000000001</v>
      </c>
      <c r="I126" s="222"/>
      <c r="J126" s="223">
        <f>ROUND(I126*H126,2)</f>
        <v>0</v>
      </c>
      <c r="K126" s="219" t="s">
        <v>203</v>
      </c>
      <c r="L126" s="47"/>
      <c r="M126" s="224" t="s">
        <v>19</v>
      </c>
      <c r="N126" s="225" t="s">
        <v>47</v>
      </c>
      <c r="O126" s="87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8" t="s">
        <v>204</v>
      </c>
      <c r="AT126" s="228" t="s">
        <v>199</v>
      </c>
      <c r="AU126" s="228" t="s">
        <v>85</v>
      </c>
      <c r="AY126" s="20" t="s">
        <v>197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0" t="s">
        <v>83</v>
      </c>
      <c r="BK126" s="229">
        <f>ROUND(I126*H126,2)</f>
        <v>0</v>
      </c>
      <c r="BL126" s="20" t="s">
        <v>204</v>
      </c>
      <c r="BM126" s="228" t="s">
        <v>2685</v>
      </c>
    </row>
    <row r="127" s="2" customFormat="1">
      <c r="A127" s="41"/>
      <c r="B127" s="42"/>
      <c r="C127" s="43"/>
      <c r="D127" s="230" t="s">
        <v>206</v>
      </c>
      <c r="E127" s="43"/>
      <c r="F127" s="231" t="s">
        <v>878</v>
      </c>
      <c r="G127" s="43"/>
      <c r="H127" s="43"/>
      <c r="I127" s="232"/>
      <c r="J127" s="43"/>
      <c r="K127" s="43"/>
      <c r="L127" s="47"/>
      <c r="M127" s="233"/>
      <c r="N127" s="23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206</v>
      </c>
      <c r="AU127" s="20" t="s">
        <v>85</v>
      </c>
    </row>
    <row r="128" s="13" customFormat="1">
      <c r="A128" s="13"/>
      <c r="B128" s="235"/>
      <c r="C128" s="236"/>
      <c r="D128" s="237" t="s">
        <v>208</v>
      </c>
      <c r="E128" s="238" t="s">
        <v>19</v>
      </c>
      <c r="F128" s="239" t="s">
        <v>2543</v>
      </c>
      <c r="G128" s="236"/>
      <c r="H128" s="240">
        <v>3.25</v>
      </c>
      <c r="I128" s="241"/>
      <c r="J128" s="236"/>
      <c r="K128" s="236"/>
      <c r="L128" s="242"/>
      <c r="M128" s="243"/>
      <c r="N128" s="244"/>
      <c r="O128" s="244"/>
      <c r="P128" s="244"/>
      <c r="Q128" s="244"/>
      <c r="R128" s="244"/>
      <c r="S128" s="244"/>
      <c r="T128" s="245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6" t="s">
        <v>208</v>
      </c>
      <c r="AU128" s="246" t="s">
        <v>85</v>
      </c>
      <c r="AV128" s="13" t="s">
        <v>85</v>
      </c>
      <c r="AW128" s="13" t="s">
        <v>37</v>
      </c>
      <c r="AX128" s="13" t="s">
        <v>76</v>
      </c>
      <c r="AY128" s="246" t="s">
        <v>197</v>
      </c>
    </row>
    <row r="129" s="15" customFormat="1">
      <c r="A129" s="15"/>
      <c r="B129" s="258"/>
      <c r="C129" s="259"/>
      <c r="D129" s="237" t="s">
        <v>208</v>
      </c>
      <c r="E129" s="260" t="s">
        <v>19</v>
      </c>
      <c r="F129" s="261" t="s">
        <v>378</v>
      </c>
      <c r="G129" s="259"/>
      <c r="H129" s="262">
        <v>3.25</v>
      </c>
      <c r="I129" s="263"/>
      <c r="J129" s="259"/>
      <c r="K129" s="259"/>
      <c r="L129" s="264"/>
      <c r="M129" s="265"/>
      <c r="N129" s="266"/>
      <c r="O129" s="266"/>
      <c r="P129" s="266"/>
      <c r="Q129" s="266"/>
      <c r="R129" s="266"/>
      <c r="S129" s="266"/>
      <c r="T129" s="267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8" t="s">
        <v>208</v>
      </c>
      <c r="AU129" s="268" t="s">
        <v>85</v>
      </c>
      <c r="AV129" s="15" t="s">
        <v>93</v>
      </c>
      <c r="AW129" s="15" t="s">
        <v>37</v>
      </c>
      <c r="AX129" s="15" t="s">
        <v>76</v>
      </c>
      <c r="AY129" s="268" t="s">
        <v>197</v>
      </c>
    </row>
    <row r="130" s="13" customFormat="1">
      <c r="A130" s="13"/>
      <c r="B130" s="235"/>
      <c r="C130" s="236"/>
      <c r="D130" s="237" t="s">
        <v>208</v>
      </c>
      <c r="E130" s="238" t="s">
        <v>19</v>
      </c>
      <c r="F130" s="239" t="s">
        <v>2544</v>
      </c>
      <c r="G130" s="236"/>
      <c r="H130" s="240">
        <v>15.35</v>
      </c>
      <c r="I130" s="241"/>
      <c r="J130" s="236"/>
      <c r="K130" s="236"/>
      <c r="L130" s="242"/>
      <c r="M130" s="243"/>
      <c r="N130" s="244"/>
      <c r="O130" s="244"/>
      <c r="P130" s="244"/>
      <c r="Q130" s="244"/>
      <c r="R130" s="244"/>
      <c r="S130" s="244"/>
      <c r="T130" s="245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6" t="s">
        <v>208</v>
      </c>
      <c r="AU130" s="246" t="s">
        <v>85</v>
      </c>
      <c r="AV130" s="13" t="s">
        <v>85</v>
      </c>
      <c r="AW130" s="13" t="s">
        <v>37</v>
      </c>
      <c r="AX130" s="13" t="s">
        <v>76</v>
      </c>
      <c r="AY130" s="246" t="s">
        <v>197</v>
      </c>
    </row>
    <row r="131" s="13" customFormat="1">
      <c r="A131" s="13"/>
      <c r="B131" s="235"/>
      <c r="C131" s="236"/>
      <c r="D131" s="237" t="s">
        <v>208</v>
      </c>
      <c r="E131" s="238" t="s">
        <v>19</v>
      </c>
      <c r="F131" s="239" t="s">
        <v>2545</v>
      </c>
      <c r="G131" s="236"/>
      <c r="H131" s="240">
        <v>14.449999999999999</v>
      </c>
      <c r="I131" s="241"/>
      <c r="J131" s="236"/>
      <c r="K131" s="236"/>
      <c r="L131" s="242"/>
      <c r="M131" s="243"/>
      <c r="N131" s="244"/>
      <c r="O131" s="244"/>
      <c r="P131" s="244"/>
      <c r="Q131" s="244"/>
      <c r="R131" s="244"/>
      <c r="S131" s="244"/>
      <c r="T131" s="245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6" t="s">
        <v>208</v>
      </c>
      <c r="AU131" s="246" t="s">
        <v>85</v>
      </c>
      <c r="AV131" s="13" t="s">
        <v>85</v>
      </c>
      <c r="AW131" s="13" t="s">
        <v>37</v>
      </c>
      <c r="AX131" s="13" t="s">
        <v>76</v>
      </c>
      <c r="AY131" s="246" t="s">
        <v>197</v>
      </c>
    </row>
    <row r="132" s="13" customFormat="1">
      <c r="A132" s="13"/>
      <c r="B132" s="235"/>
      <c r="C132" s="236"/>
      <c r="D132" s="237" t="s">
        <v>208</v>
      </c>
      <c r="E132" s="238" t="s">
        <v>19</v>
      </c>
      <c r="F132" s="239" t="s">
        <v>2546</v>
      </c>
      <c r="G132" s="236"/>
      <c r="H132" s="240">
        <v>194.15000000000001</v>
      </c>
      <c r="I132" s="241"/>
      <c r="J132" s="236"/>
      <c r="K132" s="236"/>
      <c r="L132" s="242"/>
      <c r="M132" s="243"/>
      <c r="N132" s="244"/>
      <c r="O132" s="244"/>
      <c r="P132" s="244"/>
      <c r="Q132" s="244"/>
      <c r="R132" s="244"/>
      <c r="S132" s="244"/>
      <c r="T132" s="245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6" t="s">
        <v>208</v>
      </c>
      <c r="AU132" s="246" t="s">
        <v>85</v>
      </c>
      <c r="AV132" s="13" t="s">
        <v>85</v>
      </c>
      <c r="AW132" s="13" t="s">
        <v>37</v>
      </c>
      <c r="AX132" s="13" t="s">
        <v>76</v>
      </c>
      <c r="AY132" s="246" t="s">
        <v>197</v>
      </c>
    </row>
    <row r="133" s="13" customFormat="1">
      <c r="A133" s="13"/>
      <c r="B133" s="235"/>
      <c r="C133" s="236"/>
      <c r="D133" s="237" t="s">
        <v>208</v>
      </c>
      <c r="E133" s="238" t="s">
        <v>19</v>
      </c>
      <c r="F133" s="239" t="s">
        <v>2547</v>
      </c>
      <c r="G133" s="236"/>
      <c r="H133" s="240">
        <v>24</v>
      </c>
      <c r="I133" s="241"/>
      <c r="J133" s="236"/>
      <c r="K133" s="236"/>
      <c r="L133" s="242"/>
      <c r="M133" s="243"/>
      <c r="N133" s="244"/>
      <c r="O133" s="244"/>
      <c r="P133" s="244"/>
      <c r="Q133" s="244"/>
      <c r="R133" s="244"/>
      <c r="S133" s="244"/>
      <c r="T133" s="245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6" t="s">
        <v>208</v>
      </c>
      <c r="AU133" s="246" t="s">
        <v>85</v>
      </c>
      <c r="AV133" s="13" t="s">
        <v>85</v>
      </c>
      <c r="AW133" s="13" t="s">
        <v>37</v>
      </c>
      <c r="AX133" s="13" t="s">
        <v>76</v>
      </c>
      <c r="AY133" s="246" t="s">
        <v>197</v>
      </c>
    </row>
    <row r="134" s="15" customFormat="1">
      <c r="A134" s="15"/>
      <c r="B134" s="258"/>
      <c r="C134" s="259"/>
      <c r="D134" s="237" t="s">
        <v>208</v>
      </c>
      <c r="E134" s="260" t="s">
        <v>19</v>
      </c>
      <c r="F134" s="261" t="s">
        <v>383</v>
      </c>
      <c r="G134" s="259"/>
      <c r="H134" s="262">
        <v>247.94999999999999</v>
      </c>
      <c r="I134" s="263"/>
      <c r="J134" s="259"/>
      <c r="K134" s="259"/>
      <c r="L134" s="264"/>
      <c r="M134" s="265"/>
      <c r="N134" s="266"/>
      <c r="O134" s="266"/>
      <c r="P134" s="266"/>
      <c r="Q134" s="266"/>
      <c r="R134" s="266"/>
      <c r="S134" s="266"/>
      <c r="T134" s="267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68" t="s">
        <v>208</v>
      </c>
      <c r="AU134" s="268" t="s">
        <v>85</v>
      </c>
      <c r="AV134" s="15" t="s">
        <v>93</v>
      </c>
      <c r="AW134" s="15" t="s">
        <v>37</v>
      </c>
      <c r="AX134" s="15" t="s">
        <v>76</v>
      </c>
      <c r="AY134" s="268" t="s">
        <v>197</v>
      </c>
    </row>
    <row r="135" s="13" customFormat="1">
      <c r="A135" s="13"/>
      <c r="B135" s="235"/>
      <c r="C135" s="236"/>
      <c r="D135" s="237" t="s">
        <v>208</v>
      </c>
      <c r="E135" s="238" t="s">
        <v>19</v>
      </c>
      <c r="F135" s="239" t="s">
        <v>2548</v>
      </c>
      <c r="G135" s="236"/>
      <c r="H135" s="240">
        <v>65.924999999999997</v>
      </c>
      <c r="I135" s="241"/>
      <c r="J135" s="236"/>
      <c r="K135" s="236"/>
      <c r="L135" s="242"/>
      <c r="M135" s="243"/>
      <c r="N135" s="244"/>
      <c r="O135" s="244"/>
      <c r="P135" s="244"/>
      <c r="Q135" s="244"/>
      <c r="R135" s="244"/>
      <c r="S135" s="244"/>
      <c r="T135" s="245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6" t="s">
        <v>208</v>
      </c>
      <c r="AU135" s="246" t="s">
        <v>85</v>
      </c>
      <c r="AV135" s="13" t="s">
        <v>85</v>
      </c>
      <c r="AW135" s="13" t="s">
        <v>37</v>
      </c>
      <c r="AX135" s="13" t="s">
        <v>76</v>
      </c>
      <c r="AY135" s="246" t="s">
        <v>197</v>
      </c>
    </row>
    <row r="136" s="15" customFormat="1">
      <c r="A136" s="15"/>
      <c r="B136" s="258"/>
      <c r="C136" s="259"/>
      <c r="D136" s="237" t="s">
        <v>208</v>
      </c>
      <c r="E136" s="260" t="s">
        <v>19</v>
      </c>
      <c r="F136" s="261" t="s">
        <v>385</v>
      </c>
      <c r="G136" s="259"/>
      <c r="H136" s="262">
        <v>65.924999999999997</v>
      </c>
      <c r="I136" s="263"/>
      <c r="J136" s="259"/>
      <c r="K136" s="259"/>
      <c r="L136" s="264"/>
      <c r="M136" s="265"/>
      <c r="N136" s="266"/>
      <c r="O136" s="266"/>
      <c r="P136" s="266"/>
      <c r="Q136" s="266"/>
      <c r="R136" s="266"/>
      <c r="S136" s="266"/>
      <c r="T136" s="267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8" t="s">
        <v>208</v>
      </c>
      <c r="AU136" s="268" t="s">
        <v>85</v>
      </c>
      <c r="AV136" s="15" t="s">
        <v>93</v>
      </c>
      <c r="AW136" s="15" t="s">
        <v>37</v>
      </c>
      <c r="AX136" s="15" t="s">
        <v>76</v>
      </c>
      <c r="AY136" s="268" t="s">
        <v>197</v>
      </c>
    </row>
    <row r="137" s="13" customFormat="1">
      <c r="A137" s="13"/>
      <c r="B137" s="235"/>
      <c r="C137" s="236"/>
      <c r="D137" s="237" t="s">
        <v>208</v>
      </c>
      <c r="E137" s="238" t="s">
        <v>19</v>
      </c>
      <c r="F137" s="239" t="s">
        <v>2549</v>
      </c>
      <c r="G137" s="236"/>
      <c r="H137" s="240">
        <v>7.7050000000000001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37</v>
      </c>
      <c r="AX137" s="13" t="s">
        <v>76</v>
      </c>
      <c r="AY137" s="246" t="s">
        <v>197</v>
      </c>
    </row>
    <row r="138" s="13" customFormat="1">
      <c r="A138" s="13"/>
      <c r="B138" s="235"/>
      <c r="C138" s="236"/>
      <c r="D138" s="237" t="s">
        <v>208</v>
      </c>
      <c r="E138" s="238" t="s">
        <v>19</v>
      </c>
      <c r="F138" s="239" t="s">
        <v>2550</v>
      </c>
      <c r="G138" s="236"/>
      <c r="H138" s="240">
        <v>2.1099999999999999</v>
      </c>
      <c r="I138" s="241"/>
      <c r="J138" s="236"/>
      <c r="K138" s="236"/>
      <c r="L138" s="242"/>
      <c r="M138" s="243"/>
      <c r="N138" s="244"/>
      <c r="O138" s="244"/>
      <c r="P138" s="244"/>
      <c r="Q138" s="244"/>
      <c r="R138" s="244"/>
      <c r="S138" s="244"/>
      <c r="T138" s="245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6" t="s">
        <v>208</v>
      </c>
      <c r="AU138" s="246" t="s">
        <v>85</v>
      </c>
      <c r="AV138" s="13" t="s">
        <v>85</v>
      </c>
      <c r="AW138" s="13" t="s">
        <v>37</v>
      </c>
      <c r="AX138" s="13" t="s">
        <v>76</v>
      </c>
      <c r="AY138" s="246" t="s">
        <v>197</v>
      </c>
    </row>
    <row r="139" s="13" customFormat="1">
      <c r="A139" s="13"/>
      <c r="B139" s="235"/>
      <c r="C139" s="236"/>
      <c r="D139" s="237" t="s">
        <v>208</v>
      </c>
      <c r="E139" s="238" t="s">
        <v>19</v>
      </c>
      <c r="F139" s="239" t="s">
        <v>2551</v>
      </c>
      <c r="G139" s="236"/>
      <c r="H139" s="240">
        <v>43.994999999999997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37</v>
      </c>
      <c r="AX139" s="13" t="s">
        <v>76</v>
      </c>
      <c r="AY139" s="246" t="s">
        <v>197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2552</v>
      </c>
      <c r="G140" s="236"/>
      <c r="H140" s="240">
        <v>26.489999999999998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85</v>
      </c>
      <c r="AV140" s="13" t="s">
        <v>85</v>
      </c>
      <c r="AW140" s="13" t="s">
        <v>37</v>
      </c>
      <c r="AX140" s="13" t="s">
        <v>76</v>
      </c>
      <c r="AY140" s="246" t="s">
        <v>197</v>
      </c>
    </row>
    <row r="141" s="15" customFormat="1">
      <c r="A141" s="15"/>
      <c r="B141" s="258"/>
      <c r="C141" s="259"/>
      <c r="D141" s="237" t="s">
        <v>208</v>
      </c>
      <c r="E141" s="260" t="s">
        <v>19</v>
      </c>
      <c r="F141" s="261" t="s">
        <v>390</v>
      </c>
      <c r="G141" s="259"/>
      <c r="H141" s="262">
        <v>80.299999999999997</v>
      </c>
      <c r="I141" s="263"/>
      <c r="J141" s="259"/>
      <c r="K141" s="259"/>
      <c r="L141" s="264"/>
      <c r="M141" s="265"/>
      <c r="N141" s="266"/>
      <c r="O141" s="266"/>
      <c r="P141" s="266"/>
      <c r="Q141" s="266"/>
      <c r="R141" s="266"/>
      <c r="S141" s="266"/>
      <c r="T141" s="267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8" t="s">
        <v>208</v>
      </c>
      <c r="AU141" s="268" t="s">
        <v>85</v>
      </c>
      <c r="AV141" s="15" t="s">
        <v>93</v>
      </c>
      <c r="AW141" s="15" t="s">
        <v>37</v>
      </c>
      <c r="AX141" s="15" t="s">
        <v>76</v>
      </c>
      <c r="AY141" s="268" t="s">
        <v>197</v>
      </c>
    </row>
    <row r="142" s="14" customFormat="1">
      <c r="A142" s="14"/>
      <c r="B142" s="247"/>
      <c r="C142" s="248"/>
      <c r="D142" s="237" t="s">
        <v>208</v>
      </c>
      <c r="E142" s="249" t="s">
        <v>19</v>
      </c>
      <c r="F142" s="250" t="s">
        <v>272</v>
      </c>
      <c r="G142" s="248"/>
      <c r="H142" s="251">
        <v>397.42500000000001</v>
      </c>
      <c r="I142" s="252"/>
      <c r="J142" s="248"/>
      <c r="K142" s="248"/>
      <c r="L142" s="253"/>
      <c r="M142" s="254"/>
      <c r="N142" s="255"/>
      <c r="O142" s="255"/>
      <c r="P142" s="255"/>
      <c r="Q142" s="255"/>
      <c r="R142" s="255"/>
      <c r="S142" s="255"/>
      <c r="T142" s="256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7" t="s">
        <v>208</v>
      </c>
      <c r="AU142" s="257" t="s">
        <v>85</v>
      </c>
      <c r="AV142" s="14" t="s">
        <v>204</v>
      </c>
      <c r="AW142" s="14" t="s">
        <v>37</v>
      </c>
      <c r="AX142" s="14" t="s">
        <v>83</v>
      </c>
      <c r="AY142" s="257" t="s">
        <v>197</v>
      </c>
    </row>
    <row r="143" s="2" customFormat="1" ht="44.25" customHeight="1">
      <c r="A143" s="41"/>
      <c r="B143" s="42"/>
      <c r="C143" s="217" t="s">
        <v>229</v>
      </c>
      <c r="D143" s="217" t="s">
        <v>199</v>
      </c>
      <c r="E143" s="218" t="s">
        <v>350</v>
      </c>
      <c r="F143" s="219" t="s">
        <v>351</v>
      </c>
      <c r="G143" s="220" t="s">
        <v>345</v>
      </c>
      <c r="H143" s="221">
        <v>269.60199999999998</v>
      </c>
      <c r="I143" s="222"/>
      <c r="J143" s="223">
        <f>ROUND(I143*H143,2)</f>
        <v>0</v>
      </c>
      <c r="K143" s="219" t="s">
        <v>203</v>
      </c>
      <c r="L143" s="47"/>
      <c r="M143" s="224" t="s">
        <v>19</v>
      </c>
      <c r="N143" s="225" t="s">
        <v>47</v>
      </c>
      <c r="O143" s="87"/>
      <c r="P143" s="226">
        <f>O143*H143</f>
        <v>0</v>
      </c>
      <c r="Q143" s="226">
        <v>0</v>
      </c>
      <c r="R143" s="226">
        <f>Q143*H143</f>
        <v>0</v>
      </c>
      <c r="S143" s="226">
        <v>0</v>
      </c>
      <c r="T143" s="227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8" t="s">
        <v>204</v>
      </c>
      <c r="AT143" s="228" t="s">
        <v>199</v>
      </c>
      <c r="AU143" s="228" t="s">
        <v>85</v>
      </c>
      <c r="AY143" s="20" t="s">
        <v>197</v>
      </c>
      <c r="BE143" s="229">
        <f>IF(N143="základní",J143,0)</f>
        <v>0</v>
      </c>
      <c r="BF143" s="229">
        <f>IF(N143="snížená",J143,0)</f>
        <v>0</v>
      </c>
      <c r="BG143" s="229">
        <f>IF(N143="zákl. přenesená",J143,0)</f>
        <v>0</v>
      </c>
      <c r="BH143" s="229">
        <f>IF(N143="sníž. přenesená",J143,0)</f>
        <v>0</v>
      </c>
      <c r="BI143" s="229">
        <f>IF(N143="nulová",J143,0)</f>
        <v>0</v>
      </c>
      <c r="BJ143" s="20" t="s">
        <v>83</v>
      </c>
      <c r="BK143" s="229">
        <f>ROUND(I143*H143,2)</f>
        <v>0</v>
      </c>
      <c r="BL143" s="20" t="s">
        <v>204</v>
      </c>
      <c r="BM143" s="228" t="s">
        <v>2686</v>
      </c>
    </row>
    <row r="144" s="2" customFormat="1">
      <c r="A144" s="41"/>
      <c r="B144" s="42"/>
      <c r="C144" s="43"/>
      <c r="D144" s="230" t="s">
        <v>206</v>
      </c>
      <c r="E144" s="43"/>
      <c r="F144" s="231" t="s">
        <v>353</v>
      </c>
      <c r="G144" s="43"/>
      <c r="H144" s="43"/>
      <c r="I144" s="232"/>
      <c r="J144" s="43"/>
      <c r="K144" s="43"/>
      <c r="L144" s="47"/>
      <c r="M144" s="233"/>
      <c r="N144" s="234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206</v>
      </c>
      <c r="AU144" s="20" t="s">
        <v>85</v>
      </c>
    </row>
    <row r="145" s="13" customFormat="1">
      <c r="A145" s="13"/>
      <c r="B145" s="235"/>
      <c r="C145" s="236"/>
      <c r="D145" s="237" t="s">
        <v>208</v>
      </c>
      <c r="E145" s="236"/>
      <c r="F145" s="239" t="s">
        <v>2687</v>
      </c>
      <c r="G145" s="236"/>
      <c r="H145" s="240">
        <v>269.60199999999998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4</v>
      </c>
      <c r="AX145" s="13" t="s">
        <v>83</v>
      </c>
      <c r="AY145" s="246" t="s">
        <v>197</v>
      </c>
    </row>
    <row r="146" s="12" customFormat="1" ht="22.8" customHeight="1">
      <c r="A146" s="12"/>
      <c r="B146" s="201"/>
      <c r="C146" s="202"/>
      <c r="D146" s="203" t="s">
        <v>75</v>
      </c>
      <c r="E146" s="215" t="s">
        <v>224</v>
      </c>
      <c r="F146" s="215" t="s">
        <v>431</v>
      </c>
      <c r="G146" s="202"/>
      <c r="H146" s="202"/>
      <c r="I146" s="205"/>
      <c r="J146" s="216">
        <f>BK146</f>
        <v>0</v>
      </c>
      <c r="K146" s="202"/>
      <c r="L146" s="207"/>
      <c r="M146" s="208"/>
      <c r="N146" s="209"/>
      <c r="O146" s="209"/>
      <c r="P146" s="210">
        <f>SUM(P147:P163)</f>
        <v>0</v>
      </c>
      <c r="Q146" s="209"/>
      <c r="R146" s="210">
        <f>SUM(R147:R163)</f>
        <v>0</v>
      </c>
      <c r="S146" s="209"/>
      <c r="T146" s="211">
        <f>SUM(T147:T163)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12" t="s">
        <v>83</v>
      </c>
      <c r="AT146" s="213" t="s">
        <v>75</v>
      </c>
      <c r="AU146" s="213" t="s">
        <v>83</v>
      </c>
      <c r="AY146" s="212" t="s">
        <v>197</v>
      </c>
      <c r="BK146" s="214">
        <f>SUM(BK147:BK163)</f>
        <v>0</v>
      </c>
    </row>
    <row r="147" s="2" customFormat="1" ht="37.8" customHeight="1">
      <c r="A147" s="41"/>
      <c r="B147" s="42"/>
      <c r="C147" s="217" t="s">
        <v>234</v>
      </c>
      <c r="D147" s="217" t="s">
        <v>199</v>
      </c>
      <c r="E147" s="218" t="s">
        <v>889</v>
      </c>
      <c r="F147" s="219" t="s">
        <v>890</v>
      </c>
      <c r="G147" s="220" t="s">
        <v>202</v>
      </c>
      <c r="H147" s="221">
        <v>504.54500000000002</v>
      </c>
      <c r="I147" s="222"/>
      <c r="J147" s="223">
        <f>ROUND(I147*H147,2)</f>
        <v>0</v>
      </c>
      <c r="K147" s="219" t="s">
        <v>203</v>
      </c>
      <c r="L147" s="47"/>
      <c r="M147" s="224" t="s">
        <v>19</v>
      </c>
      <c r="N147" s="225" t="s">
        <v>47</v>
      </c>
      <c r="O147" s="87"/>
      <c r="P147" s="226">
        <f>O147*H147</f>
        <v>0</v>
      </c>
      <c r="Q147" s="226">
        <v>0</v>
      </c>
      <c r="R147" s="226">
        <f>Q147*H147</f>
        <v>0</v>
      </c>
      <c r="S147" s="226">
        <v>0</v>
      </c>
      <c r="T147" s="227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8" t="s">
        <v>204</v>
      </c>
      <c r="AT147" s="228" t="s">
        <v>199</v>
      </c>
      <c r="AU147" s="228" t="s">
        <v>85</v>
      </c>
      <c r="AY147" s="20" t="s">
        <v>197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0" t="s">
        <v>83</v>
      </c>
      <c r="BK147" s="229">
        <f>ROUND(I147*H147,2)</f>
        <v>0</v>
      </c>
      <c r="BL147" s="20" t="s">
        <v>204</v>
      </c>
      <c r="BM147" s="228" t="s">
        <v>2688</v>
      </c>
    </row>
    <row r="148" s="2" customFormat="1">
      <c r="A148" s="41"/>
      <c r="B148" s="42"/>
      <c r="C148" s="43"/>
      <c r="D148" s="230" t="s">
        <v>206</v>
      </c>
      <c r="E148" s="43"/>
      <c r="F148" s="231" t="s">
        <v>892</v>
      </c>
      <c r="G148" s="43"/>
      <c r="H148" s="43"/>
      <c r="I148" s="232"/>
      <c r="J148" s="43"/>
      <c r="K148" s="43"/>
      <c r="L148" s="47"/>
      <c r="M148" s="233"/>
      <c r="N148" s="234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206</v>
      </c>
      <c r="AU148" s="20" t="s">
        <v>85</v>
      </c>
    </row>
    <row r="149" s="13" customFormat="1">
      <c r="A149" s="13"/>
      <c r="B149" s="235"/>
      <c r="C149" s="236"/>
      <c r="D149" s="237" t="s">
        <v>208</v>
      </c>
      <c r="E149" s="238" t="s">
        <v>19</v>
      </c>
      <c r="F149" s="239" t="s">
        <v>2689</v>
      </c>
      <c r="G149" s="236"/>
      <c r="H149" s="240">
        <v>6.5</v>
      </c>
      <c r="I149" s="241"/>
      <c r="J149" s="236"/>
      <c r="K149" s="236"/>
      <c r="L149" s="242"/>
      <c r="M149" s="243"/>
      <c r="N149" s="244"/>
      <c r="O149" s="244"/>
      <c r="P149" s="244"/>
      <c r="Q149" s="244"/>
      <c r="R149" s="244"/>
      <c r="S149" s="244"/>
      <c r="T149" s="245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6" t="s">
        <v>208</v>
      </c>
      <c r="AU149" s="246" t="s">
        <v>85</v>
      </c>
      <c r="AV149" s="13" t="s">
        <v>85</v>
      </c>
      <c r="AW149" s="13" t="s">
        <v>37</v>
      </c>
      <c r="AX149" s="13" t="s">
        <v>76</v>
      </c>
      <c r="AY149" s="246" t="s">
        <v>197</v>
      </c>
    </row>
    <row r="150" s="15" customFormat="1">
      <c r="A150" s="15"/>
      <c r="B150" s="258"/>
      <c r="C150" s="259"/>
      <c r="D150" s="237" t="s">
        <v>208</v>
      </c>
      <c r="E150" s="260" t="s">
        <v>19</v>
      </c>
      <c r="F150" s="261" t="s">
        <v>378</v>
      </c>
      <c r="G150" s="259"/>
      <c r="H150" s="262">
        <v>6.5</v>
      </c>
      <c r="I150" s="263"/>
      <c r="J150" s="259"/>
      <c r="K150" s="259"/>
      <c r="L150" s="264"/>
      <c r="M150" s="265"/>
      <c r="N150" s="266"/>
      <c r="O150" s="266"/>
      <c r="P150" s="266"/>
      <c r="Q150" s="266"/>
      <c r="R150" s="266"/>
      <c r="S150" s="266"/>
      <c r="T150" s="267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8" t="s">
        <v>208</v>
      </c>
      <c r="AU150" s="268" t="s">
        <v>85</v>
      </c>
      <c r="AV150" s="15" t="s">
        <v>93</v>
      </c>
      <c r="AW150" s="15" t="s">
        <v>37</v>
      </c>
      <c r="AX150" s="15" t="s">
        <v>76</v>
      </c>
      <c r="AY150" s="268" t="s">
        <v>197</v>
      </c>
    </row>
    <row r="151" s="13" customFormat="1">
      <c r="A151" s="13"/>
      <c r="B151" s="235"/>
      <c r="C151" s="236"/>
      <c r="D151" s="237" t="s">
        <v>208</v>
      </c>
      <c r="E151" s="238" t="s">
        <v>19</v>
      </c>
      <c r="F151" s="239" t="s">
        <v>2690</v>
      </c>
      <c r="G151" s="236"/>
      <c r="H151" s="240">
        <v>15.35</v>
      </c>
      <c r="I151" s="241"/>
      <c r="J151" s="236"/>
      <c r="K151" s="236"/>
      <c r="L151" s="242"/>
      <c r="M151" s="243"/>
      <c r="N151" s="244"/>
      <c r="O151" s="244"/>
      <c r="P151" s="244"/>
      <c r="Q151" s="244"/>
      <c r="R151" s="244"/>
      <c r="S151" s="244"/>
      <c r="T151" s="245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6" t="s">
        <v>208</v>
      </c>
      <c r="AU151" s="246" t="s">
        <v>85</v>
      </c>
      <c r="AV151" s="13" t="s">
        <v>85</v>
      </c>
      <c r="AW151" s="13" t="s">
        <v>37</v>
      </c>
      <c r="AX151" s="13" t="s">
        <v>76</v>
      </c>
      <c r="AY151" s="246" t="s">
        <v>197</v>
      </c>
    </row>
    <row r="152" s="13" customFormat="1">
      <c r="A152" s="13"/>
      <c r="B152" s="235"/>
      <c r="C152" s="236"/>
      <c r="D152" s="237" t="s">
        <v>208</v>
      </c>
      <c r="E152" s="238" t="s">
        <v>19</v>
      </c>
      <c r="F152" s="239" t="s">
        <v>2691</v>
      </c>
      <c r="G152" s="236"/>
      <c r="H152" s="240">
        <v>14.449999999999999</v>
      </c>
      <c r="I152" s="241"/>
      <c r="J152" s="236"/>
      <c r="K152" s="236"/>
      <c r="L152" s="242"/>
      <c r="M152" s="243"/>
      <c r="N152" s="244"/>
      <c r="O152" s="244"/>
      <c r="P152" s="244"/>
      <c r="Q152" s="244"/>
      <c r="R152" s="244"/>
      <c r="S152" s="244"/>
      <c r="T152" s="24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6" t="s">
        <v>208</v>
      </c>
      <c r="AU152" s="246" t="s">
        <v>85</v>
      </c>
      <c r="AV152" s="13" t="s">
        <v>85</v>
      </c>
      <c r="AW152" s="13" t="s">
        <v>37</v>
      </c>
      <c r="AX152" s="13" t="s">
        <v>76</v>
      </c>
      <c r="AY152" s="246" t="s">
        <v>197</v>
      </c>
    </row>
    <row r="153" s="13" customFormat="1">
      <c r="A153" s="13"/>
      <c r="B153" s="235"/>
      <c r="C153" s="236"/>
      <c r="D153" s="237" t="s">
        <v>208</v>
      </c>
      <c r="E153" s="238" t="s">
        <v>19</v>
      </c>
      <c r="F153" s="239" t="s">
        <v>2692</v>
      </c>
      <c r="G153" s="236"/>
      <c r="H153" s="240">
        <v>194.15000000000001</v>
      </c>
      <c r="I153" s="241"/>
      <c r="J153" s="236"/>
      <c r="K153" s="236"/>
      <c r="L153" s="242"/>
      <c r="M153" s="243"/>
      <c r="N153" s="244"/>
      <c r="O153" s="244"/>
      <c r="P153" s="244"/>
      <c r="Q153" s="244"/>
      <c r="R153" s="244"/>
      <c r="S153" s="244"/>
      <c r="T153" s="245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6" t="s">
        <v>208</v>
      </c>
      <c r="AU153" s="246" t="s">
        <v>85</v>
      </c>
      <c r="AV153" s="13" t="s">
        <v>85</v>
      </c>
      <c r="AW153" s="13" t="s">
        <v>37</v>
      </c>
      <c r="AX153" s="13" t="s">
        <v>76</v>
      </c>
      <c r="AY153" s="246" t="s">
        <v>197</v>
      </c>
    </row>
    <row r="154" s="13" customFormat="1">
      <c r="A154" s="13"/>
      <c r="B154" s="235"/>
      <c r="C154" s="236"/>
      <c r="D154" s="237" t="s">
        <v>208</v>
      </c>
      <c r="E154" s="238" t="s">
        <v>19</v>
      </c>
      <c r="F154" s="239" t="s">
        <v>2693</v>
      </c>
      <c r="G154" s="236"/>
      <c r="H154" s="240">
        <v>24</v>
      </c>
      <c r="I154" s="241"/>
      <c r="J154" s="236"/>
      <c r="K154" s="236"/>
      <c r="L154" s="242"/>
      <c r="M154" s="243"/>
      <c r="N154" s="244"/>
      <c r="O154" s="244"/>
      <c r="P154" s="244"/>
      <c r="Q154" s="244"/>
      <c r="R154" s="244"/>
      <c r="S154" s="244"/>
      <c r="T154" s="245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6" t="s">
        <v>208</v>
      </c>
      <c r="AU154" s="246" t="s">
        <v>85</v>
      </c>
      <c r="AV154" s="13" t="s">
        <v>85</v>
      </c>
      <c r="AW154" s="13" t="s">
        <v>37</v>
      </c>
      <c r="AX154" s="13" t="s">
        <v>76</v>
      </c>
      <c r="AY154" s="246" t="s">
        <v>197</v>
      </c>
    </row>
    <row r="155" s="15" customFormat="1">
      <c r="A155" s="15"/>
      <c r="B155" s="258"/>
      <c r="C155" s="259"/>
      <c r="D155" s="237" t="s">
        <v>208</v>
      </c>
      <c r="E155" s="260" t="s">
        <v>19</v>
      </c>
      <c r="F155" s="261" t="s">
        <v>383</v>
      </c>
      <c r="G155" s="259"/>
      <c r="H155" s="262">
        <v>247.94999999999999</v>
      </c>
      <c r="I155" s="263"/>
      <c r="J155" s="259"/>
      <c r="K155" s="259"/>
      <c r="L155" s="264"/>
      <c r="M155" s="265"/>
      <c r="N155" s="266"/>
      <c r="O155" s="266"/>
      <c r="P155" s="266"/>
      <c r="Q155" s="266"/>
      <c r="R155" s="266"/>
      <c r="S155" s="266"/>
      <c r="T155" s="267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8" t="s">
        <v>208</v>
      </c>
      <c r="AU155" s="268" t="s">
        <v>85</v>
      </c>
      <c r="AV155" s="15" t="s">
        <v>93</v>
      </c>
      <c r="AW155" s="15" t="s">
        <v>37</v>
      </c>
      <c r="AX155" s="15" t="s">
        <v>76</v>
      </c>
      <c r="AY155" s="268" t="s">
        <v>197</v>
      </c>
    </row>
    <row r="156" s="13" customFormat="1">
      <c r="A156" s="13"/>
      <c r="B156" s="235"/>
      <c r="C156" s="236"/>
      <c r="D156" s="237" t="s">
        <v>208</v>
      </c>
      <c r="E156" s="238" t="s">
        <v>19</v>
      </c>
      <c r="F156" s="239" t="s">
        <v>2694</v>
      </c>
      <c r="G156" s="236"/>
      <c r="H156" s="240">
        <v>97.200000000000003</v>
      </c>
      <c r="I156" s="241"/>
      <c r="J156" s="236"/>
      <c r="K156" s="236"/>
      <c r="L156" s="242"/>
      <c r="M156" s="243"/>
      <c r="N156" s="244"/>
      <c r="O156" s="244"/>
      <c r="P156" s="244"/>
      <c r="Q156" s="244"/>
      <c r="R156" s="244"/>
      <c r="S156" s="244"/>
      <c r="T156" s="245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6" t="s">
        <v>208</v>
      </c>
      <c r="AU156" s="246" t="s">
        <v>85</v>
      </c>
      <c r="AV156" s="13" t="s">
        <v>85</v>
      </c>
      <c r="AW156" s="13" t="s">
        <v>37</v>
      </c>
      <c r="AX156" s="13" t="s">
        <v>76</v>
      </c>
      <c r="AY156" s="246" t="s">
        <v>197</v>
      </c>
    </row>
    <row r="157" s="15" customFormat="1">
      <c r="A157" s="15"/>
      <c r="B157" s="258"/>
      <c r="C157" s="259"/>
      <c r="D157" s="237" t="s">
        <v>208</v>
      </c>
      <c r="E157" s="260" t="s">
        <v>19</v>
      </c>
      <c r="F157" s="261" t="s">
        <v>385</v>
      </c>
      <c r="G157" s="259"/>
      <c r="H157" s="262">
        <v>97.200000000000003</v>
      </c>
      <c r="I157" s="263"/>
      <c r="J157" s="259"/>
      <c r="K157" s="259"/>
      <c r="L157" s="264"/>
      <c r="M157" s="265"/>
      <c r="N157" s="266"/>
      <c r="O157" s="266"/>
      <c r="P157" s="266"/>
      <c r="Q157" s="266"/>
      <c r="R157" s="266"/>
      <c r="S157" s="266"/>
      <c r="T157" s="267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8" t="s">
        <v>208</v>
      </c>
      <c r="AU157" s="268" t="s">
        <v>85</v>
      </c>
      <c r="AV157" s="15" t="s">
        <v>93</v>
      </c>
      <c r="AW157" s="15" t="s">
        <v>37</v>
      </c>
      <c r="AX157" s="15" t="s">
        <v>76</v>
      </c>
      <c r="AY157" s="268" t="s">
        <v>197</v>
      </c>
    </row>
    <row r="158" s="13" customFormat="1">
      <c r="A158" s="13"/>
      <c r="B158" s="235"/>
      <c r="C158" s="236"/>
      <c r="D158" s="237" t="s">
        <v>208</v>
      </c>
      <c r="E158" s="238" t="s">
        <v>19</v>
      </c>
      <c r="F158" s="239" t="s">
        <v>2695</v>
      </c>
      <c r="G158" s="236"/>
      <c r="H158" s="240">
        <v>7.7050000000000001</v>
      </c>
      <c r="I158" s="241"/>
      <c r="J158" s="236"/>
      <c r="K158" s="236"/>
      <c r="L158" s="242"/>
      <c r="M158" s="243"/>
      <c r="N158" s="244"/>
      <c r="O158" s="244"/>
      <c r="P158" s="244"/>
      <c r="Q158" s="244"/>
      <c r="R158" s="244"/>
      <c r="S158" s="244"/>
      <c r="T158" s="245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6" t="s">
        <v>208</v>
      </c>
      <c r="AU158" s="246" t="s">
        <v>85</v>
      </c>
      <c r="AV158" s="13" t="s">
        <v>85</v>
      </c>
      <c r="AW158" s="13" t="s">
        <v>37</v>
      </c>
      <c r="AX158" s="13" t="s">
        <v>76</v>
      </c>
      <c r="AY158" s="246" t="s">
        <v>197</v>
      </c>
    </row>
    <row r="159" s="13" customFormat="1">
      <c r="A159" s="13"/>
      <c r="B159" s="235"/>
      <c r="C159" s="236"/>
      <c r="D159" s="237" t="s">
        <v>208</v>
      </c>
      <c r="E159" s="238" t="s">
        <v>19</v>
      </c>
      <c r="F159" s="239" t="s">
        <v>2696</v>
      </c>
      <c r="G159" s="236"/>
      <c r="H159" s="240">
        <v>4.2199999999999998</v>
      </c>
      <c r="I159" s="241"/>
      <c r="J159" s="236"/>
      <c r="K159" s="236"/>
      <c r="L159" s="242"/>
      <c r="M159" s="243"/>
      <c r="N159" s="244"/>
      <c r="O159" s="244"/>
      <c r="P159" s="244"/>
      <c r="Q159" s="244"/>
      <c r="R159" s="244"/>
      <c r="S159" s="244"/>
      <c r="T159" s="245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6" t="s">
        <v>208</v>
      </c>
      <c r="AU159" s="246" t="s">
        <v>85</v>
      </c>
      <c r="AV159" s="13" t="s">
        <v>85</v>
      </c>
      <c r="AW159" s="13" t="s">
        <v>37</v>
      </c>
      <c r="AX159" s="13" t="s">
        <v>76</v>
      </c>
      <c r="AY159" s="246" t="s">
        <v>197</v>
      </c>
    </row>
    <row r="160" s="13" customFormat="1">
      <c r="A160" s="13"/>
      <c r="B160" s="235"/>
      <c r="C160" s="236"/>
      <c r="D160" s="237" t="s">
        <v>208</v>
      </c>
      <c r="E160" s="238" t="s">
        <v>19</v>
      </c>
      <c r="F160" s="239" t="s">
        <v>2697</v>
      </c>
      <c r="G160" s="236"/>
      <c r="H160" s="240">
        <v>87.989999999999995</v>
      </c>
      <c r="I160" s="241"/>
      <c r="J160" s="236"/>
      <c r="K160" s="236"/>
      <c r="L160" s="242"/>
      <c r="M160" s="243"/>
      <c r="N160" s="244"/>
      <c r="O160" s="244"/>
      <c r="P160" s="244"/>
      <c r="Q160" s="244"/>
      <c r="R160" s="244"/>
      <c r="S160" s="244"/>
      <c r="T160" s="245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6" t="s">
        <v>208</v>
      </c>
      <c r="AU160" s="246" t="s">
        <v>85</v>
      </c>
      <c r="AV160" s="13" t="s">
        <v>85</v>
      </c>
      <c r="AW160" s="13" t="s">
        <v>37</v>
      </c>
      <c r="AX160" s="13" t="s">
        <v>76</v>
      </c>
      <c r="AY160" s="246" t="s">
        <v>197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2698</v>
      </c>
      <c r="G161" s="236"/>
      <c r="H161" s="240">
        <v>52.979999999999997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76</v>
      </c>
      <c r="AY161" s="246" t="s">
        <v>197</v>
      </c>
    </row>
    <row r="162" s="15" customFormat="1">
      <c r="A162" s="15"/>
      <c r="B162" s="258"/>
      <c r="C162" s="259"/>
      <c r="D162" s="237" t="s">
        <v>208</v>
      </c>
      <c r="E162" s="260" t="s">
        <v>19</v>
      </c>
      <c r="F162" s="261" t="s">
        <v>390</v>
      </c>
      <c r="G162" s="259"/>
      <c r="H162" s="262">
        <v>152.89499999999998</v>
      </c>
      <c r="I162" s="263"/>
      <c r="J162" s="259"/>
      <c r="K162" s="259"/>
      <c r="L162" s="264"/>
      <c r="M162" s="265"/>
      <c r="N162" s="266"/>
      <c r="O162" s="266"/>
      <c r="P162" s="266"/>
      <c r="Q162" s="266"/>
      <c r="R162" s="266"/>
      <c r="S162" s="266"/>
      <c r="T162" s="267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8" t="s">
        <v>208</v>
      </c>
      <c r="AU162" s="268" t="s">
        <v>85</v>
      </c>
      <c r="AV162" s="15" t="s">
        <v>93</v>
      </c>
      <c r="AW162" s="15" t="s">
        <v>37</v>
      </c>
      <c r="AX162" s="15" t="s">
        <v>76</v>
      </c>
      <c r="AY162" s="268" t="s">
        <v>197</v>
      </c>
    </row>
    <row r="163" s="14" customFormat="1">
      <c r="A163" s="14"/>
      <c r="B163" s="247"/>
      <c r="C163" s="248"/>
      <c r="D163" s="237" t="s">
        <v>208</v>
      </c>
      <c r="E163" s="249" t="s">
        <v>19</v>
      </c>
      <c r="F163" s="250" t="s">
        <v>272</v>
      </c>
      <c r="G163" s="248"/>
      <c r="H163" s="251">
        <v>504.54500000000002</v>
      </c>
      <c r="I163" s="252"/>
      <c r="J163" s="248"/>
      <c r="K163" s="248"/>
      <c r="L163" s="253"/>
      <c r="M163" s="254"/>
      <c r="N163" s="255"/>
      <c r="O163" s="255"/>
      <c r="P163" s="255"/>
      <c r="Q163" s="255"/>
      <c r="R163" s="255"/>
      <c r="S163" s="255"/>
      <c r="T163" s="256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7" t="s">
        <v>208</v>
      </c>
      <c r="AU163" s="257" t="s">
        <v>85</v>
      </c>
      <c r="AV163" s="14" t="s">
        <v>204</v>
      </c>
      <c r="AW163" s="14" t="s">
        <v>37</v>
      </c>
      <c r="AX163" s="14" t="s">
        <v>83</v>
      </c>
      <c r="AY163" s="257" t="s">
        <v>197</v>
      </c>
    </row>
    <row r="164" s="12" customFormat="1" ht="22.8" customHeight="1">
      <c r="A164" s="12"/>
      <c r="B164" s="201"/>
      <c r="C164" s="202"/>
      <c r="D164" s="203" t="s">
        <v>75</v>
      </c>
      <c r="E164" s="215" t="s">
        <v>245</v>
      </c>
      <c r="F164" s="215" t="s">
        <v>535</v>
      </c>
      <c r="G164" s="202"/>
      <c r="H164" s="202"/>
      <c r="I164" s="205"/>
      <c r="J164" s="216">
        <f>BK164</f>
        <v>0</v>
      </c>
      <c r="K164" s="202"/>
      <c r="L164" s="207"/>
      <c r="M164" s="208"/>
      <c r="N164" s="209"/>
      <c r="O164" s="209"/>
      <c r="P164" s="210">
        <f>SUM(P165:P198)</f>
        <v>0</v>
      </c>
      <c r="Q164" s="209"/>
      <c r="R164" s="210">
        <f>SUM(R165:R198)</f>
        <v>0.33383699999999999</v>
      </c>
      <c r="S164" s="209"/>
      <c r="T164" s="211">
        <f>SUM(T165:T198)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12" t="s">
        <v>83</v>
      </c>
      <c r="AT164" s="213" t="s">
        <v>75</v>
      </c>
      <c r="AU164" s="213" t="s">
        <v>83</v>
      </c>
      <c r="AY164" s="212" t="s">
        <v>197</v>
      </c>
      <c r="BK164" s="214">
        <f>SUM(BK165:BK198)</f>
        <v>0</v>
      </c>
    </row>
    <row r="165" s="2" customFormat="1" ht="24.15" customHeight="1">
      <c r="A165" s="41"/>
      <c r="B165" s="42"/>
      <c r="C165" s="217" t="s">
        <v>239</v>
      </c>
      <c r="D165" s="217" t="s">
        <v>199</v>
      </c>
      <c r="E165" s="218" t="s">
        <v>903</v>
      </c>
      <c r="F165" s="219" t="s">
        <v>904</v>
      </c>
      <c r="G165" s="220" t="s">
        <v>202</v>
      </c>
      <c r="H165" s="221">
        <v>397.42500000000001</v>
      </c>
      <c r="I165" s="222"/>
      <c r="J165" s="223">
        <f>ROUND(I165*H165,2)</f>
        <v>0</v>
      </c>
      <c r="K165" s="219" t="s">
        <v>203</v>
      </c>
      <c r="L165" s="47"/>
      <c r="M165" s="224" t="s">
        <v>19</v>
      </c>
      <c r="N165" s="225" t="s">
        <v>47</v>
      </c>
      <c r="O165" s="87"/>
      <c r="P165" s="226">
        <f>O165*H165</f>
        <v>0</v>
      </c>
      <c r="Q165" s="226">
        <v>0.00046999999999999999</v>
      </c>
      <c r="R165" s="226">
        <f>Q165*H165</f>
        <v>0.18678975</v>
      </c>
      <c r="S165" s="226">
        <v>0</v>
      </c>
      <c r="T165" s="227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8" t="s">
        <v>204</v>
      </c>
      <c r="AT165" s="228" t="s">
        <v>199</v>
      </c>
      <c r="AU165" s="228" t="s">
        <v>85</v>
      </c>
      <c r="AY165" s="20" t="s">
        <v>197</v>
      </c>
      <c r="BE165" s="229">
        <f>IF(N165="základní",J165,0)</f>
        <v>0</v>
      </c>
      <c r="BF165" s="229">
        <f>IF(N165="snížená",J165,0)</f>
        <v>0</v>
      </c>
      <c r="BG165" s="229">
        <f>IF(N165="zákl. přenesená",J165,0)</f>
        <v>0</v>
      </c>
      <c r="BH165" s="229">
        <f>IF(N165="sníž. přenesená",J165,0)</f>
        <v>0</v>
      </c>
      <c r="BI165" s="229">
        <f>IF(N165="nulová",J165,0)</f>
        <v>0</v>
      </c>
      <c r="BJ165" s="20" t="s">
        <v>83</v>
      </c>
      <c r="BK165" s="229">
        <f>ROUND(I165*H165,2)</f>
        <v>0</v>
      </c>
      <c r="BL165" s="20" t="s">
        <v>204</v>
      </c>
      <c r="BM165" s="228" t="s">
        <v>2699</v>
      </c>
    </row>
    <row r="166" s="2" customFormat="1">
      <c r="A166" s="41"/>
      <c r="B166" s="42"/>
      <c r="C166" s="43"/>
      <c r="D166" s="230" t="s">
        <v>206</v>
      </c>
      <c r="E166" s="43"/>
      <c r="F166" s="231" t="s">
        <v>906</v>
      </c>
      <c r="G166" s="43"/>
      <c r="H166" s="43"/>
      <c r="I166" s="232"/>
      <c r="J166" s="43"/>
      <c r="K166" s="43"/>
      <c r="L166" s="47"/>
      <c r="M166" s="233"/>
      <c r="N166" s="234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206</v>
      </c>
      <c r="AU166" s="20" t="s">
        <v>85</v>
      </c>
    </row>
    <row r="167" s="13" customFormat="1">
      <c r="A167" s="13"/>
      <c r="B167" s="235"/>
      <c r="C167" s="236"/>
      <c r="D167" s="237" t="s">
        <v>208</v>
      </c>
      <c r="E167" s="238" t="s">
        <v>19</v>
      </c>
      <c r="F167" s="239" t="s">
        <v>2543</v>
      </c>
      <c r="G167" s="236"/>
      <c r="H167" s="240">
        <v>3.25</v>
      </c>
      <c r="I167" s="241"/>
      <c r="J167" s="236"/>
      <c r="K167" s="236"/>
      <c r="L167" s="242"/>
      <c r="M167" s="243"/>
      <c r="N167" s="244"/>
      <c r="O167" s="244"/>
      <c r="P167" s="244"/>
      <c r="Q167" s="244"/>
      <c r="R167" s="244"/>
      <c r="S167" s="244"/>
      <c r="T167" s="245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6" t="s">
        <v>208</v>
      </c>
      <c r="AU167" s="246" t="s">
        <v>85</v>
      </c>
      <c r="AV167" s="13" t="s">
        <v>85</v>
      </c>
      <c r="AW167" s="13" t="s">
        <v>37</v>
      </c>
      <c r="AX167" s="13" t="s">
        <v>76</v>
      </c>
      <c r="AY167" s="246" t="s">
        <v>197</v>
      </c>
    </row>
    <row r="168" s="15" customFormat="1">
      <c r="A168" s="15"/>
      <c r="B168" s="258"/>
      <c r="C168" s="259"/>
      <c r="D168" s="237" t="s">
        <v>208</v>
      </c>
      <c r="E168" s="260" t="s">
        <v>19</v>
      </c>
      <c r="F168" s="261" t="s">
        <v>378</v>
      </c>
      <c r="G168" s="259"/>
      <c r="H168" s="262">
        <v>3.25</v>
      </c>
      <c r="I168" s="263"/>
      <c r="J168" s="259"/>
      <c r="K168" s="259"/>
      <c r="L168" s="264"/>
      <c r="M168" s="265"/>
      <c r="N168" s="266"/>
      <c r="O168" s="266"/>
      <c r="P168" s="266"/>
      <c r="Q168" s="266"/>
      <c r="R168" s="266"/>
      <c r="S168" s="266"/>
      <c r="T168" s="267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8" t="s">
        <v>208</v>
      </c>
      <c r="AU168" s="268" t="s">
        <v>85</v>
      </c>
      <c r="AV168" s="15" t="s">
        <v>93</v>
      </c>
      <c r="AW168" s="15" t="s">
        <v>37</v>
      </c>
      <c r="AX168" s="15" t="s">
        <v>76</v>
      </c>
      <c r="AY168" s="268" t="s">
        <v>197</v>
      </c>
    </row>
    <row r="169" s="13" customFormat="1">
      <c r="A169" s="13"/>
      <c r="B169" s="235"/>
      <c r="C169" s="236"/>
      <c r="D169" s="237" t="s">
        <v>208</v>
      </c>
      <c r="E169" s="238" t="s">
        <v>19</v>
      </c>
      <c r="F169" s="239" t="s">
        <v>2544</v>
      </c>
      <c r="G169" s="236"/>
      <c r="H169" s="240">
        <v>15.35</v>
      </c>
      <c r="I169" s="241"/>
      <c r="J169" s="236"/>
      <c r="K169" s="236"/>
      <c r="L169" s="242"/>
      <c r="M169" s="243"/>
      <c r="N169" s="244"/>
      <c r="O169" s="244"/>
      <c r="P169" s="244"/>
      <c r="Q169" s="244"/>
      <c r="R169" s="244"/>
      <c r="S169" s="244"/>
      <c r="T169" s="245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6" t="s">
        <v>208</v>
      </c>
      <c r="AU169" s="246" t="s">
        <v>85</v>
      </c>
      <c r="AV169" s="13" t="s">
        <v>85</v>
      </c>
      <c r="AW169" s="13" t="s">
        <v>37</v>
      </c>
      <c r="AX169" s="13" t="s">
        <v>76</v>
      </c>
      <c r="AY169" s="246" t="s">
        <v>197</v>
      </c>
    </row>
    <row r="170" s="13" customFormat="1">
      <c r="A170" s="13"/>
      <c r="B170" s="235"/>
      <c r="C170" s="236"/>
      <c r="D170" s="237" t="s">
        <v>208</v>
      </c>
      <c r="E170" s="238" t="s">
        <v>19</v>
      </c>
      <c r="F170" s="239" t="s">
        <v>2545</v>
      </c>
      <c r="G170" s="236"/>
      <c r="H170" s="240">
        <v>14.449999999999999</v>
      </c>
      <c r="I170" s="241"/>
      <c r="J170" s="236"/>
      <c r="K170" s="236"/>
      <c r="L170" s="242"/>
      <c r="M170" s="243"/>
      <c r="N170" s="244"/>
      <c r="O170" s="244"/>
      <c r="P170" s="244"/>
      <c r="Q170" s="244"/>
      <c r="R170" s="244"/>
      <c r="S170" s="244"/>
      <c r="T170" s="245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6" t="s">
        <v>208</v>
      </c>
      <c r="AU170" s="246" t="s">
        <v>85</v>
      </c>
      <c r="AV170" s="13" t="s">
        <v>85</v>
      </c>
      <c r="AW170" s="13" t="s">
        <v>37</v>
      </c>
      <c r="AX170" s="13" t="s">
        <v>76</v>
      </c>
      <c r="AY170" s="246" t="s">
        <v>197</v>
      </c>
    </row>
    <row r="171" s="13" customFormat="1">
      <c r="A171" s="13"/>
      <c r="B171" s="235"/>
      <c r="C171" s="236"/>
      <c r="D171" s="237" t="s">
        <v>208</v>
      </c>
      <c r="E171" s="238" t="s">
        <v>19</v>
      </c>
      <c r="F171" s="239" t="s">
        <v>2546</v>
      </c>
      <c r="G171" s="236"/>
      <c r="H171" s="240">
        <v>194.15000000000001</v>
      </c>
      <c r="I171" s="241"/>
      <c r="J171" s="236"/>
      <c r="K171" s="236"/>
      <c r="L171" s="242"/>
      <c r="M171" s="243"/>
      <c r="N171" s="244"/>
      <c r="O171" s="244"/>
      <c r="P171" s="244"/>
      <c r="Q171" s="244"/>
      <c r="R171" s="244"/>
      <c r="S171" s="244"/>
      <c r="T171" s="245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6" t="s">
        <v>208</v>
      </c>
      <c r="AU171" s="246" t="s">
        <v>85</v>
      </c>
      <c r="AV171" s="13" t="s">
        <v>85</v>
      </c>
      <c r="AW171" s="13" t="s">
        <v>37</v>
      </c>
      <c r="AX171" s="13" t="s">
        <v>76</v>
      </c>
      <c r="AY171" s="246" t="s">
        <v>197</v>
      </c>
    </row>
    <row r="172" s="13" customFormat="1">
      <c r="A172" s="13"/>
      <c r="B172" s="235"/>
      <c r="C172" s="236"/>
      <c r="D172" s="237" t="s">
        <v>208</v>
      </c>
      <c r="E172" s="238" t="s">
        <v>19</v>
      </c>
      <c r="F172" s="239" t="s">
        <v>2547</v>
      </c>
      <c r="G172" s="236"/>
      <c r="H172" s="240">
        <v>24</v>
      </c>
      <c r="I172" s="241"/>
      <c r="J172" s="236"/>
      <c r="K172" s="236"/>
      <c r="L172" s="242"/>
      <c r="M172" s="243"/>
      <c r="N172" s="244"/>
      <c r="O172" s="244"/>
      <c r="P172" s="244"/>
      <c r="Q172" s="244"/>
      <c r="R172" s="244"/>
      <c r="S172" s="244"/>
      <c r="T172" s="245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6" t="s">
        <v>208</v>
      </c>
      <c r="AU172" s="246" t="s">
        <v>85</v>
      </c>
      <c r="AV172" s="13" t="s">
        <v>85</v>
      </c>
      <c r="AW172" s="13" t="s">
        <v>37</v>
      </c>
      <c r="AX172" s="13" t="s">
        <v>76</v>
      </c>
      <c r="AY172" s="246" t="s">
        <v>197</v>
      </c>
    </row>
    <row r="173" s="15" customFormat="1">
      <c r="A173" s="15"/>
      <c r="B173" s="258"/>
      <c r="C173" s="259"/>
      <c r="D173" s="237" t="s">
        <v>208</v>
      </c>
      <c r="E173" s="260" t="s">
        <v>19</v>
      </c>
      <c r="F173" s="261" t="s">
        <v>383</v>
      </c>
      <c r="G173" s="259"/>
      <c r="H173" s="262">
        <v>247.94999999999999</v>
      </c>
      <c r="I173" s="263"/>
      <c r="J173" s="259"/>
      <c r="K173" s="259"/>
      <c r="L173" s="264"/>
      <c r="M173" s="265"/>
      <c r="N173" s="266"/>
      <c r="O173" s="266"/>
      <c r="P173" s="266"/>
      <c r="Q173" s="266"/>
      <c r="R173" s="266"/>
      <c r="S173" s="266"/>
      <c r="T173" s="267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8" t="s">
        <v>208</v>
      </c>
      <c r="AU173" s="268" t="s">
        <v>85</v>
      </c>
      <c r="AV173" s="15" t="s">
        <v>93</v>
      </c>
      <c r="AW173" s="15" t="s">
        <v>37</v>
      </c>
      <c r="AX173" s="15" t="s">
        <v>76</v>
      </c>
      <c r="AY173" s="268" t="s">
        <v>197</v>
      </c>
    </row>
    <row r="174" s="13" customFormat="1">
      <c r="A174" s="13"/>
      <c r="B174" s="235"/>
      <c r="C174" s="236"/>
      <c r="D174" s="237" t="s">
        <v>208</v>
      </c>
      <c r="E174" s="238" t="s">
        <v>19</v>
      </c>
      <c r="F174" s="239" t="s">
        <v>2548</v>
      </c>
      <c r="G174" s="236"/>
      <c r="H174" s="240">
        <v>65.924999999999997</v>
      </c>
      <c r="I174" s="241"/>
      <c r="J174" s="236"/>
      <c r="K174" s="236"/>
      <c r="L174" s="242"/>
      <c r="M174" s="243"/>
      <c r="N174" s="244"/>
      <c r="O174" s="244"/>
      <c r="P174" s="244"/>
      <c r="Q174" s="244"/>
      <c r="R174" s="244"/>
      <c r="S174" s="244"/>
      <c r="T174" s="245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6" t="s">
        <v>208</v>
      </c>
      <c r="AU174" s="246" t="s">
        <v>85</v>
      </c>
      <c r="AV174" s="13" t="s">
        <v>85</v>
      </c>
      <c r="AW174" s="13" t="s">
        <v>37</v>
      </c>
      <c r="AX174" s="13" t="s">
        <v>76</v>
      </c>
      <c r="AY174" s="246" t="s">
        <v>197</v>
      </c>
    </row>
    <row r="175" s="15" customFormat="1">
      <c r="A175" s="15"/>
      <c r="B175" s="258"/>
      <c r="C175" s="259"/>
      <c r="D175" s="237" t="s">
        <v>208</v>
      </c>
      <c r="E175" s="260" t="s">
        <v>19</v>
      </c>
      <c r="F175" s="261" t="s">
        <v>385</v>
      </c>
      <c r="G175" s="259"/>
      <c r="H175" s="262">
        <v>65.924999999999997</v>
      </c>
      <c r="I175" s="263"/>
      <c r="J175" s="259"/>
      <c r="K175" s="259"/>
      <c r="L175" s="264"/>
      <c r="M175" s="265"/>
      <c r="N175" s="266"/>
      <c r="O175" s="266"/>
      <c r="P175" s="266"/>
      <c r="Q175" s="266"/>
      <c r="R175" s="266"/>
      <c r="S175" s="266"/>
      <c r="T175" s="267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8" t="s">
        <v>208</v>
      </c>
      <c r="AU175" s="268" t="s">
        <v>85</v>
      </c>
      <c r="AV175" s="15" t="s">
        <v>93</v>
      </c>
      <c r="AW175" s="15" t="s">
        <v>37</v>
      </c>
      <c r="AX175" s="15" t="s">
        <v>76</v>
      </c>
      <c r="AY175" s="268" t="s">
        <v>197</v>
      </c>
    </row>
    <row r="176" s="13" customFormat="1">
      <c r="A176" s="13"/>
      <c r="B176" s="235"/>
      <c r="C176" s="236"/>
      <c r="D176" s="237" t="s">
        <v>208</v>
      </c>
      <c r="E176" s="238" t="s">
        <v>19</v>
      </c>
      <c r="F176" s="239" t="s">
        <v>2549</v>
      </c>
      <c r="G176" s="236"/>
      <c r="H176" s="240">
        <v>7.7050000000000001</v>
      </c>
      <c r="I176" s="241"/>
      <c r="J176" s="236"/>
      <c r="K176" s="236"/>
      <c r="L176" s="242"/>
      <c r="M176" s="243"/>
      <c r="N176" s="244"/>
      <c r="O176" s="244"/>
      <c r="P176" s="244"/>
      <c r="Q176" s="244"/>
      <c r="R176" s="244"/>
      <c r="S176" s="244"/>
      <c r="T176" s="245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6" t="s">
        <v>208</v>
      </c>
      <c r="AU176" s="246" t="s">
        <v>85</v>
      </c>
      <c r="AV176" s="13" t="s">
        <v>85</v>
      </c>
      <c r="AW176" s="13" t="s">
        <v>37</v>
      </c>
      <c r="AX176" s="13" t="s">
        <v>76</v>
      </c>
      <c r="AY176" s="246" t="s">
        <v>197</v>
      </c>
    </row>
    <row r="177" s="13" customFormat="1">
      <c r="A177" s="13"/>
      <c r="B177" s="235"/>
      <c r="C177" s="236"/>
      <c r="D177" s="237" t="s">
        <v>208</v>
      </c>
      <c r="E177" s="238" t="s">
        <v>19</v>
      </c>
      <c r="F177" s="239" t="s">
        <v>2550</v>
      </c>
      <c r="G177" s="236"/>
      <c r="H177" s="240">
        <v>2.1099999999999999</v>
      </c>
      <c r="I177" s="241"/>
      <c r="J177" s="236"/>
      <c r="K177" s="236"/>
      <c r="L177" s="242"/>
      <c r="M177" s="243"/>
      <c r="N177" s="244"/>
      <c r="O177" s="244"/>
      <c r="P177" s="244"/>
      <c r="Q177" s="244"/>
      <c r="R177" s="244"/>
      <c r="S177" s="244"/>
      <c r="T177" s="245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6" t="s">
        <v>208</v>
      </c>
      <c r="AU177" s="246" t="s">
        <v>85</v>
      </c>
      <c r="AV177" s="13" t="s">
        <v>85</v>
      </c>
      <c r="AW177" s="13" t="s">
        <v>37</v>
      </c>
      <c r="AX177" s="13" t="s">
        <v>76</v>
      </c>
      <c r="AY177" s="246" t="s">
        <v>197</v>
      </c>
    </row>
    <row r="178" s="13" customFormat="1">
      <c r="A178" s="13"/>
      <c r="B178" s="235"/>
      <c r="C178" s="236"/>
      <c r="D178" s="237" t="s">
        <v>208</v>
      </c>
      <c r="E178" s="238" t="s">
        <v>19</v>
      </c>
      <c r="F178" s="239" t="s">
        <v>2551</v>
      </c>
      <c r="G178" s="236"/>
      <c r="H178" s="240">
        <v>43.994999999999997</v>
      </c>
      <c r="I178" s="241"/>
      <c r="J178" s="236"/>
      <c r="K178" s="236"/>
      <c r="L178" s="242"/>
      <c r="M178" s="243"/>
      <c r="N178" s="244"/>
      <c r="O178" s="244"/>
      <c r="P178" s="244"/>
      <c r="Q178" s="244"/>
      <c r="R178" s="244"/>
      <c r="S178" s="244"/>
      <c r="T178" s="245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6" t="s">
        <v>208</v>
      </c>
      <c r="AU178" s="246" t="s">
        <v>85</v>
      </c>
      <c r="AV178" s="13" t="s">
        <v>85</v>
      </c>
      <c r="AW178" s="13" t="s">
        <v>37</v>
      </c>
      <c r="AX178" s="13" t="s">
        <v>76</v>
      </c>
      <c r="AY178" s="246" t="s">
        <v>197</v>
      </c>
    </row>
    <row r="179" s="13" customFormat="1">
      <c r="A179" s="13"/>
      <c r="B179" s="235"/>
      <c r="C179" s="236"/>
      <c r="D179" s="237" t="s">
        <v>208</v>
      </c>
      <c r="E179" s="238" t="s">
        <v>19</v>
      </c>
      <c r="F179" s="239" t="s">
        <v>2552</v>
      </c>
      <c r="G179" s="236"/>
      <c r="H179" s="240">
        <v>26.489999999999998</v>
      </c>
      <c r="I179" s="241"/>
      <c r="J179" s="236"/>
      <c r="K179" s="236"/>
      <c r="L179" s="242"/>
      <c r="M179" s="243"/>
      <c r="N179" s="244"/>
      <c r="O179" s="244"/>
      <c r="P179" s="244"/>
      <c r="Q179" s="244"/>
      <c r="R179" s="244"/>
      <c r="S179" s="244"/>
      <c r="T179" s="245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6" t="s">
        <v>208</v>
      </c>
      <c r="AU179" s="246" t="s">
        <v>85</v>
      </c>
      <c r="AV179" s="13" t="s">
        <v>85</v>
      </c>
      <c r="AW179" s="13" t="s">
        <v>37</v>
      </c>
      <c r="AX179" s="13" t="s">
        <v>76</v>
      </c>
      <c r="AY179" s="246" t="s">
        <v>197</v>
      </c>
    </row>
    <row r="180" s="15" customFormat="1">
      <c r="A180" s="15"/>
      <c r="B180" s="258"/>
      <c r="C180" s="259"/>
      <c r="D180" s="237" t="s">
        <v>208</v>
      </c>
      <c r="E180" s="260" t="s">
        <v>19</v>
      </c>
      <c r="F180" s="261" t="s">
        <v>390</v>
      </c>
      <c r="G180" s="259"/>
      <c r="H180" s="262">
        <v>80.299999999999997</v>
      </c>
      <c r="I180" s="263"/>
      <c r="J180" s="259"/>
      <c r="K180" s="259"/>
      <c r="L180" s="264"/>
      <c r="M180" s="265"/>
      <c r="N180" s="266"/>
      <c r="O180" s="266"/>
      <c r="P180" s="266"/>
      <c r="Q180" s="266"/>
      <c r="R180" s="266"/>
      <c r="S180" s="266"/>
      <c r="T180" s="267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8" t="s">
        <v>208</v>
      </c>
      <c r="AU180" s="268" t="s">
        <v>85</v>
      </c>
      <c r="AV180" s="15" t="s">
        <v>93</v>
      </c>
      <c r="AW180" s="15" t="s">
        <v>37</v>
      </c>
      <c r="AX180" s="15" t="s">
        <v>76</v>
      </c>
      <c r="AY180" s="268" t="s">
        <v>197</v>
      </c>
    </row>
    <row r="181" s="14" customFormat="1">
      <c r="A181" s="14"/>
      <c r="B181" s="247"/>
      <c r="C181" s="248"/>
      <c r="D181" s="237" t="s">
        <v>208</v>
      </c>
      <c r="E181" s="249" t="s">
        <v>19</v>
      </c>
      <c r="F181" s="250" t="s">
        <v>272</v>
      </c>
      <c r="G181" s="248"/>
      <c r="H181" s="251">
        <v>397.42500000000001</v>
      </c>
      <c r="I181" s="252"/>
      <c r="J181" s="248"/>
      <c r="K181" s="248"/>
      <c r="L181" s="253"/>
      <c r="M181" s="254"/>
      <c r="N181" s="255"/>
      <c r="O181" s="255"/>
      <c r="P181" s="255"/>
      <c r="Q181" s="255"/>
      <c r="R181" s="255"/>
      <c r="S181" s="255"/>
      <c r="T181" s="256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7" t="s">
        <v>208</v>
      </c>
      <c r="AU181" s="257" t="s">
        <v>85</v>
      </c>
      <c r="AV181" s="14" t="s">
        <v>204</v>
      </c>
      <c r="AW181" s="14" t="s">
        <v>37</v>
      </c>
      <c r="AX181" s="14" t="s">
        <v>83</v>
      </c>
      <c r="AY181" s="257" t="s">
        <v>197</v>
      </c>
    </row>
    <row r="182" s="2" customFormat="1" ht="21.75" customHeight="1">
      <c r="A182" s="41"/>
      <c r="B182" s="42"/>
      <c r="C182" s="217" t="s">
        <v>245</v>
      </c>
      <c r="D182" s="217" t="s">
        <v>199</v>
      </c>
      <c r="E182" s="218" t="s">
        <v>621</v>
      </c>
      <c r="F182" s="219" t="s">
        <v>622</v>
      </c>
      <c r="G182" s="220" t="s">
        <v>202</v>
      </c>
      <c r="H182" s="221">
        <v>397.42500000000001</v>
      </c>
      <c r="I182" s="222"/>
      <c r="J182" s="223">
        <f>ROUND(I182*H182,2)</f>
        <v>0</v>
      </c>
      <c r="K182" s="219" t="s">
        <v>203</v>
      </c>
      <c r="L182" s="47"/>
      <c r="M182" s="224" t="s">
        <v>19</v>
      </c>
      <c r="N182" s="225" t="s">
        <v>47</v>
      </c>
      <c r="O182" s="87"/>
      <c r="P182" s="226">
        <f>O182*H182</f>
        <v>0</v>
      </c>
      <c r="Q182" s="226">
        <v>0.00036999999999999999</v>
      </c>
      <c r="R182" s="226">
        <f>Q182*H182</f>
        <v>0.14704724999999999</v>
      </c>
      <c r="S182" s="226">
        <v>0</v>
      </c>
      <c r="T182" s="227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8" t="s">
        <v>204</v>
      </c>
      <c r="AT182" s="228" t="s">
        <v>199</v>
      </c>
      <c r="AU182" s="228" t="s">
        <v>85</v>
      </c>
      <c r="AY182" s="20" t="s">
        <v>197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0" t="s">
        <v>83</v>
      </c>
      <c r="BK182" s="229">
        <f>ROUND(I182*H182,2)</f>
        <v>0</v>
      </c>
      <c r="BL182" s="20" t="s">
        <v>204</v>
      </c>
      <c r="BM182" s="228" t="s">
        <v>2700</v>
      </c>
    </row>
    <row r="183" s="2" customFormat="1">
      <c r="A183" s="41"/>
      <c r="B183" s="42"/>
      <c r="C183" s="43"/>
      <c r="D183" s="230" t="s">
        <v>206</v>
      </c>
      <c r="E183" s="43"/>
      <c r="F183" s="231" t="s">
        <v>624</v>
      </c>
      <c r="G183" s="43"/>
      <c r="H183" s="43"/>
      <c r="I183" s="232"/>
      <c r="J183" s="43"/>
      <c r="K183" s="43"/>
      <c r="L183" s="47"/>
      <c r="M183" s="233"/>
      <c r="N183" s="234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206</v>
      </c>
      <c r="AU183" s="20" t="s">
        <v>85</v>
      </c>
    </row>
    <row r="184" s="13" customFormat="1">
      <c r="A184" s="13"/>
      <c r="B184" s="235"/>
      <c r="C184" s="236"/>
      <c r="D184" s="237" t="s">
        <v>208</v>
      </c>
      <c r="E184" s="238" t="s">
        <v>19</v>
      </c>
      <c r="F184" s="239" t="s">
        <v>2543</v>
      </c>
      <c r="G184" s="236"/>
      <c r="H184" s="240">
        <v>3.25</v>
      </c>
      <c r="I184" s="241"/>
      <c r="J184" s="236"/>
      <c r="K184" s="236"/>
      <c r="L184" s="242"/>
      <c r="M184" s="243"/>
      <c r="N184" s="244"/>
      <c r="O184" s="244"/>
      <c r="P184" s="244"/>
      <c r="Q184" s="244"/>
      <c r="R184" s="244"/>
      <c r="S184" s="244"/>
      <c r="T184" s="245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6" t="s">
        <v>208</v>
      </c>
      <c r="AU184" s="246" t="s">
        <v>85</v>
      </c>
      <c r="AV184" s="13" t="s">
        <v>85</v>
      </c>
      <c r="AW184" s="13" t="s">
        <v>37</v>
      </c>
      <c r="AX184" s="13" t="s">
        <v>76</v>
      </c>
      <c r="AY184" s="246" t="s">
        <v>197</v>
      </c>
    </row>
    <row r="185" s="15" customFormat="1">
      <c r="A185" s="15"/>
      <c r="B185" s="258"/>
      <c r="C185" s="259"/>
      <c r="D185" s="237" t="s">
        <v>208</v>
      </c>
      <c r="E185" s="260" t="s">
        <v>19</v>
      </c>
      <c r="F185" s="261" t="s">
        <v>378</v>
      </c>
      <c r="G185" s="259"/>
      <c r="H185" s="262">
        <v>3.25</v>
      </c>
      <c r="I185" s="263"/>
      <c r="J185" s="259"/>
      <c r="K185" s="259"/>
      <c r="L185" s="264"/>
      <c r="M185" s="265"/>
      <c r="N185" s="266"/>
      <c r="O185" s="266"/>
      <c r="P185" s="266"/>
      <c r="Q185" s="266"/>
      <c r="R185" s="266"/>
      <c r="S185" s="266"/>
      <c r="T185" s="267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8" t="s">
        <v>208</v>
      </c>
      <c r="AU185" s="268" t="s">
        <v>85</v>
      </c>
      <c r="AV185" s="15" t="s">
        <v>93</v>
      </c>
      <c r="AW185" s="15" t="s">
        <v>37</v>
      </c>
      <c r="AX185" s="15" t="s">
        <v>76</v>
      </c>
      <c r="AY185" s="268" t="s">
        <v>197</v>
      </c>
    </row>
    <row r="186" s="13" customFormat="1">
      <c r="A186" s="13"/>
      <c r="B186" s="235"/>
      <c r="C186" s="236"/>
      <c r="D186" s="237" t="s">
        <v>208</v>
      </c>
      <c r="E186" s="238" t="s">
        <v>19</v>
      </c>
      <c r="F186" s="239" t="s">
        <v>2544</v>
      </c>
      <c r="G186" s="236"/>
      <c r="H186" s="240">
        <v>15.35</v>
      </c>
      <c r="I186" s="241"/>
      <c r="J186" s="236"/>
      <c r="K186" s="236"/>
      <c r="L186" s="242"/>
      <c r="M186" s="243"/>
      <c r="N186" s="244"/>
      <c r="O186" s="244"/>
      <c r="P186" s="244"/>
      <c r="Q186" s="244"/>
      <c r="R186" s="244"/>
      <c r="S186" s="244"/>
      <c r="T186" s="245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6" t="s">
        <v>208</v>
      </c>
      <c r="AU186" s="246" t="s">
        <v>85</v>
      </c>
      <c r="AV186" s="13" t="s">
        <v>85</v>
      </c>
      <c r="AW186" s="13" t="s">
        <v>37</v>
      </c>
      <c r="AX186" s="13" t="s">
        <v>76</v>
      </c>
      <c r="AY186" s="246" t="s">
        <v>197</v>
      </c>
    </row>
    <row r="187" s="13" customFormat="1">
      <c r="A187" s="13"/>
      <c r="B187" s="235"/>
      <c r="C187" s="236"/>
      <c r="D187" s="237" t="s">
        <v>208</v>
      </c>
      <c r="E187" s="238" t="s">
        <v>19</v>
      </c>
      <c r="F187" s="239" t="s">
        <v>2545</v>
      </c>
      <c r="G187" s="236"/>
      <c r="H187" s="240">
        <v>14.449999999999999</v>
      </c>
      <c r="I187" s="241"/>
      <c r="J187" s="236"/>
      <c r="K187" s="236"/>
      <c r="L187" s="242"/>
      <c r="M187" s="243"/>
      <c r="N187" s="244"/>
      <c r="O187" s="244"/>
      <c r="P187" s="244"/>
      <c r="Q187" s="244"/>
      <c r="R187" s="244"/>
      <c r="S187" s="244"/>
      <c r="T187" s="245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6" t="s">
        <v>208</v>
      </c>
      <c r="AU187" s="246" t="s">
        <v>85</v>
      </c>
      <c r="AV187" s="13" t="s">
        <v>85</v>
      </c>
      <c r="AW187" s="13" t="s">
        <v>37</v>
      </c>
      <c r="AX187" s="13" t="s">
        <v>76</v>
      </c>
      <c r="AY187" s="246" t="s">
        <v>197</v>
      </c>
    </row>
    <row r="188" s="13" customFormat="1">
      <c r="A188" s="13"/>
      <c r="B188" s="235"/>
      <c r="C188" s="236"/>
      <c r="D188" s="237" t="s">
        <v>208</v>
      </c>
      <c r="E188" s="238" t="s">
        <v>19</v>
      </c>
      <c r="F188" s="239" t="s">
        <v>2546</v>
      </c>
      <c r="G188" s="236"/>
      <c r="H188" s="240">
        <v>194.15000000000001</v>
      </c>
      <c r="I188" s="241"/>
      <c r="J188" s="236"/>
      <c r="K188" s="236"/>
      <c r="L188" s="242"/>
      <c r="M188" s="243"/>
      <c r="N188" s="244"/>
      <c r="O188" s="244"/>
      <c r="P188" s="244"/>
      <c r="Q188" s="244"/>
      <c r="R188" s="244"/>
      <c r="S188" s="244"/>
      <c r="T188" s="245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6" t="s">
        <v>208</v>
      </c>
      <c r="AU188" s="246" t="s">
        <v>85</v>
      </c>
      <c r="AV188" s="13" t="s">
        <v>85</v>
      </c>
      <c r="AW188" s="13" t="s">
        <v>37</v>
      </c>
      <c r="AX188" s="13" t="s">
        <v>76</v>
      </c>
      <c r="AY188" s="246" t="s">
        <v>197</v>
      </c>
    </row>
    <row r="189" s="13" customFormat="1">
      <c r="A189" s="13"/>
      <c r="B189" s="235"/>
      <c r="C189" s="236"/>
      <c r="D189" s="237" t="s">
        <v>208</v>
      </c>
      <c r="E189" s="238" t="s">
        <v>19</v>
      </c>
      <c r="F189" s="239" t="s">
        <v>2547</v>
      </c>
      <c r="G189" s="236"/>
      <c r="H189" s="240">
        <v>24</v>
      </c>
      <c r="I189" s="241"/>
      <c r="J189" s="236"/>
      <c r="K189" s="236"/>
      <c r="L189" s="242"/>
      <c r="M189" s="243"/>
      <c r="N189" s="244"/>
      <c r="O189" s="244"/>
      <c r="P189" s="244"/>
      <c r="Q189" s="244"/>
      <c r="R189" s="244"/>
      <c r="S189" s="244"/>
      <c r="T189" s="245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6" t="s">
        <v>208</v>
      </c>
      <c r="AU189" s="246" t="s">
        <v>85</v>
      </c>
      <c r="AV189" s="13" t="s">
        <v>85</v>
      </c>
      <c r="AW189" s="13" t="s">
        <v>37</v>
      </c>
      <c r="AX189" s="13" t="s">
        <v>76</v>
      </c>
      <c r="AY189" s="246" t="s">
        <v>197</v>
      </c>
    </row>
    <row r="190" s="15" customFormat="1">
      <c r="A190" s="15"/>
      <c r="B190" s="258"/>
      <c r="C190" s="259"/>
      <c r="D190" s="237" t="s">
        <v>208</v>
      </c>
      <c r="E190" s="260" t="s">
        <v>19</v>
      </c>
      <c r="F190" s="261" t="s">
        <v>383</v>
      </c>
      <c r="G190" s="259"/>
      <c r="H190" s="262">
        <v>247.94999999999999</v>
      </c>
      <c r="I190" s="263"/>
      <c r="J190" s="259"/>
      <c r="K190" s="259"/>
      <c r="L190" s="264"/>
      <c r="M190" s="265"/>
      <c r="N190" s="266"/>
      <c r="O190" s="266"/>
      <c r="P190" s="266"/>
      <c r="Q190" s="266"/>
      <c r="R190" s="266"/>
      <c r="S190" s="266"/>
      <c r="T190" s="267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8" t="s">
        <v>208</v>
      </c>
      <c r="AU190" s="268" t="s">
        <v>85</v>
      </c>
      <c r="AV190" s="15" t="s">
        <v>93</v>
      </c>
      <c r="AW190" s="15" t="s">
        <v>37</v>
      </c>
      <c r="AX190" s="15" t="s">
        <v>76</v>
      </c>
      <c r="AY190" s="268" t="s">
        <v>197</v>
      </c>
    </row>
    <row r="191" s="13" customFormat="1">
      <c r="A191" s="13"/>
      <c r="B191" s="235"/>
      <c r="C191" s="236"/>
      <c r="D191" s="237" t="s">
        <v>208</v>
      </c>
      <c r="E191" s="238" t="s">
        <v>19</v>
      </c>
      <c r="F191" s="239" t="s">
        <v>2548</v>
      </c>
      <c r="G191" s="236"/>
      <c r="H191" s="240">
        <v>65.924999999999997</v>
      </c>
      <c r="I191" s="241"/>
      <c r="J191" s="236"/>
      <c r="K191" s="236"/>
      <c r="L191" s="242"/>
      <c r="M191" s="243"/>
      <c r="N191" s="244"/>
      <c r="O191" s="244"/>
      <c r="P191" s="244"/>
      <c r="Q191" s="244"/>
      <c r="R191" s="244"/>
      <c r="S191" s="244"/>
      <c r="T191" s="245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6" t="s">
        <v>208</v>
      </c>
      <c r="AU191" s="246" t="s">
        <v>85</v>
      </c>
      <c r="AV191" s="13" t="s">
        <v>85</v>
      </c>
      <c r="AW191" s="13" t="s">
        <v>37</v>
      </c>
      <c r="AX191" s="13" t="s">
        <v>76</v>
      </c>
      <c r="AY191" s="246" t="s">
        <v>197</v>
      </c>
    </row>
    <row r="192" s="15" customFormat="1">
      <c r="A192" s="15"/>
      <c r="B192" s="258"/>
      <c r="C192" s="259"/>
      <c r="D192" s="237" t="s">
        <v>208</v>
      </c>
      <c r="E192" s="260" t="s">
        <v>19</v>
      </c>
      <c r="F192" s="261" t="s">
        <v>385</v>
      </c>
      <c r="G192" s="259"/>
      <c r="H192" s="262">
        <v>65.924999999999997</v>
      </c>
      <c r="I192" s="263"/>
      <c r="J192" s="259"/>
      <c r="K192" s="259"/>
      <c r="L192" s="264"/>
      <c r="M192" s="265"/>
      <c r="N192" s="266"/>
      <c r="O192" s="266"/>
      <c r="P192" s="266"/>
      <c r="Q192" s="266"/>
      <c r="R192" s="266"/>
      <c r="S192" s="266"/>
      <c r="T192" s="267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8" t="s">
        <v>208</v>
      </c>
      <c r="AU192" s="268" t="s">
        <v>85</v>
      </c>
      <c r="AV192" s="15" t="s">
        <v>93</v>
      </c>
      <c r="AW192" s="15" t="s">
        <v>37</v>
      </c>
      <c r="AX192" s="15" t="s">
        <v>76</v>
      </c>
      <c r="AY192" s="268" t="s">
        <v>197</v>
      </c>
    </row>
    <row r="193" s="13" customFormat="1">
      <c r="A193" s="13"/>
      <c r="B193" s="235"/>
      <c r="C193" s="236"/>
      <c r="D193" s="237" t="s">
        <v>208</v>
      </c>
      <c r="E193" s="238" t="s">
        <v>19</v>
      </c>
      <c r="F193" s="239" t="s">
        <v>2549</v>
      </c>
      <c r="G193" s="236"/>
      <c r="H193" s="240">
        <v>7.7050000000000001</v>
      </c>
      <c r="I193" s="241"/>
      <c r="J193" s="236"/>
      <c r="K193" s="236"/>
      <c r="L193" s="242"/>
      <c r="M193" s="243"/>
      <c r="N193" s="244"/>
      <c r="O193" s="244"/>
      <c r="P193" s="244"/>
      <c r="Q193" s="244"/>
      <c r="R193" s="244"/>
      <c r="S193" s="244"/>
      <c r="T193" s="245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6" t="s">
        <v>208</v>
      </c>
      <c r="AU193" s="246" t="s">
        <v>85</v>
      </c>
      <c r="AV193" s="13" t="s">
        <v>85</v>
      </c>
      <c r="AW193" s="13" t="s">
        <v>37</v>
      </c>
      <c r="AX193" s="13" t="s">
        <v>76</v>
      </c>
      <c r="AY193" s="246" t="s">
        <v>197</v>
      </c>
    </row>
    <row r="194" s="13" customFormat="1">
      <c r="A194" s="13"/>
      <c r="B194" s="235"/>
      <c r="C194" s="236"/>
      <c r="D194" s="237" t="s">
        <v>208</v>
      </c>
      <c r="E194" s="238" t="s">
        <v>19</v>
      </c>
      <c r="F194" s="239" t="s">
        <v>2550</v>
      </c>
      <c r="G194" s="236"/>
      <c r="H194" s="240">
        <v>2.1099999999999999</v>
      </c>
      <c r="I194" s="241"/>
      <c r="J194" s="236"/>
      <c r="K194" s="236"/>
      <c r="L194" s="242"/>
      <c r="M194" s="243"/>
      <c r="N194" s="244"/>
      <c r="O194" s="244"/>
      <c r="P194" s="244"/>
      <c r="Q194" s="244"/>
      <c r="R194" s="244"/>
      <c r="S194" s="244"/>
      <c r="T194" s="245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6" t="s">
        <v>208</v>
      </c>
      <c r="AU194" s="246" t="s">
        <v>85</v>
      </c>
      <c r="AV194" s="13" t="s">
        <v>85</v>
      </c>
      <c r="AW194" s="13" t="s">
        <v>37</v>
      </c>
      <c r="AX194" s="13" t="s">
        <v>76</v>
      </c>
      <c r="AY194" s="246" t="s">
        <v>197</v>
      </c>
    </row>
    <row r="195" s="13" customFormat="1">
      <c r="A195" s="13"/>
      <c r="B195" s="235"/>
      <c r="C195" s="236"/>
      <c r="D195" s="237" t="s">
        <v>208</v>
      </c>
      <c r="E195" s="238" t="s">
        <v>19</v>
      </c>
      <c r="F195" s="239" t="s">
        <v>2551</v>
      </c>
      <c r="G195" s="236"/>
      <c r="H195" s="240">
        <v>43.994999999999997</v>
      </c>
      <c r="I195" s="241"/>
      <c r="J195" s="236"/>
      <c r="K195" s="236"/>
      <c r="L195" s="242"/>
      <c r="M195" s="243"/>
      <c r="N195" s="244"/>
      <c r="O195" s="244"/>
      <c r="P195" s="244"/>
      <c r="Q195" s="244"/>
      <c r="R195" s="244"/>
      <c r="S195" s="244"/>
      <c r="T195" s="245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6" t="s">
        <v>208</v>
      </c>
      <c r="AU195" s="246" t="s">
        <v>85</v>
      </c>
      <c r="AV195" s="13" t="s">
        <v>85</v>
      </c>
      <c r="AW195" s="13" t="s">
        <v>37</v>
      </c>
      <c r="AX195" s="13" t="s">
        <v>76</v>
      </c>
      <c r="AY195" s="246" t="s">
        <v>197</v>
      </c>
    </row>
    <row r="196" s="13" customFormat="1">
      <c r="A196" s="13"/>
      <c r="B196" s="235"/>
      <c r="C196" s="236"/>
      <c r="D196" s="237" t="s">
        <v>208</v>
      </c>
      <c r="E196" s="238" t="s">
        <v>19</v>
      </c>
      <c r="F196" s="239" t="s">
        <v>2552</v>
      </c>
      <c r="G196" s="236"/>
      <c r="H196" s="240">
        <v>26.489999999999998</v>
      </c>
      <c r="I196" s="241"/>
      <c r="J196" s="236"/>
      <c r="K196" s="236"/>
      <c r="L196" s="242"/>
      <c r="M196" s="243"/>
      <c r="N196" s="244"/>
      <c r="O196" s="244"/>
      <c r="P196" s="244"/>
      <c r="Q196" s="244"/>
      <c r="R196" s="244"/>
      <c r="S196" s="244"/>
      <c r="T196" s="245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6" t="s">
        <v>208</v>
      </c>
      <c r="AU196" s="246" t="s">
        <v>85</v>
      </c>
      <c r="AV196" s="13" t="s">
        <v>85</v>
      </c>
      <c r="AW196" s="13" t="s">
        <v>37</v>
      </c>
      <c r="AX196" s="13" t="s">
        <v>76</v>
      </c>
      <c r="AY196" s="246" t="s">
        <v>197</v>
      </c>
    </row>
    <row r="197" s="15" customFormat="1">
      <c r="A197" s="15"/>
      <c r="B197" s="258"/>
      <c r="C197" s="259"/>
      <c r="D197" s="237" t="s">
        <v>208</v>
      </c>
      <c r="E197" s="260" t="s">
        <v>19</v>
      </c>
      <c r="F197" s="261" t="s">
        <v>390</v>
      </c>
      <c r="G197" s="259"/>
      <c r="H197" s="262">
        <v>80.299999999999997</v>
      </c>
      <c r="I197" s="263"/>
      <c r="J197" s="259"/>
      <c r="K197" s="259"/>
      <c r="L197" s="264"/>
      <c r="M197" s="265"/>
      <c r="N197" s="266"/>
      <c r="O197" s="266"/>
      <c r="P197" s="266"/>
      <c r="Q197" s="266"/>
      <c r="R197" s="266"/>
      <c r="S197" s="266"/>
      <c r="T197" s="267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8" t="s">
        <v>208</v>
      </c>
      <c r="AU197" s="268" t="s">
        <v>85</v>
      </c>
      <c r="AV197" s="15" t="s">
        <v>93</v>
      </c>
      <c r="AW197" s="15" t="s">
        <v>37</v>
      </c>
      <c r="AX197" s="15" t="s">
        <v>76</v>
      </c>
      <c r="AY197" s="268" t="s">
        <v>197</v>
      </c>
    </row>
    <row r="198" s="14" customFormat="1">
      <c r="A198" s="14"/>
      <c r="B198" s="247"/>
      <c r="C198" s="248"/>
      <c r="D198" s="237" t="s">
        <v>208</v>
      </c>
      <c r="E198" s="249" t="s">
        <v>19</v>
      </c>
      <c r="F198" s="250" t="s">
        <v>272</v>
      </c>
      <c r="G198" s="248"/>
      <c r="H198" s="251">
        <v>397.42500000000001</v>
      </c>
      <c r="I198" s="252"/>
      <c r="J198" s="248"/>
      <c r="K198" s="248"/>
      <c r="L198" s="253"/>
      <c r="M198" s="254"/>
      <c r="N198" s="255"/>
      <c r="O198" s="255"/>
      <c r="P198" s="255"/>
      <c r="Q198" s="255"/>
      <c r="R198" s="255"/>
      <c r="S198" s="255"/>
      <c r="T198" s="256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7" t="s">
        <v>208</v>
      </c>
      <c r="AU198" s="257" t="s">
        <v>85</v>
      </c>
      <c r="AV198" s="14" t="s">
        <v>204</v>
      </c>
      <c r="AW198" s="14" t="s">
        <v>37</v>
      </c>
      <c r="AX198" s="14" t="s">
        <v>83</v>
      </c>
      <c r="AY198" s="257" t="s">
        <v>197</v>
      </c>
    </row>
    <row r="199" s="12" customFormat="1" ht="22.8" customHeight="1">
      <c r="A199" s="12"/>
      <c r="B199" s="201"/>
      <c r="C199" s="202"/>
      <c r="D199" s="203" t="s">
        <v>75</v>
      </c>
      <c r="E199" s="215" t="s">
        <v>735</v>
      </c>
      <c r="F199" s="215" t="s">
        <v>736</v>
      </c>
      <c r="G199" s="202"/>
      <c r="H199" s="202"/>
      <c r="I199" s="205"/>
      <c r="J199" s="216">
        <f>BK199</f>
        <v>0</v>
      </c>
      <c r="K199" s="202"/>
      <c r="L199" s="207"/>
      <c r="M199" s="208"/>
      <c r="N199" s="209"/>
      <c r="O199" s="209"/>
      <c r="P199" s="210">
        <f>SUM(P200:P201)</f>
        <v>0</v>
      </c>
      <c r="Q199" s="209"/>
      <c r="R199" s="210">
        <f>SUM(R200:R201)</f>
        <v>0</v>
      </c>
      <c r="S199" s="209"/>
      <c r="T199" s="211">
        <f>SUM(T200:T201)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12" t="s">
        <v>83</v>
      </c>
      <c r="AT199" s="213" t="s">
        <v>75</v>
      </c>
      <c r="AU199" s="213" t="s">
        <v>83</v>
      </c>
      <c r="AY199" s="212" t="s">
        <v>197</v>
      </c>
      <c r="BK199" s="214">
        <f>SUM(BK200:BK201)</f>
        <v>0</v>
      </c>
    </row>
    <row r="200" s="2" customFormat="1" ht="44.25" customHeight="1">
      <c r="A200" s="41"/>
      <c r="B200" s="42"/>
      <c r="C200" s="217" t="s">
        <v>252</v>
      </c>
      <c r="D200" s="217" t="s">
        <v>199</v>
      </c>
      <c r="E200" s="218" t="s">
        <v>908</v>
      </c>
      <c r="F200" s="219" t="s">
        <v>909</v>
      </c>
      <c r="G200" s="220" t="s">
        <v>345</v>
      </c>
      <c r="H200" s="221">
        <v>0.33400000000000002</v>
      </c>
      <c r="I200" s="222"/>
      <c r="J200" s="223">
        <f>ROUND(I200*H200,2)</f>
        <v>0</v>
      </c>
      <c r="K200" s="219" t="s">
        <v>203</v>
      </c>
      <c r="L200" s="47"/>
      <c r="M200" s="224" t="s">
        <v>19</v>
      </c>
      <c r="N200" s="225" t="s">
        <v>47</v>
      </c>
      <c r="O200" s="87"/>
      <c r="P200" s="226">
        <f>O200*H200</f>
        <v>0</v>
      </c>
      <c r="Q200" s="226">
        <v>0</v>
      </c>
      <c r="R200" s="226">
        <f>Q200*H200</f>
        <v>0</v>
      </c>
      <c r="S200" s="226">
        <v>0</v>
      </c>
      <c r="T200" s="227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8" t="s">
        <v>204</v>
      </c>
      <c r="AT200" s="228" t="s">
        <v>199</v>
      </c>
      <c r="AU200" s="228" t="s">
        <v>85</v>
      </c>
      <c r="AY200" s="20" t="s">
        <v>197</v>
      </c>
      <c r="BE200" s="229">
        <f>IF(N200="základní",J200,0)</f>
        <v>0</v>
      </c>
      <c r="BF200" s="229">
        <f>IF(N200="snížená",J200,0)</f>
        <v>0</v>
      </c>
      <c r="BG200" s="229">
        <f>IF(N200="zákl. přenesená",J200,0)</f>
        <v>0</v>
      </c>
      <c r="BH200" s="229">
        <f>IF(N200="sníž. přenesená",J200,0)</f>
        <v>0</v>
      </c>
      <c r="BI200" s="229">
        <f>IF(N200="nulová",J200,0)</f>
        <v>0</v>
      </c>
      <c r="BJ200" s="20" t="s">
        <v>83</v>
      </c>
      <c r="BK200" s="229">
        <f>ROUND(I200*H200,2)</f>
        <v>0</v>
      </c>
      <c r="BL200" s="20" t="s">
        <v>204</v>
      </c>
      <c r="BM200" s="228" t="s">
        <v>2701</v>
      </c>
    </row>
    <row r="201" s="2" customFormat="1">
      <c r="A201" s="41"/>
      <c r="B201" s="42"/>
      <c r="C201" s="43"/>
      <c r="D201" s="230" t="s">
        <v>206</v>
      </c>
      <c r="E201" s="43"/>
      <c r="F201" s="231" t="s">
        <v>911</v>
      </c>
      <c r="G201" s="43"/>
      <c r="H201" s="43"/>
      <c r="I201" s="232"/>
      <c r="J201" s="43"/>
      <c r="K201" s="43"/>
      <c r="L201" s="47"/>
      <c r="M201" s="233"/>
      <c r="N201" s="234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206</v>
      </c>
      <c r="AU201" s="20" t="s">
        <v>85</v>
      </c>
    </row>
    <row r="202" s="12" customFormat="1" ht="25.92" customHeight="1">
      <c r="A202" s="12"/>
      <c r="B202" s="201"/>
      <c r="C202" s="202"/>
      <c r="D202" s="203" t="s">
        <v>75</v>
      </c>
      <c r="E202" s="204" t="s">
        <v>844</v>
      </c>
      <c r="F202" s="204" t="s">
        <v>845</v>
      </c>
      <c r="G202" s="202"/>
      <c r="H202" s="202"/>
      <c r="I202" s="205"/>
      <c r="J202" s="206">
        <f>BK202</f>
        <v>0</v>
      </c>
      <c r="K202" s="202"/>
      <c r="L202" s="207"/>
      <c r="M202" s="208"/>
      <c r="N202" s="209"/>
      <c r="O202" s="209"/>
      <c r="P202" s="210">
        <f>P203</f>
        <v>0</v>
      </c>
      <c r="Q202" s="209"/>
      <c r="R202" s="210">
        <f>R203</f>
        <v>0</v>
      </c>
      <c r="S202" s="209"/>
      <c r="T202" s="211">
        <f>T203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12" t="s">
        <v>224</v>
      </c>
      <c r="AT202" s="213" t="s">
        <v>75</v>
      </c>
      <c r="AU202" s="213" t="s">
        <v>76</v>
      </c>
      <c r="AY202" s="212" t="s">
        <v>197</v>
      </c>
      <c r="BK202" s="214">
        <f>BK203</f>
        <v>0</v>
      </c>
    </row>
    <row r="203" s="12" customFormat="1" ht="22.8" customHeight="1">
      <c r="A203" s="12"/>
      <c r="B203" s="201"/>
      <c r="C203" s="202"/>
      <c r="D203" s="203" t="s">
        <v>75</v>
      </c>
      <c r="E203" s="215" t="s">
        <v>846</v>
      </c>
      <c r="F203" s="215" t="s">
        <v>847</v>
      </c>
      <c r="G203" s="202"/>
      <c r="H203" s="202"/>
      <c r="I203" s="205"/>
      <c r="J203" s="216">
        <f>BK203</f>
        <v>0</v>
      </c>
      <c r="K203" s="202"/>
      <c r="L203" s="207"/>
      <c r="M203" s="208"/>
      <c r="N203" s="209"/>
      <c r="O203" s="209"/>
      <c r="P203" s="210">
        <f>P204</f>
        <v>0</v>
      </c>
      <c r="Q203" s="209"/>
      <c r="R203" s="210">
        <f>R204</f>
        <v>0</v>
      </c>
      <c r="S203" s="209"/>
      <c r="T203" s="211">
        <f>T204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12" t="s">
        <v>224</v>
      </c>
      <c r="AT203" s="213" t="s">
        <v>75</v>
      </c>
      <c r="AU203" s="213" t="s">
        <v>83</v>
      </c>
      <c r="AY203" s="212" t="s">
        <v>197</v>
      </c>
      <c r="BK203" s="214">
        <f>BK204</f>
        <v>0</v>
      </c>
    </row>
    <row r="204" s="2" customFormat="1" ht="24.15" customHeight="1">
      <c r="A204" s="41"/>
      <c r="B204" s="42"/>
      <c r="C204" s="217" t="s">
        <v>258</v>
      </c>
      <c r="D204" s="217" t="s">
        <v>199</v>
      </c>
      <c r="E204" s="218" t="s">
        <v>912</v>
      </c>
      <c r="F204" s="219" t="s">
        <v>913</v>
      </c>
      <c r="G204" s="220" t="s">
        <v>851</v>
      </c>
      <c r="H204" s="221">
        <v>1</v>
      </c>
      <c r="I204" s="222"/>
      <c r="J204" s="223">
        <f>ROUND(I204*H204,2)</f>
        <v>0</v>
      </c>
      <c r="K204" s="219" t="s">
        <v>19</v>
      </c>
      <c r="L204" s="47"/>
      <c r="M204" s="280" t="s">
        <v>19</v>
      </c>
      <c r="N204" s="281" t="s">
        <v>47</v>
      </c>
      <c r="O204" s="282"/>
      <c r="P204" s="283">
        <f>O204*H204</f>
        <v>0</v>
      </c>
      <c r="Q204" s="283">
        <v>0</v>
      </c>
      <c r="R204" s="283">
        <f>Q204*H204</f>
        <v>0</v>
      </c>
      <c r="S204" s="283">
        <v>0</v>
      </c>
      <c r="T204" s="284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8" t="s">
        <v>852</v>
      </c>
      <c r="AT204" s="228" t="s">
        <v>199</v>
      </c>
      <c r="AU204" s="228" t="s">
        <v>85</v>
      </c>
      <c r="AY204" s="20" t="s">
        <v>197</v>
      </c>
      <c r="BE204" s="229">
        <f>IF(N204="základní",J204,0)</f>
        <v>0</v>
      </c>
      <c r="BF204" s="229">
        <f>IF(N204="snížená",J204,0)</f>
        <v>0</v>
      </c>
      <c r="BG204" s="229">
        <f>IF(N204="zákl. přenesená",J204,0)</f>
        <v>0</v>
      </c>
      <c r="BH204" s="229">
        <f>IF(N204="sníž. přenesená",J204,0)</f>
        <v>0</v>
      </c>
      <c r="BI204" s="229">
        <f>IF(N204="nulová",J204,0)</f>
        <v>0</v>
      </c>
      <c r="BJ204" s="20" t="s">
        <v>83</v>
      </c>
      <c r="BK204" s="229">
        <f>ROUND(I204*H204,2)</f>
        <v>0</v>
      </c>
      <c r="BL204" s="20" t="s">
        <v>852</v>
      </c>
      <c r="BM204" s="228" t="s">
        <v>2702</v>
      </c>
    </row>
    <row r="205" s="2" customFormat="1" ht="6.96" customHeight="1">
      <c r="A205" s="41"/>
      <c r="B205" s="62"/>
      <c r="C205" s="63"/>
      <c r="D205" s="63"/>
      <c r="E205" s="63"/>
      <c r="F205" s="63"/>
      <c r="G205" s="63"/>
      <c r="H205" s="63"/>
      <c r="I205" s="63"/>
      <c r="J205" s="63"/>
      <c r="K205" s="63"/>
      <c r="L205" s="47"/>
      <c r="M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</row>
  </sheetData>
  <sheetProtection sheet="1" autoFilter="0" formatColumns="0" formatRows="0" objects="1" scenarios="1" spinCount="100000" saltValue="Yz4KU5VAB1lYWbHSzENAdVJqbhXu393uYTq108LUpSvucEoKozHv458WIIQzmiaWqECwA7UTbtnrwfs2vWfNWA==" hashValue="lRIGeT+bfFCnMuAtLoV5EQkxV5xRrTPjiC2xkc8CcthHWOmk7le9FYN2T85otcv8qTK4p67QjmQX89jvuR0Ueg==" algorithmName="SHA-512" password="CC35"/>
  <autoFilter ref="C97:K204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4:H84"/>
    <mergeCell ref="E88:H88"/>
    <mergeCell ref="E86:H86"/>
    <mergeCell ref="E90:H90"/>
    <mergeCell ref="L2:V2"/>
  </mergeCells>
  <hyperlinks>
    <hyperlink ref="F102" r:id="rId1" display="https://podminky.urs.cz/item/CS_URS_2025_02/131251104"/>
    <hyperlink ref="F119" r:id="rId2" display="https://podminky.urs.cz/item/CS_URS_2025_02/139001101"/>
    <hyperlink ref="F122" r:id="rId3" display="https://podminky.urs.cz/item/CS_URS_2025_02/162351104"/>
    <hyperlink ref="F124" r:id="rId4" display="https://podminky.urs.cz/item/CS_URS_2025_02/162751119"/>
    <hyperlink ref="F127" r:id="rId5" display="https://podminky.urs.cz/item/CS_URS_2025_02/171152501"/>
    <hyperlink ref="F144" r:id="rId6" display="https://podminky.urs.cz/item/CS_URS_2025_02/171201231"/>
    <hyperlink ref="F148" r:id="rId7" display="https://podminky.urs.cz/item/CS_URS_2025_02/564971315"/>
    <hyperlink ref="F166" r:id="rId8" display="https://podminky.urs.cz/item/CS_URS_2025_02/919726122"/>
    <hyperlink ref="F183" r:id="rId9" display="https://podminky.urs.cz/item/CS_URS_2025_02/919858111"/>
    <hyperlink ref="F201" r:id="rId10" display="https://podminky.urs.cz/item/CS_URS_2025_02/998225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94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158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160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162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ROUND(J106,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ROUND((SUM(BE106:BE576)),  2)</f>
        <v>0</v>
      </c>
      <c r="G37" s="41"/>
      <c r="H37" s="41"/>
      <c r="I37" s="161">
        <v>0.20999999999999999</v>
      </c>
      <c r="J37" s="160">
        <f>ROUND(((SUM(BE106:BE576))*I37),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ROUND((SUM(BF106:BF576)),  2)</f>
        <v>0</v>
      </c>
      <c r="G38" s="41"/>
      <c r="H38" s="41"/>
      <c r="I38" s="161">
        <v>0.12</v>
      </c>
      <c r="J38" s="160">
        <f>ROUND(((SUM(BF106:BF576))*I38),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ROUND((SUM(BG106:BG576)),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ROUND((SUM(BH106:BH576)),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ROUND((SUM(BI106:BI576)),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158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160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A 103-1 - Zpevněné plochy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J106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J107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J108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169</v>
      </c>
      <c r="E70" s="187"/>
      <c r="F70" s="187"/>
      <c r="G70" s="187"/>
      <c r="H70" s="187"/>
      <c r="I70" s="187"/>
      <c r="J70" s="188">
        <f>J246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170</v>
      </c>
      <c r="E71" s="187"/>
      <c r="F71" s="187"/>
      <c r="G71" s="187"/>
      <c r="H71" s="187"/>
      <c r="I71" s="187"/>
      <c r="J71" s="188">
        <f>J250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171</v>
      </c>
      <c r="E72" s="187"/>
      <c r="F72" s="187"/>
      <c r="G72" s="187"/>
      <c r="H72" s="187"/>
      <c r="I72" s="187"/>
      <c r="J72" s="188">
        <f>J264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7"/>
      <c r="D73" s="186" t="s">
        <v>172</v>
      </c>
      <c r="E73" s="187"/>
      <c r="F73" s="187"/>
      <c r="G73" s="187"/>
      <c r="H73" s="187"/>
      <c r="I73" s="187"/>
      <c r="J73" s="188">
        <f>J358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27"/>
      <c r="D74" s="186" t="s">
        <v>173</v>
      </c>
      <c r="E74" s="187"/>
      <c r="F74" s="187"/>
      <c r="G74" s="187"/>
      <c r="H74" s="187"/>
      <c r="I74" s="187"/>
      <c r="J74" s="188">
        <f>J362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27"/>
      <c r="D75" s="186" t="s">
        <v>174</v>
      </c>
      <c r="E75" s="187"/>
      <c r="F75" s="187"/>
      <c r="G75" s="187"/>
      <c r="H75" s="187"/>
      <c r="I75" s="187"/>
      <c r="J75" s="188">
        <f>J465</f>
        <v>0</v>
      </c>
      <c r="K75" s="127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5"/>
      <c r="C76" s="127"/>
      <c r="D76" s="186" t="s">
        <v>175</v>
      </c>
      <c r="E76" s="187"/>
      <c r="F76" s="187"/>
      <c r="G76" s="187"/>
      <c r="H76" s="187"/>
      <c r="I76" s="187"/>
      <c r="J76" s="188">
        <f>J495</f>
        <v>0</v>
      </c>
      <c r="K76" s="127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9" customFormat="1" ht="24.96" customHeight="1">
      <c r="A77" s="9"/>
      <c r="B77" s="179"/>
      <c r="C77" s="180"/>
      <c r="D77" s="181" t="s">
        <v>176</v>
      </c>
      <c r="E77" s="182"/>
      <c r="F77" s="182"/>
      <c r="G77" s="182"/>
      <c r="H77" s="182"/>
      <c r="I77" s="182"/>
      <c r="J77" s="183">
        <f>J498</f>
        <v>0</v>
      </c>
      <c r="K77" s="180"/>
      <c r="L77" s="184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</row>
    <row r="78" s="10" customFormat="1" ht="19.92" customHeight="1">
      <c r="A78" s="10"/>
      <c r="B78" s="185"/>
      <c r="C78" s="127"/>
      <c r="D78" s="186" t="s">
        <v>177</v>
      </c>
      <c r="E78" s="187"/>
      <c r="F78" s="187"/>
      <c r="G78" s="187"/>
      <c r="H78" s="187"/>
      <c r="I78" s="187"/>
      <c r="J78" s="188">
        <f>J499</f>
        <v>0</v>
      </c>
      <c r="K78" s="127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5"/>
      <c r="C79" s="127"/>
      <c r="D79" s="186" t="s">
        <v>178</v>
      </c>
      <c r="E79" s="187"/>
      <c r="F79" s="187"/>
      <c r="G79" s="187"/>
      <c r="H79" s="187"/>
      <c r="I79" s="187"/>
      <c r="J79" s="188">
        <f>J514</f>
        <v>0</v>
      </c>
      <c r="K79" s="127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5"/>
      <c r="C80" s="127"/>
      <c r="D80" s="186" t="s">
        <v>179</v>
      </c>
      <c r="E80" s="187"/>
      <c r="F80" s="187"/>
      <c r="G80" s="187"/>
      <c r="H80" s="187"/>
      <c r="I80" s="187"/>
      <c r="J80" s="188">
        <f>J529</f>
        <v>0</v>
      </c>
      <c r="K80" s="127"/>
      <c r="L80" s="18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9" customFormat="1" ht="24.96" customHeight="1">
      <c r="A81" s="9"/>
      <c r="B81" s="179"/>
      <c r="C81" s="180"/>
      <c r="D81" s="181" t="s">
        <v>180</v>
      </c>
      <c r="E81" s="182"/>
      <c r="F81" s="182"/>
      <c r="G81" s="182"/>
      <c r="H81" s="182"/>
      <c r="I81" s="182"/>
      <c r="J81" s="183">
        <f>J574</f>
        <v>0</v>
      </c>
      <c r="K81" s="180"/>
      <c r="L81" s="184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</row>
    <row r="82" s="10" customFormat="1" ht="19.92" customHeight="1">
      <c r="A82" s="10"/>
      <c r="B82" s="185"/>
      <c r="C82" s="127"/>
      <c r="D82" s="186" t="s">
        <v>181</v>
      </c>
      <c r="E82" s="187"/>
      <c r="F82" s="187"/>
      <c r="G82" s="187"/>
      <c r="H82" s="187"/>
      <c r="I82" s="187"/>
      <c r="J82" s="188">
        <f>J575</f>
        <v>0</v>
      </c>
      <c r="K82" s="127"/>
      <c r="L82" s="18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2" customFormat="1" ht="21.84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62"/>
      <c r="C84" s="63"/>
      <c r="D84" s="63"/>
      <c r="E84" s="63"/>
      <c r="F84" s="63"/>
      <c r="G84" s="63"/>
      <c r="H84" s="63"/>
      <c r="I84" s="63"/>
      <c r="J84" s="63"/>
      <c r="K84" s="6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8" s="2" customFormat="1" ht="6.96" customHeight="1">
      <c r="A88" s="41"/>
      <c r="B88" s="64"/>
      <c r="C88" s="65"/>
      <c r="D88" s="65"/>
      <c r="E88" s="65"/>
      <c r="F88" s="65"/>
      <c r="G88" s="65"/>
      <c r="H88" s="65"/>
      <c r="I88" s="65"/>
      <c r="J88" s="65"/>
      <c r="K88" s="65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24.96" customHeight="1">
      <c r="A89" s="41"/>
      <c r="B89" s="42"/>
      <c r="C89" s="26" t="s">
        <v>182</v>
      </c>
      <c r="D89" s="43"/>
      <c r="E89" s="43"/>
      <c r="F89" s="43"/>
      <c r="G89" s="43"/>
      <c r="H89" s="43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16</v>
      </c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6.25" customHeight="1">
      <c r="A92" s="41"/>
      <c r="B92" s="42"/>
      <c r="C92" s="43"/>
      <c r="D92" s="43"/>
      <c r="E92" s="173" t="str">
        <f>E7</f>
        <v>Regenerace sídliště Husákova-Jiráskova, Nový Bor - realizace pro rok 2025</v>
      </c>
      <c r="F92" s="35"/>
      <c r="G92" s="35"/>
      <c r="H92" s="35"/>
      <c r="I92" s="43"/>
      <c r="J92" s="43"/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" customFormat="1" ht="12" customHeight="1">
      <c r="B93" s="24"/>
      <c r="C93" s="35" t="s">
        <v>157</v>
      </c>
      <c r="D93" s="25"/>
      <c r="E93" s="25"/>
      <c r="F93" s="25"/>
      <c r="G93" s="25"/>
      <c r="H93" s="25"/>
      <c r="I93" s="25"/>
      <c r="J93" s="25"/>
      <c r="K93" s="25"/>
      <c r="L93" s="23"/>
    </row>
    <row r="94" s="1" customFormat="1" ht="16.5" customHeight="1">
      <c r="B94" s="24"/>
      <c r="C94" s="25"/>
      <c r="D94" s="25"/>
      <c r="E94" s="173" t="s">
        <v>158</v>
      </c>
      <c r="F94" s="25"/>
      <c r="G94" s="25"/>
      <c r="H94" s="25"/>
      <c r="I94" s="25"/>
      <c r="J94" s="25"/>
      <c r="K94" s="25"/>
      <c r="L94" s="23"/>
    </row>
    <row r="95" s="1" customFormat="1" ht="12" customHeight="1">
      <c r="B95" s="24"/>
      <c r="C95" s="35" t="s">
        <v>159</v>
      </c>
      <c r="D95" s="25"/>
      <c r="E95" s="25"/>
      <c r="F95" s="25"/>
      <c r="G95" s="25"/>
      <c r="H95" s="25"/>
      <c r="I95" s="25"/>
      <c r="J95" s="25"/>
      <c r="K95" s="25"/>
      <c r="L95" s="23"/>
    </row>
    <row r="96" s="2" customFormat="1" ht="16.5" customHeight="1">
      <c r="A96" s="41"/>
      <c r="B96" s="42"/>
      <c r="C96" s="43"/>
      <c r="D96" s="43"/>
      <c r="E96" s="174" t="s">
        <v>160</v>
      </c>
      <c r="F96" s="43"/>
      <c r="G96" s="43"/>
      <c r="H96" s="43"/>
      <c r="I96" s="43"/>
      <c r="J96" s="43"/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2" customHeight="1">
      <c r="A97" s="41"/>
      <c r="B97" s="42"/>
      <c r="C97" s="35" t="s">
        <v>161</v>
      </c>
      <c r="D97" s="43"/>
      <c r="E97" s="43"/>
      <c r="F97" s="43"/>
      <c r="G97" s="43"/>
      <c r="H97" s="43"/>
      <c r="I97" s="43"/>
      <c r="J97" s="43"/>
      <c r="K97" s="43"/>
      <c r="L97" s="149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6.5" customHeight="1">
      <c r="A98" s="41"/>
      <c r="B98" s="42"/>
      <c r="C98" s="43"/>
      <c r="D98" s="43"/>
      <c r="E98" s="72" t="str">
        <f>E13</f>
        <v>A 103-1 - Zpevněné plochy</v>
      </c>
      <c r="F98" s="43"/>
      <c r="G98" s="43"/>
      <c r="H98" s="43"/>
      <c r="I98" s="43"/>
      <c r="J98" s="43"/>
      <c r="K98" s="43"/>
      <c r="L98" s="149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6.96" customHeight="1">
      <c r="A99" s="41"/>
      <c r="B99" s="42"/>
      <c r="C99" s="43"/>
      <c r="D99" s="43"/>
      <c r="E99" s="43"/>
      <c r="F99" s="43"/>
      <c r="G99" s="43"/>
      <c r="H99" s="43"/>
      <c r="I99" s="43"/>
      <c r="J99" s="43"/>
      <c r="K99" s="43"/>
      <c r="L99" s="149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12" customHeight="1">
      <c r="A100" s="41"/>
      <c r="B100" s="42"/>
      <c r="C100" s="35" t="s">
        <v>21</v>
      </c>
      <c r="D100" s="43"/>
      <c r="E100" s="43"/>
      <c r="F100" s="30" t="str">
        <f>F16</f>
        <v>k.ú. Nový Bor</v>
      </c>
      <c r="G100" s="43"/>
      <c r="H100" s="43"/>
      <c r="I100" s="35" t="s">
        <v>23</v>
      </c>
      <c r="J100" s="75" t="str">
        <f>IF(J16="","",J16)</f>
        <v>25. 8. 2025</v>
      </c>
      <c r="K100" s="43"/>
      <c r="L100" s="149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6.96" customHeight="1">
      <c r="A101" s="41"/>
      <c r="B101" s="42"/>
      <c r="C101" s="43"/>
      <c r="D101" s="43"/>
      <c r="E101" s="43"/>
      <c r="F101" s="43"/>
      <c r="G101" s="43"/>
      <c r="H101" s="43"/>
      <c r="I101" s="43"/>
      <c r="J101" s="43"/>
      <c r="K101" s="43"/>
      <c r="L101" s="149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15.15" customHeight="1">
      <c r="A102" s="41"/>
      <c r="B102" s="42"/>
      <c r="C102" s="35" t="s">
        <v>25</v>
      </c>
      <c r="D102" s="43"/>
      <c r="E102" s="43"/>
      <c r="F102" s="30" t="str">
        <f>E19</f>
        <v>Město Nový Bor</v>
      </c>
      <c r="G102" s="43"/>
      <c r="H102" s="43"/>
      <c r="I102" s="35" t="s">
        <v>33</v>
      </c>
      <c r="J102" s="39" t="str">
        <f>E25</f>
        <v xml:space="preserve">ProProjekt s.r.o. </v>
      </c>
      <c r="K102" s="43"/>
      <c r="L102" s="149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5.15" customHeight="1">
      <c r="A103" s="41"/>
      <c r="B103" s="42"/>
      <c r="C103" s="35" t="s">
        <v>31</v>
      </c>
      <c r="D103" s="43"/>
      <c r="E103" s="43"/>
      <c r="F103" s="30" t="str">
        <f>IF(E22="","",E22)</f>
        <v>Vyplň údaj</v>
      </c>
      <c r="G103" s="43"/>
      <c r="H103" s="43"/>
      <c r="I103" s="35" t="s">
        <v>38</v>
      </c>
      <c r="J103" s="39" t="str">
        <f>E28</f>
        <v>Martin Rousek</v>
      </c>
      <c r="K103" s="43"/>
      <c r="L103" s="149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10.32" customHeight="1">
      <c r="A104" s="41"/>
      <c r="B104" s="42"/>
      <c r="C104" s="43"/>
      <c r="D104" s="43"/>
      <c r="E104" s="43"/>
      <c r="F104" s="43"/>
      <c r="G104" s="43"/>
      <c r="H104" s="43"/>
      <c r="I104" s="43"/>
      <c r="J104" s="43"/>
      <c r="K104" s="43"/>
      <c r="L104" s="149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11" customFormat="1" ht="29.28" customHeight="1">
      <c r="A105" s="190"/>
      <c r="B105" s="191"/>
      <c r="C105" s="192" t="s">
        <v>183</v>
      </c>
      <c r="D105" s="193" t="s">
        <v>61</v>
      </c>
      <c r="E105" s="193" t="s">
        <v>57</v>
      </c>
      <c r="F105" s="193" t="s">
        <v>58</v>
      </c>
      <c r="G105" s="193" t="s">
        <v>184</v>
      </c>
      <c r="H105" s="193" t="s">
        <v>185</v>
      </c>
      <c r="I105" s="193" t="s">
        <v>186</v>
      </c>
      <c r="J105" s="193" t="s">
        <v>165</v>
      </c>
      <c r="K105" s="194" t="s">
        <v>187</v>
      </c>
      <c r="L105" s="195"/>
      <c r="M105" s="95" t="s">
        <v>19</v>
      </c>
      <c r="N105" s="96" t="s">
        <v>46</v>
      </c>
      <c r="O105" s="96" t="s">
        <v>188</v>
      </c>
      <c r="P105" s="96" t="s">
        <v>189</v>
      </c>
      <c r="Q105" s="96" t="s">
        <v>190</v>
      </c>
      <c r="R105" s="96" t="s">
        <v>191</v>
      </c>
      <c r="S105" s="96" t="s">
        <v>192</v>
      </c>
      <c r="T105" s="97" t="s">
        <v>193</v>
      </c>
      <c r="U105" s="190"/>
      <c r="V105" s="190"/>
      <c r="W105" s="190"/>
      <c r="X105" s="190"/>
      <c r="Y105" s="190"/>
      <c r="Z105" s="190"/>
      <c r="AA105" s="190"/>
      <c r="AB105" s="190"/>
      <c r="AC105" s="190"/>
      <c r="AD105" s="190"/>
      <c r="AE105" s="190"/>
    </row>
    <row r="106" s="2" customFormat="1" ht="22.8" customHeight="1">
      <c r="A106" s="41"/>
      <c r="B106" s="42"/>
      <c r="C106" s="102" t="s">
        <v>194</v>
      </c>
      <c r="D106" s="43"/>
      <c r="E106" s="43"/>
      <c r="F106" s="43"/>
      <c r="G106" s="43"/>
      <c r="H106" s="43"/>
      <c r="I106" s="43"/>
      <c r="J106" s="196">
        <f>BK106</f>
        <v>0</v>
      </c>
      <c r="K106" s="43"/>
      <c r="L106" s="47"/>
      <c r="M106" s="98"/>
      <c r="N106" s="197"/>
      <c r="O106" s="99"/>
      <c r="P106" s="198">
        <f>P107+P498+P574</f>
        <v>0</v>
      </c>
      <c r="Q106" s="99"/>
      <c r="R106" s="198">
        <f>R107+R498+R574</f>
        <v>124.09930054999998</v>
      </c>
      <c r="S106" s="99"/>
      <c r="T106" s="199">
        <f>T107+T498+T574</f>
        <v>237.97614999999999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75</v>
      </c>
      <c r="AU106" s="20" t="s">
        <v>166</v>
      </c>
      <c r="BK106" s="200">
        <f>BK107+BK498+BK574</f>
        <v>0</v>
      </c>
    </row>
    <row r="107" s="12" customFormat="1" ht="25.92" customHeight="1">
      <c r="A107" s="12"/>
      <c r="B107" s="201"/>
      <c r="C107" s="202"/>
      <c r="D107" s="203" t="s">
        <v>75</v>
      </c>
      <c r="E107" s="204" t="s">
        <v>195</v>
      </c>
      <c r="F107" s="204" t="s">
        <v>196</v>
      </c>
      <c r="G107" s="202"/>
      <c r="H107" s="202"/>
      <c r="I107" s="205"/>
      <c r="J107" s="206">
        <f>BK107</f>
        <v>0</v>
      </c>
      <c r="K107" s="202"/>
      <c r="L107" s="207"/>
      <c r="M107" s="208"/>
      <c r="N107" s="209"/>
      <c r="O107" s="209"/>
      <c r="P107" s="210">
        <f>P108+P246+P250+P264+P358+P362+P465+P495</f>
        <v>0</v>
      </c>
      <c r="Q107" s="209"/>
      <c r="R107" s="210">
        <f>R108+R246+R250+R264+R358+R362+R465+R495</f>
        <v>123.89091334999998</v>
      </c>
      <c r="S107" s="209"/>
      <c r="T107" s="211">
        <f>T108+T246+T250+T264+T358+T362+T465+T495</f>
        <v>237.86798999999999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2" t="s">
        <v>83</v>
      </c>
      <c r="AT107" s="213" t="s">
        <v>75</v>
      </c>
      <c r="AU107" s="213" t="s">
        <v>76</v>
      </c>
      <c r="AY107" s="212" t="s">
        <v>197</v>
      </c>
      <c r="BK107" s="214">
        <f>BK108+BK246+BK250+BK264+BK358+BK362+BK465+BK495</f>
        <v>0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83</v>
      </c>
      <c r="F108" s="215" t="s">
        <v>198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SUM(P109:P245)</f>
        <v>0</v>
      </c>
      <c r="Q108" s="209"/>
      <c r="R108" s="210">
        <f>SUM(R109:R245)</f>
        <v>0.0052510000000000005</v>
      </c>
      <c r="S108" s="209"/>
      <c r="T108" s="211">
        <f>SUM(T109:T245)</f>
        <v>225.6668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83</v>
      </c>
      <c r="AT108" s="213" t="s">
        <v>75</v>
      </c>
      <c r="AU108" s="213" t="s">
        <v>83</v>
      </c>
      <c r="AY108" s="212" t="s">
        <v>197</v>
      </c>
      <c r="BK108" s="214">
        <f>SUM(BK109:BK245)</f>
        <v>0</v>
      </c>
    </row>
    <row r="109" s="2" customFormat="1" ht="66.75" customHeight="1">
      <c r="A109" s="41"/>
      <c r="B109" s="42"/>
      <c r="C109" s="217" t="s">
        <v>83</v>
      </c>
      <c r="D109" s="217" t="s">
        <v>199</v>
      </c>
      <c r="E109" s="218" t="s">
        <v>200</v>
      </c>
      <c r="F109" s="219" t="s">
        <v>201</v>
      </c>
      <c r="G109" s="220" t="s">
        <v>202</v>
      </c>
      <c r="H109" s="221">
        <v>28.699999999999999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0.29499999999999998</v>
      </c>
      <c r="T109" s="227">
        <f>S109*H109</f>
        <v>8.4664999999999999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204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204</v>
      </c>
      <c r="BM109" s="228" t="s">
        <v>205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207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85</v>
      </c>
    </row>
    <row r="111" s="13" customFormat="1">
      <c r="A111" s="13"/>
      <c r="B111" s="235"/>
      <c r="C111" s="236"/>
      <c r="D111" s="237" t="s">
        <v>208</v>
      </c>
      <c r="E111" s="238" t="s">
        <v>19</v>
      </c>
      <c r="F111" s="239" t="s">
        <v>209</v>
      </c>
      <c r="G111" s="236"/>
      <c r="H111" s="240">
        <v>28.699999999999999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37</v>
      </c>
      <c r="AX111" s="13" t="s">
        <v>83</v>
      </c>
      <c r="AY111" s="246" t="s">
        <v>197</v>
      </c>
    </row>
    <row r="112" s="2" customFormat="1" ht="55.5" customHeight="1">
      <c r="A112" s="41"/>
      <c r="B112" s="42"/>
      <c r="C112" s="217" t="s">
        <v>85</v>
      </c>
      <c r="D112" s="217" t="s">
        <v>199</v>
      </c>
      <c r="E112" s="218" t="s">
        <v>210</v>
      </c>
      <c r="F112" s="219" t="s">
        <v>211</v>
      </c>
      <c r="G112" s="220" t="s">
        <v>202</v>
      </c>
      <c r="H112" s="221">
        <v>128.80000000000001</v>
      </c>
      <c r="I112" s="222"/>
      <c r="J112" s="223">
        <f>ROUND(I112*H112,2)</f>
        <v>0</v>
      </c>
      <c r="K112" s="219" t="s">
        <v>203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0.098000000000000004</v>
      </c>
      <c r="T112" s="227">
        <f>S112*H112</f>
        <v>12.622400000000001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204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204</v>
      </c>
      <c r="BM112" s="228" t="s">
        <v>212</v>
      </c>
    </row>
    <row r="113" s="2" customFormat="1">
      <c r="A113" s="41"/>
      <c r="B113" s="42"/>
      <c r="C113" s="43"/>
      <c r="D113" s="230" t="s">
        <v>206</v>
      </c>
      <c r="E113" s="43"/>
      <c r="F113" s="231" t="s">
        <v>213</v>
      </c>
      <c r="G113" s="43"/>
      <c r="H113" s="43"/>
      <c r="I113" s="232"/>
      <c r="J113" s="43"/>
      <c r="K113" s="43"/>
      <c r="L113" s="47"/>
      <c r="M113" s="233"/>
      <c r="N113" s="23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206</v>
      </c>
      <c r="AU113" s="20" t="s">
        <v>85</v>
      </c>
    </row>
    <row r="114" s="13" customFormat="1">
      <c r="A114" s="13"/>
      <c r="B114" s="235"/>
      <c r="C114" s="236"/>
      <c r="D114" s="237" t="s">
        <v>208</v>
      </c>
      <c r="E114" s="238" t="s">
        <v>19</v>
      </c>
      <c r="F114" s="239" t="s">
        <v>214</v>
      </c>
      <c r="G114" s="236"/>
      <c r="H114" s="240">
        <v>128.80000000000001</v>
      </c>
      <c r="I114" s="241"/>
      <c r="J114" s="236"/>
      <c r="K114" s="236"/>
      <c r="L114" s="242"/>
      <c r="M114" s="243"/>
      <c r="N114" s="244"/>
      <c r="O114" s="244"/>
      <c r="P114" s="244"/>
      <c r="Q114" s="244"/>
      <c r="R114" s="244"/>
      <c r="S114" s="244"/>
      <c r="T114" s="245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6" t="s">
        <v>208</v>
      </c>
      <c r="AU114" s="246" t="s">
        <v>85</v>
      </c>
      <c r="AV114" s="13" t="s">
        <v>85</v>
      </c>
      <c r="AW114" s="13" t="s">
        <v>37</v>
      </c>
      <c r="AX114" s="13" t="s">
        <v>83</v>
      </c>
      <c r="AY114" s="246" t="s">
        <v>197</v>
      </c>
    </row>
    <row r="115" s="2" customFormat="1" ht="62.7" customHeight="1">
      <c r="A115" s="41"/>
      <c r="B115" s="42"/>
      <c r="C115" s="217" t="s">
        <v>93</v>
      </c>
      <c r="D115" s="217" t="s">
        <v>199</v>
      </c>
      <c r="E115" s="218" t="s">
        <v>215</v>
      </c>
      <c r="F115" s="219" t="s">
        <v>216</v>
      </c>
      <c r="G115" s="220" t="s">
        <v>202</v>
      </c>
      <c r="H115" s="221">
        <v>28.699999999999999</v>
      </c>
      <c r="I115" s="222"/>
      <c r="J115" s="223">
        <f>ROUND(I115*H115,2)</f>
        <v>0</v>
      </c>
      <c r="K115" s="219" t="s">
        <v>203</v>
      </c>
      <c r="L115" s="47"/>
      <c r="M115" s="224" t="s">
        <v>19</v>
      </c>
      <c r="N115" s="225" t="s">
        <v>47</v>
      </c>
      <c r="O115" s="87"/>
      <c r="P115" s="226">
        <f>O115*H115</f>
        <v>0</v>
      </c>
      <c r="Q115" s="226">
        <v>0</v>
      </c>
      <c r="R115" s="226">
        <f>Q115*H115</f>
        <v>0</v>
      </c>
      <c r="S115" s="226">
        <v>0.17000000000000001</v>
      </c>
      <c r="T115" s="227">
        <f>S115*H115</f>
        <v>4.8790000000000004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8" t="s">
        <v>204</v>
      </c>
      <c r="AT115" s="228" t="s">
        <v>199</v>
      </c>
      <c r="AU115" s="228" t="s">
        <v>85</v>
      </c>
      <c r="AY115" s="20" t="s">
        <v>197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0" t="s">
        <v>83</v>
      </c>
      <c r="BK115" s="229">
        <f>ROUND(I115*H115,2)</f>
        <v>0</v>
      </c>
      <c r="BL115" s="20" t="s">
        <v>204</v>
      </c>
      <c r="BM115" s="228" t="s">
        <v>217</v>
      </c>
    </row>
    <row r="116" s="2" customFormat="1">
      <c r="A116" s="41"/>
      <c r="B116" s="42"/>
      <c r="C116" s="43"/>
      <c r="D116" s="230" t="s">
        <v>206</v>
      </c>
      <c r="E116" s="43"/>
      <c r="F116" s="231" t="s">
        <v>218</v>
      </c>
      <c r="G116" s="43"/>
      <c r="H116" s="43"/>
      <c r="I116" s="232"/>
      <c r="J116" s="43"/>
      <c r="K116" s="43"/>
      <c r="L116" s="47"/>
      <c r="M116" s="233"/>
      <c r="N116" s="23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206</v>
      </c>
      <c r="AU116" s="20" t="s">
        <v>85</v>
      </c>
    </row>
    <row r="117" s="13" customFormat="1">
      <c r="A117" s="13"/>
      <c r="B117" s="235"/>
      <c r="C117" s="236"/>
      <c r="D117" s="237" t="s">
        <v>208</v>
      </c>
      <c r="E117" s="238" t="s">
        <v>19</v>
      </c>
      <c r="F117" s="239" t="s">
        <v>209</v>
      </c>
      <c r="G117" s="236"/>
      <c r="H117" s="240">
        <v>28.699999999999999</v>
      </c>
      <c r="I117" s="241"/>
      <c r="J117" s="236"/>
      <c r="K117" s="236"/>
      <c r="L117" s="242"/>
      <c r="M117" s="243"/>
      <c r="N117" s="244"/>
      <c r="O117" s="244"/>
      <c r="P117" s="244"/>
      <c r="Q117" s="244"/>
      <c r="R117" s="244"/>
      <c r="S117" s="244"/>
      <c r="T117" s="245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6" t="s">
        <v>208</v>
      </c>
      <c r="AU117" s="246" t="s">
        <v>85</v>
      </c>
      <c r="AV117" s="13" t="s">
        <v>85</v>
      </c>
      <c r="AW117" s="13" t="s">
        <v>37</v>
      </c>
      <c r="AX117" s="13" t="s">
        <v>83</v>
      </c>
      <c r="AY117" s="246" t="s">
        <v>197</v>
      </c>
    </row>
    <row r="118" s="2" customFormat="1" ht="66.75" customHeight="1">
      <c r="A118" s="41"/>
      <c r="B118" s="42"/>
      <c r="C118" s="217" t="s">
        <v>204</v>
      </c>
      <c r="D118" s="217" t="s">
        <v>199</v>
      </c>
      <c r="E118" s="218" t="s">
        <v>219</v>
      </c>
      <c r="F118" s="219" t="s">
        <v>220</v>
      </c>
      <c r="G118" s="220" t="s">
        <v>202</v>
      </c>
      <c r="H118" s="221">
        <v>103.40000000000001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0.44</v>
      </c>
      <c r="T118" s="227">
        <f>S118*H118</f>
        <v>45.496000000000002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204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204</v>
      </c>
      <c r="BM118" s="228" t="s">
        <v>221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222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3" customFormat="1">
      <c r="A120" s="13"/>
      <c r="B120" s="235"/>
      <c r="C120" s="236"/>
      <c r="D120" s="237" t="s">
        <v>208</v>
      </c>
      <c r="E120" s="238" t="s">
        <v>19</v>
      </c>
      <c r="F120" s="239" t="s">
        <v>223</v>
      </c>
      <c r="G120" s="236"/>
      <c r="H120" s="240">
        <v>103.40000000000001</v>
      </c>
      <c r="I120" s="241"/>
      <c r="J120" s="236"/>
      <c r="K120" s="236"/>
      <c r="L120" s="242"/>
      <c r="M120" s="243"/>
      <c r="N120" s="244"/>
      <c r="O120" s="244"/>
      <c r="P120" s="244"/>
      <c r="Q120" s="244"/>
      <c r="R120" s="244"/>
      <c r="S120" s="244"/>
      <c r="T120" s="245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6" t="s">
        <v>208</v>
      </c>
      <c r="AU120" s="246" t="s">
        <v>85</v>
      </c>
      <c r="AV120" s="13" t="s">
        <v>85</v>
      </c>
      <c r="AW120" s="13" t="s">
        <v>37</v>
      </c>
      <c r="AX120" s="13" t="s">
        <v>83</v>
      </c>
      <c r="AY120" s="246" t="s">
        <v>197</v>
      </c>
    </row>
    <row r="121" s="2" customFormat="1" ht="55.5" customHeight="1">
      <c r="A121" s="41"/>
      <c r="B121" s="42"/>
      <c r="C121" s="217" t="s">
        <v>224</v>
      </c>
      <c r="D121" s="217" t="s">
        <v>199</v>
      </c>
      <c r="E121" s="218" t="s">
        <v>225</v>
      </c>
      <c r="F121" s="219" t="s">
        <v>226</v>
      </c>
      <c r="G121" s="220" t="s">
        <v>202</v>
      </c>
      <c r="H121" s="221">
        <v>103.40000000000001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0.23999999999999999</v>
      </c>
      <c r="T121" s="227">
        <f>S121*H121</f>
        <v>24.815999999999999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204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204</v>
      </c>
      <c r="BM121" s="228" t="s">
        <v>227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228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3" customFormat="1">
      <c r="A123" s="13"/>
      <c r="B123" s="235"/>
      <c r="C123" s="236"/>
      <c r="D123" s="237" t="s">
        <v>208</v>
      </c>
      <c r="E123" s="238" t="s">
        <v>19</v>
      </c>
      <c r="F123" s="239" t="s">
        <v>223</v>
      </c>
      <c r="G123" s="236"/>
      <c r="H123" s="240">
        <v>103.40000000000001</v>
      </c>
      <c r="I123" s="241"/>
      <c r="J123" s="236"/>
      <c r="K123" s="236"/>
      <c r="L123" s="242"/>
      <c r="M123" s="243"/>
      <c r="N123" s="244"/>
      <c r="O123" s="244"/>
      <c r="P123" s="244"/>
      <c r="Q123" s="244"/>
      <c r="R123" s="244"/>
      <c r="S123" s="244"/>
      <c r="T123" s="245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6" t="s">
        <v>208</v>
      </c>
      <c r="AU123" s="246" t="s">
        <v>85</v>
      </c>
      <c r="AV123" s="13" t="s">
        <v>85</v>
      </c>
      <c r="AW123" s="13" t="s">
        <v>37</v>
      </c>
      <c r="AX123" s="13" t="s">
        <v>83</v>
      </c>
      <c r="AY123" s="246" t="s">
        <v>197</v>
      </c>
    </row>
    <row r="124" s="2" customFormat="1" ht="62.7" customHeight="1">
      <c r="A124" s="41"/>
      <c r="B124" s="42"/>
      <c r="C124" s="217" t="s">
        <v>229</v>
      </c>
      <c r="D124" s="217" t="s">
        <v>199</v>
      </c>
      <c r="E124" s="218" t="s">
        <v>230</v>
      </c>
      <c r="F124" s="219" t="s">
        <v>231</v>
      </c>
      <c r="G124" s="220" t="s">
        <v>202</v>
      </c>
      <c r="H124" s="221">
        <v>28.699999999999999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0.32500000000000001</v>
      </c>
      <c r="T124" s="227">
        <f>S124*H124</f>
        <v>9.3275000000000006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204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232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233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3" customFormat="1">
      <c r="A126" s="13"/>
      <c r="B126" s="235"/>
      <c r="C126" s="236"/>
      <c r="D126" s="237" t="s">
        <v>208</v>
      </c>
      <c r="E126" s="238" t="s">
        <v>19</v>
      </c>
      <c r="F126" s="239" t="s">
        <v>209</v>
      </c>
      <c r="G126" s="236"/>
      <c r="H126" s="240">
        <v>28.699999999999999</v>
      </c>
      <c r="I126" s="241"/>
      <c r="J126" s="236"/>
      <c r="K126" s="236"/>
      <c r="L126" s="242"/>
      <c r="M126" s="243"/>
      <c r="N126" s="244"/>
      <c r="O126" s="244"/>
      <c r="P126" s="244"/>
      <c r="Q126" s="244"/>
      <c r="R126" s="244"/>
      <c r="S126" s="244"/>
      <c r="T126" s="245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6" t="s">
        <v>208</v>
      </c>
      <c r="AU126" s="246" t="s">
        <v>85</v>
      </c>
      <c r="AV126" s="13" t="s">
        <v>85</v>
      </c>
      <c r="AW126" s="13" t="s">
        <v>37</v>
      </c>
      <c r="AX126" s="13" t="s">
        <v>83</v>
      </c>
      <c r="AY126" s="246" t="s">
        <v>197</v>
      </c>
    </row>
    <row r="127" s="2" customFormat="1" ht="55.5" customHeight="1">
      <c r="A127" s="41"/>
      <c r="B127" s="42"/>
      <c r="C127" s="217" t="s">
        <v>234</v>
      </c>
      <c r="D127" s="217" t="s">
        <v>199</v>
      </c>
      <c r="E127" s="218" t="s">
        <v>235</v>
      </c>
      <c r="F127" s="219" t="s">
        <v>236</v>
      </c>
      <c r="G127" s="220" t="s">
        <v>202</v>
      </c>
      <c r="H127" s="221">
        <v>103.40000000000001</v>
      </c>
      <c r="I127" s="222"/>
      <c r="J127" s="223">
        <f>ROUND(I127*H127,2)</f>
        <v>0</v>
      </c>
      <c r="K127" s="219" t="s">
        <v>203</v>
      </c>
      <c r="L127" s="47"/>
      <c r="M127" s="224" t="s">
        <v>19</v>
      </c>
      <c r="N127" s="225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0.316</v>
      </c>
      <c r="T127" s="227">
        <f>S127*H127</f>
        <v>32.674400000000006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204</v>
      </c>
      <c r="AT127" s="228" t="s">
        <v>199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204</v>
      </c>
      <c r="BM127" s="228" t="s">
        <v>237</v>
      </c>
    </row>
    <row r="128" s="2" customFormat="1">
      <c r="A128" s="41"/>
      <c r="B128" s="42"/>
      <c r="C128" s="43"/>
      <c r="D128" s="230" t="s">
        <v>206</v>
      </c>
      <c r="E128" s="43"/>
      <c r="F128" s="231" t="s">
        <v>238</v>
      </c>
      <c r="G128" s="43"/>
      <c r="H128" s="43"/>
      <c r="I128" s="232"/>
      <c r="J128" s="43"/>
      <c r="K128" s="43"/>
      <c r="L128" s="47"/>
      <c r="M128" s="233"/>
      <c r="N128" s="234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206</v>
      </c>
      <c r="AU128" s="20" t="s">
        <v>85</v>
      </c>
    </row>
    <row r="129" s="13" customFormat="1">
      <c r="A129" s="13"/>
      <c r="B129" s="235"/>
      <c r="C129" s="236"/>
      <c r="D129" s="237" t="s">
        <v>208</v>
      </c>
      <c r="E129" s="238" t="s">
        <v>19</v>
      </c>
      <c r="F129" s="239" t="s">
        <v>223</v>
      </c>
      <c r="G129" s="236"/>
      <c r="H129" s="240">
        <v>103.40000000000001</v>
      </c>
      <c r="I129" s="241"/>
      <c r="J129" s="236"/>
      <c r="K129" s="236"/>
      <c r="L129" s="242"/>
      <c r="M129" s="243"/>
      <c r="N129" s="244"/>
      <c r="O129" s="244"/>
      <c r="P129" s="244"/>
      <c r="Q129" s="244"/>
      <c r="R129" s="244"/>
      <c r="S129" s="244"/>
      <c r="T129" s="245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6" t="s">
        <v>208</v>
      </c>
      <c r="AU129" s="246" t="s">
        <v>85</v>
      </c>
      <c r="AV129" s="13" t="s">
        <v>85</v>
      </c>
      <c r="AW129" s="13" t="s">
        <v>37</v>
      </c>
      <c r="AX129" s="13" t="s">
        <v>83</v>
      </c>
      <c r="AY129" s="246" t="s">
        <v>197</v>
      </c>
    </row>
    <row r="130" s="2" customFormat="1" ht="44.25" customHeight="1">
      <c r="A130" s="41"/>
      <c r="B130" s="42"/>
      <c r="C130" s="217" t="s">
        <v>239</v>
      </c>
      <c r="D130" s="217" t="s">
        <v>199</v>
      </c>
      <c r="E130" s="218" t="s">
        <v>240</v>
      </c>
      <c r="F130" s="219" t="s">
        <v>241</v>
      </c>
      <c r="G130" s="220" t="s">
        <v>202</v>
      </c>
      <c r="H130" s="221">
        <v>525.10000000000002</v>
      </c>
      <c r="I130" s="222"/>
      <c r="J130" s="223">
        <f>ROUND(I130*H130,2)</f>
        <v>0</v>
      </c>
      <c r="K130" s="219" t="s">
        <v>203</v>
      </c>
      <c r="L130" s="47"/>
      <c r="M130" s="224" t="s">
        <v>19</v>
      </c>
      <c r="N130" s="225" t="s">
        <v>47</v>
      </c>
      <c r="O130" s="87"/>
      <c r="P130" s="226">
        <f>O130*H130</f>
        <v>0</v>
      </c>
      <c r="Q130" s="226">
        <v>1.0000000000000001E-05</v>
      </c>
      <c r="R130" s="226">
        <f>Q130*H130</f>
        <v>0.0052510000000000005</v>
      </c>
      <c r="S130" s="226">
        <v>0.11500000000000001</v>
      </c>
      <c r="T130" s="227">
        <f>S130*H130</f>
        <v>60.386500000000005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8" t="s">
        <v>204</v>
      </c>
      <c r="AT130" s="228" t="s">
        <v>199</v>
      </c>
      <c r="AU130" s="228" t="s">
        <v>85</v>
      </c>
      <c r="AY130" s="20" t="s">
        <v>197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0" t="s">
        <v>83</v>
      </c>
      <c r="BK130" s="229">
        <f>ROUND(I130*H130,2)</f>
        <v>0</v>
      </c>
      <c r="BL130" s="20" t="s">
        <v>204</v>
      </c>
      <c r="BM130" s="228" t="s">
        <v>242</v>
      </c>
    </row>
    <row r="131" s="2" customFormat="1">
      <c r="A131" s="41"/>
      <c r="B131" s="42"/>
      <c r="C131" s="43"/>
      <c r="D131" s="230" t="s">
        <v>206</v>
      </c>
      <c r="E131" s="43"/>
      <c r="F131" s="231" t="s">
        <v>243</v>
      </c>
      <c r="G131" s="43"/>
      <c r="H131" s="43"/>
      <c r="I131" s="232"/>
      <c r="J131" s="43"/>
      <c r="K131" s="43"/>
      <c r="L131" s="47"/>
      <c r="M131" s="233"/>
      <c r="N131" s="23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206</v>
      </c>
      <c r="AU131" s="20" t="s">
        <v>85</v>
      </c>
    </row>
    <row r="132" s="13" customFormat="1">
      <c r="A132" s="13"/>
      <c r="B132" s="235"/>
      <c r="C132" s="236"/>
      <c r="D132" s="237" t="s">
        <v>208</v>
      </c>
      <c r="E132" s="238" t="s">
        <v>19</v>
      </c>
      <c r="F132" s="239" t="s">
        <v>244</v>
      </c>
      <c r="G132" s="236"/>
      <c r="H132" s="240">
        <v>525.10000000000002</v>
      </c>
      <c r="I132" s="241"/>
      <c r="J132" s="236"/>
      <c r="K132" s="236"/>
      <c r="L132" s="242"/>
      <c r="M132" s="243"/>
      <c r="N132" s="244"/>
      <c r="O132" s="244"/>
      <c r="P132" s="244"/>
      <c r="Q132" s="244"/>
      <c r="R132" s="244"/>
      <c r="S132" s="244"/>
      <c r="T132" s="245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6" t="s">
        <v>208</v>
      </c>
      <c r="AU132" s="246" t="s">
        <v>85</v>
      </c>
      <c r="AV132" s="13" t="s">
        <v>85</v>
      </c>
      <c r="AW132" s="13" t="s">
        <v>37</v>
      </c>
      <c r="AX132" s="13" t="s">
        <v>83</v>
      </c>
      <c r="AY132" s="246" t="s">
        <v>197</v>
      </c>
    </row>
    <row r="133" s="2" customFormat="1" ht="49.05" customHeight="1">
      <c r="A133" s="41"/>
      <c r="B133" s="42"/>
      <c r="C133" s="217" t="s">
        <v>245</v>
      </c>
      <c r="D133" s="217" t="s">
        <v>199</v>
      </c>
      <c r="E133" s="218" t="s">
        <v>246</v>
      </c>
      <c r="F133" s="219" t="s">
        <v>247</v>
      </c>
      <c r="G133" s="220" t="s">
        <v>248</v>
      </c>
      <c r="H133" s="221">
        <v>124.5</v>
      </c>
      <c r="I133" s="222"/>
      <c r="J133" s="223">
        <f>ROUND(I133*H133,2)</f>
        <v>0</v>
      </c>
      <c r="K133" s="219" t="s">
        <v>203</v>
      </c>
      <c r="L133" s="47"/>
      <c r="M133" s="224" t="s">
        <v>19</v>
      </c>
      <c r="N133" s="225" t="s">
        <v>47</v>
      </c>
      <c r="O133" s="87"/>
      <c r="P133" s="226">
        <f>O133*H133</f>
        <v>0</v>
      </c>
      <c r="Q133" s="226">
        <v>0</v>
      </c>
      <c r="R133" s="226">
        <f>Q133*H133</f>
        <v>0</v>
      </c>
      <c r="S133" s="226">
        <v>0.20499999999999999</v>
      </c>
      <c r="T133" s="227">
        <f>S133*H133</f>
        <v>25.522499999999997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8" t="s">
        <v>204</v>
      </c>
      <c r="AT133" s="228" t="s">
        <v>199</v>
      </c>
      <c r="AU133" s="228" t="s">
        <v>85</v>
      </c>
      <c r="AY133" s="20" t="s">
        <v>197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0" t="s">
        <v>83</v>
      </c>
      <c r="BK133" s="229">
        <f>ROUND(I133*H133,2)</f>
        <v>0</v>
      </c>
      <c r="BL133" s="20" t="s">
        <v>204</v>
      </c>
      <c r="BM133" s="228" t="s">
        <v>249</v>
      </c>
    </row>
    <row r="134" s="2" customFormat="1">
      <c r="A134" s="41"/>
      <c r="B134" s="42"/>
      <c r="C134" s="43"/>
      <c r="D134" s="230" t="s">
        <v>206</v>
      </c>
      <c r="E134" s="43"/>
      <c r="F134" s="231" t="s">
        <v>250</v>
      </c>
      <c r="G134" s="43"/>
      <c r="H134" s="43"/>
      <c r="I134" s="232"/>
      <c r="J134" s="43"/>
      <c r="K134" s="43"/>
      <c r="L134" s="47"/>
      <c r="M134" s="233"/>
      <c r="N134" s="234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206</v>
      </c>
      <c r="AU134" s="20" t="s">
        <v>85</v>
      </c>
    </row>
    <row r="135" s="13" customFormat="1">
      <c r="A135" s="13"/>
      <c r="B135" s="235"/>
      <c r="C135" s="236"/>
      <c r="D135" s="237" t="s">
        <v>208</v>
      </c>
      <c r="E135" s="238" t="s">
        <v>19</v>
      </c>
      <c r="F135" s="239" t="s">
        <v>251</v>
      </c>
      <c r="G135" s="236"/>
      <c r="H135" s="240">
        <v>124.5</v>
      </c>
      <c r="I135" s="241"/>
      <c r="J135" s="236"/>
      <c r="K135" s="236"/>
      <c r="L135" s="242"/>
      <c r="M135" s="243"/>
      <c r="N135" s="244"/>
      <c r="O135" s="244"/>
      <c r="P135" s="244"/>
      <c r="Q135" s="244"/>
      <c r="R135" s="244"/>
      <c r="S135" s="244"/>
      <c r="T135" s="245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6" t="s">
        <v>208</v>
      </c>
      <c r="AU135" s="246" t="s">
        <v>85</v>
      </c>
      <c r="AV135" s="13" t="s">
        <v>85</v>
      </c>
      <c r="AW135" s="13" t="s">
        <v>37</v>
      </c>
      <c r="AX135" s="13" t="s">
        <v>83</v>
      </c>
      <c r="AY135" s="246" t="s">
        <v>197</v>
      </c>
    </row>
    <row r="136" s="2" customFormat="1" ht="37.8" customHeight="1">
      <c r="A136" s="41"/>
      <c r="B136" s="42"/>
      <c r="C136" s="217" t="s">
        <v>252</v>
      </c>
      <c r="D136" s="217" t="s">
        <v>199</v>
      </c>
      <c r="E136" s="218" t="s">
        <v>253</v>
      </c>
      <c r="F136" s="219" t="s">
        <v>254</v>
      </c>
      <c r="G136" s="220" t="s">
        <v>248</v>
      </c>
      <c r="H136" s="221">
        <v>36.899999999999999</v>
      </c>
      <c r="I136" s="222"/>
      <c r="J136" s="223">
        <f>ROUND(I136*H136,2)</f>
        <v>0</v>
      </c>
      <c r="K136" s="219" t="s">
        <v>203</v>
      </c>
      <c r="L136" s="47"/>
      <c r="M136" s="224" t="s">
        <v>19</v>
      </c>
      <c r="N136" s="225" t="s">
        <v>47</v>
      </c>
      <c r="O136" s="87"/>
      <c r="P136" s="226">
        <f>O136*H136</f>
        <v>0</v>
      </c>
      <c r="Q136" s="226">
        <v>0</v>
      </c>
      <c r="R136" s="226">
        <f>Q136*H136</f>
        <v>0</v>
      </c>
      <c r="S136" s="226">
        <v>0.040000000000000001</v>
      </c>
      <c r="T136" s="227">
        <f>S136*H136</f>
        <v>1.476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8" t="s">
        <v>204</v>
      </c>
      <c r="AT136" s="228" t="s">
        <v>199</v>
      </c>
      <c r="AU136" s="228" t="s">
        <v>85</v>
      </c>
      <c r="AY136" s="20" t="s">
        <v>197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0" t="s">
        <v>83</v>
      </c>
      <c r="BK136" s="229">
        <f>ROUND(I136*H136,2)</f>
        <v>0</v>
      </c>
      <c r="BL136" s="20" t="s">
        <v>204</v>
      </c>
      <c r="BM136" s="228" t="s">
        <v>255</v>
      </c>
    </row>
    <row r="137" s="2" customFormat="1">
      <c r="A137" s="41"/>
      <c r="B137" s="42"/>
      <c r="C137" s="43"/>
      <c r="D137" s="230" t="s">
        <v>206</v>
      </c>
      <c r="E137" s="43"/>
      <c r="F137" s="231" t="s">
        <v>256</v>
      </c>
      <c r="G137" s="43"/>
      <c r="H137" s="43"/>
      <c r="I137" s="232"/>
      <c r="J137" s="43"/>
      <c r="K137" s="43"/>
      <c r="L137" s="47"/>
      <c r="M137" s="233"/>
      <c r="N137" s="23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206</v>
      </c>
      <c r="AU137" s="20" t="s">
        <v>85</v>
      </c>
    </row>
    <row r="138" s="13" customFormat="1">
      <c r="A138" s="13"/>
      <c r="B138" s="235"/>
      <c r="C138" s="236"/>
      <c r="D138" s="237" t="s">
        <v>208</v>
      </c>
      <c r="E138" s="238" t="s">
        <v>19</v>
      </c>
      <c r="F138" s="239" t="s">
        <v>257</v>
      </c>
      <c r="G138" s="236"/>
      <c r="H138" s="240">
        <v>36.899999999999999</v>
      </c>
      <c r="I138" s="241"/>
      <c r="J138" s="236"/>
      <c r="K138" s="236"/>
      <c r="L138" s="242"/>
      <c r="M138" s="243"/>
      <c r="N138" s="244"/>
      <c r="O138" s="244"/>
      <c r="P138" s="244"/>
      <c r="Q138" s="244"/>
      <c r="R138" s="244"/>
      <c r="S138" s="244"/>
      <c r="T138" s="245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6" t="s">
        <v>208</v>
      </c>
      <c r="AU138" s="246" t="s">
        <v>85</v>
      </c>
      <c r="AV138" s="13" t="s">
        <v>85</v>
      </c>
      <c r="AW138" s="13" t="s">
        <v>37</v>
      </c>
      <c r="AX138" s="13" t="s">
        <v>83</v>
      </c>
      <c r="AY138" s="246" t="s">
        <v>197</v>
      </c>
    </row>
    <row r="139" s="2" customFormat="1" ht="24.15" customHeight="1">
      <c r="A139" s="41"/>
      <c r="B139" s="42"/>
      <c r="C139" s="217" t="s">
        <v>258</v>
      </c>
      <c r="D139" s="217" t="s">
        <v>199</v>
      </c>
      <c r="E139" s="218" t="s">
        <v>259</v>
      </c>
      <c r="F139" s="219" t="s">
        <v>260</v>
      </c>
      <c r="G139" s="220" t="s">
        <v>202</v>
      </c>
      <c r="H139" s="221">
        <v>40.424999999999997</v>
      </c>
      <c r="I139" s="222"/>
      <c r="J139" s="223">
        <f>ROUND(I139*H139,2)</f>
        <v>0</v>
      </c>
      <c r="K139" s="219" t="s">
        <v>203</v>
      </c>
      <c r="L139" s="47"/>
      <c r="M139" s="224" t="s">
        <v>19</v>
      </c>
      <c r="N139" s="225" t="s">
        <v>47</v>
      </c>
      <c r="O139" s="87"/>
      <c r="P139" s="226">
        <f>O139*H139</f>
        <v>0</v>
      </c>
      <c r="Q139" s="226">
        <v>0</v>
      </c>
      <c r="R139" s="226">
        <f>Q139*H139</f>
        <v>0</v>
      </c>
      <c r="S139" s="226">
        <v>0</v>
      </c>
      <c r="T139" s="227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8" t="s">
        <v>204</v>
      </c>
      <c r="AT139" s="228" t="s">
        <v>199</v>
      </c>
      <c r="AU139" s="228" t="s">
        <v>85</v>
      </c>
      <c r="AY139" s="20" t="s">
        <v>197</v>
      </c>
      <c r="BE139" s="229">
        <f>IF(N139="základní",J139,0)</f>
        <v>0</v>
      </c>
      <c r="BF139" s="229">
        <f>IF(N139="snížená",J139,0)</f>
        <v>0</v>
      </c>
      <c r="BG139" s="229">
        <f>IF(N139="zákl. přenesená",J139,0)</f>
        <v>0</v>
      </c>
      <c r="BH139" s="229">
        <f>IF(N139="sníž. přenesená",J139,0)</f>
        <v>0</v>
      </c>
      <c r="BI139" s="229">
        <f>IF(N139="nulová",J139,0)</f>
        <v>0</v>
      </c>
      <c r="BJ139" s="20" t="s">
        <v>83</v>
      </c>
      <c r="BK139" s="229">
        <f>ROUND(I139*H139,2)</f>
        <v>0</v>
      </c>
      <c r="BL139" s="20" t="s">
        <v>204</v>
      </c>
      <c r="BM139" s="228" t="s">
        <v>261</v>
      </c>
    </row>
    <row r="140" s="2" customFormat="1">
      <c r="A140" s="41"/>
      <c r="B140" s="42"/>
      <c r="C140" s="43"/>
      <c r="D140" s="230" t="s">
        <v>206</v>
      </c>
      <c r="E140" s="43"/>
      <c r="F140" s="231" t="s">
        <v>262</v>
      </c>
      <c r="G140" s="43"/>
      <c r="H140" s="43"/>
      <c r="I140" s="232"/>
      <c r="J140" s="43"/>
      <c r="K140" s="43"/>
      <c r="L140" s="47"/>
      <c r="M140" s="233"/>
      <c r="N140" s="234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206</v>
      </c>
      <c r="AU140" s="20" t="s">
        <v>85</v>
      </c>
    </row>
    <row r="141" s="13" customFormat="1">
      <c r="A141" s="13"/>
      <c r="B141" s="235"/>
      <c r="C141" s="236"/>
      <c r="D141" s="237" t="s">
        <v>208</v>
      </c>
      <c r="E141" s="238" t="s">
        <v>19</v>
      </c>
      <c r="F141" s="239" t="s">
        <v>263</v>
      </c>
      <c r="G141" s="236"/>
      <c r="H141" s="240">
        <v>40.424999999999997</v>
      </c>
      <c r="I141" s="241"/>
      <c r="J141" s="236"/>
      <c r="K141" s="236"/>
      <c r="L141" s="242"/>
      <c r="M141" s="243"/>
      <c r="N141" s="244"/>
      <c r="O141" s="244"/>
      <c r="P141" s="244"/>
      <c r="Q141" s="244"/>
      <c r="R141" s="244"/>
      <c r="S141" s="244"/>
      <c r="T141" s="245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6" t="s">
        <v>208</v>
      </c>
      <c r="AU141" s="246" t="s">
        <v>85</v>
      </c>
      <c r="AV141" s="13" t="s">
        <v>85</v>
      </c>
      <c r="AW141" s="13" t="s">
        <v>37</v>
      </c>
      <c r="AX141" s="13" t="s">
        <v>83</v>
      </c>
      <c r="AY141" s="246" t="s">
        <v>197</v>
      </c>
    </row>
    <row r="142" s="2" customFormat="1" ht="37.8" customHeight="1">
      <c r="A142" s="41"/>
      <c r="B142" s="42"/>
      <c r="C142" s="217" t="s">
        <v>8</v>
      </c>
      <c r="D142" s="217" t="s">
        <v>199</v>
      </c>
      <c r="E142" s="218" t="s">
        <v>264</v>
      </c>
      <c r="F142" s="219" t="s">
        <v>265</v>
      </c>
      <c r="G142" s="220" t="s">
        <v>266</v>
      </c>
      <c r="H142" s="221">
        <v>8.1199999999999992</v>
      </c>
      <c r="I142" s="222"/>
      <c r="J142" s="223">
        <f>ROUND(I142*H142,2)</f>
        <v>0</v>
      </c>
      <c r="K142" s="219" t="s">
        <v>203</v>
      </c>
      <c r="L142" s="47"/>
      <c r="M142" s="224" t="s">
        <v>19</v>
      </c>
      <c r="N142" s="225" t="s">
        <v>47</v>
      </c>
      <c r="O142" s="87"/>
      <c r="P142" s="226">
        <f>O142*H142</f>
        <v>0</v>
      </c>
      <c r="Q142" s="226">
        <v>0</v>
      </c>
      <c r="R142" s="226">
        <f>Q142*H142</f>
        <v>0</v>
      </c>
      <c r="S142" s="226">
        <v>0</v>
      </c>
      <c r="T142" s="22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8" t="s">
        <v>204</v>
      </c>
      <c r="AT142" s="228" t="s">
        <v>199</v>
      </c>
      <c r="AU142" s="228" t="s">
        <v>85</v>
      </c>
      <c r="AY142" s="20" t="s">
        <v>197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0" t="s">
        <v>83</v>
      </c>
      <c r="BK142" s="229">
        <f>ROUND(I142*H142,2)</f>
        <v>0</v>
      </c>
      <c r="BL142" s="20" t="s">
        <v>204</v>
      </c>
      <c r="BM142" s="228" t="s">
        <v>267</v>
      </c>
    </row>
    <row r="143" s="2" customFormat="1">
      <c r="A143" s="41"/>
      <c r="B143" s="42"/>
      <c r="C143" s="43"/>
      <c r="D143" s="230" t="s">
        <v>206</v>
      </c>
      <c r="E143" s="43"/>
      <c r="F143" s="231" t="s">
        <v>268</v>
      </c>
      <c r="G143" s="43"/>
      <c r="H143" s="43"/>
      <c r="I143" s="232"/>
      <c r="J143" s="43"/>
      <c r="K143" s="43"/>
      <c r="L143" s="47"/>
      <c r="M143" s="233"/>
      <c r="N143" s="23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206</v>
      </c>
      <c r="AU143" s="20" t="s">
        <v>85</v>
      </c>
    </row>
    <row r="144" s="13" customFormat="1">
      <c r="A144" s="13"/>
      <c r="B144" s="235"/>
      <c r="C144" s="236"/>
      <c r="D144" s="237" t="s">
        <v>208</v>
      </c>
      <c r="E144" s="238" t="s">
        <v>19</v>
      </c>
      <c r="F144" s="239" t="s">
        <v>269</v>
      </c>
      <c r="G144" s="236"/>
      <c r="H144" s="240">
        <v>2.3999999999999999</v>
      </c>
      <c r="I144" s="241"/>
      <c r="J144" s="236"/>
      <c r="K144" s="236"/>
      <c r="L144" s="242"/>
      <c r="M144" s="243"/>
      <c r="N144" s="244"/>
      <c r="O144" s="244"/>
      <c r="P144" s="244"/>
      <c r="Q144" s="244"/>
      <c r="R144" s="244"/>
      <c r="S144" s="244"/>
      <c r="T144" s="245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6" t="s">
        <v>208</v>
      </c>
      <c r="AU144" s="246" t="s">
        <v>85</v>
      </c>
      <c r="AV144" s="13" t="s">
        <v>85</v>
      </c>
      <c r="AW144" s="13" t="s">
        <v>37</v>
      </c>
      <c r="AX144" s="13" t="s">
        <v>76</v>
      </c>
      <c r="AY144" s="246" t="s">
        <v>197</v>
      </c>
    </row>
    <row r="145" s="13" customFormat="1">
      <c r="A145" s="13"/>
      <c r="B145" s="235"/>
      <c r="C145" s="236"/>
      <c r="D145" s="237" t="s">
        <v>208</v>
      </c>
      <c r="E145" s="238" t="s">
        <v>19</v>
      </c>
      <c r="F145" s="239" t="s">
        <v>270</v>
      </c>
      <c r="G145" s="236"/>
      <c r="H145" s="240">
        <v>2.7000000000000002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37</v>
      </c>
      <c r="AX145" s="13" t="s">
        <v>76</v>
      </c>
      <c r="AY145" s="246" t="s">
        <v>197</v>
      </c>
    </row>
    <row r="146" s="13" customFormat="1">
      <c r="A146" s="13"/>
      <c r="B146" s="235"/>
      <c r="C146" s="236"/>
      <c r="D146" s="237" t="s">
        <v>208</v>
      </c>
      <c r="E146" s="238" t="s">
        <v>19</v>
      </c>
      <c r="F146" s="239" t="s">
        <v>271</v>
      </c>
      <c r="G146" s="236"/>
      <c r="H146" s="240">
        <v>3.02</v>
      </c>
      <c r="I146" s="241"/>
      <c r="J146" s="236"/>
      <c r="K146" s="236"/>
      <c r="L146" s="242"/>
      <c r="M146" s="243"/>
      <c r="N146" s="244"/>
      <c r="O146" s="244"/>
      <c r="P146" s="244"/>
      <c r="Q146" s="244"/>
      <c r="R146" s="244"/>
      <c r="S146" s="244"/>
      <c r="T146" s="245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6" t="s">
        <v>208</v>
      </c>
      <c r="AU146" s="246" t="s">
        <v>85</v>
      </c>
      <c r="AV146" s="13" t="s">
        <v>85</v>
      </c>
      <c r="AW146" s="13" t="s">
        <v>37</v>
      </c>
      <c r="AX146" s="13" t="s">
        <v>76</v>
      </c>
      <c r="AY146" s="246" t="s">
        <v>197</v>
      </c>
    </row>
    <row r="147" s="14" customFormat="1">
      <c r="A147" s="14"/>
      <c r="B147" s="247"/>
      <c r="C147" s="248"/>
      <c r="D147" s="237" t="s">
        <v>208</v>
      </c>
      <c r="E147" s="249" t="s">
        <v>19</v>
      </c>
      <c r="F147" s="250" t="s">
        <v>272</v>
      </c>
      <c r="G147" s="248"/>
      <c r="H147" s="251">
        <v>8.1199999999999992</v>
      </c>
      <c r="I147" s="252"/>
      <c r="J147" s="248"/>
      <c r="K147" s="248"/>
      <c r="L147" s="253"/>
      <c r="M147" s="254"/>
      <c r="N147" s="255"/>
      <c r="O147" s="255"/>
      <c r="P147" s="255"/>
      <c r="Q147" s="255"/>
      <c r="R147" s="255"/>
      <c r="S147" s="255"/>
      <c r="T147" s="256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7" t="s">
        <v>208</v>
      </c>
      <c r="AU147" s="257" t="s">
        <v>85</v>
      </c>
      <c r="AV147" s="14" t="s">
        <v>204</v>
      </c>
      <c r="AW147" s="14" t="s">
        <v>37</v>
      </c>
      <c r="AX147" s="14" t="s">
        <v>83</v>
      </c>
      <c r="AY147" s="257" t="s">
        <v>197</v>
      </c>
    </row>
    <row r="148" s="2" customFormat="1" ht="37.8" customHeight="1">
      <c r="A148" s="41"/>
      <c r="B148" s="42"/>
      <c r="C148" s="217" t="s">
        <v>273</v>
      </c>
      <c r="D148" s="217" t="s">
        <v>199</v>
      </c>
      <c r="E148" s="218" t="s">
        <v>274</v>
      </c>
      <c r="F148" s="219" t="s">
        <v>275</v>
      </c>
      <c r="G148" s="220" t="s">
        <v>266</v>
      </c>
      <c r="H148" s="221">
        <v>4.0599999999999996</v>
      </c>
      <c r="I148" s="222"/>
      <c r="J148" s="223">
        <f>ROUND(I148*H148,2)</f>
        <v>0</v>
      </c>
      <c r="K148" s="219" t="s">
        <v>203</v>
      </c>
      <c r="L148" s="47"/>
      <c r="M148" s="224" t="s">
        <v>19</v>
      </c>
      <c r="N148" s="225" t="s">
        <v>47</v>
      </c>
      <c r="O148" s="87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204</v>
      </c>
      <c r="AT148" s="228" t="s">
        <v>199</v>
      </c>
      <c r="AU148" s="228" t="s">
        <v>85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204</v>
      </c>
      <c r="BM148" s="228" t="s">
        <v>276</v>
      </c>
    </row>
    <row r="149" s="2" customFormat="1">
      <c r="A149" s="41"/>
      <c r="B149" s="42"/>
      <c r="C149" s="43"/>
      <c r="D149" s="230" t="s">
        <v>206</v>
      </c>
      <c r="E149" s="43"/>
      <c r="F149" s="231" t="s">
        <v>277</v>
      </c>
      <c r="G149" s="43"/>
      <c r="H149" s="43"/>
      <c r="I149" s="232"/>
      <c r="J149" s="43"/>
      <c r="K149" s="43"/>
      <c r="L149" s="47"/>
      <c r="M149" s="233"/>
      <c r="N149" s="23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206</v>
      </c>
      <c r="AU149" s="20" t="s">
        <v>85</v>
      </c>
    </row>
    <row r="150" s="13" customFormat="1">
      <c r="A150" s="13"/>
      <c r="B150" s="235"/>
      <c r="C150" s="236"/>
      <c r="D150" s="237" t="s">
        <v>208</v>
      </c>
      <c r="E150" s="236"/>
      <c r="F150" s="239" t="s">
        <v>278</v>
      </c>
      <c r="G150" s="236"/>
      <c r="H150" s="240">
        <v>4.0599999999999996</v>
      </c>
      <c r="I150" s="241"/>
      <c r="J150" s="236"/>
      <c r="K150" s="236"/>
      <c r="L150" s="242"/>
      <c r="M150" s="243"/>
      <c r="N150" s="244"/>
      <c r="O150" s="244"/>
      <c r="P150" s="244"/>
      <c r="Q150" s="244"/>
      <c r="R150" s="244"/>
      <c r="S150" s="244"/>
      <c r="T150" s="245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6" t="s">
        <v>208</v>
      </c>
      <c r="AU150" s="246" t="s">
        <v>85</v>
      </c>
      <c r="AV150" s="13" t="s">
        <v>85</v>
      </c>
      <c r="AW150" s="13" t="s">
        <v>4</v>
      </c>
      <c r="AX150" s="13" t="s">
        <v>83</v>
      </c>
      <c r="AY150" s="246" t="s">
        <v>197</v>
      </c>
    </row>
    <row r="151" s="2" customFormat="1" ht="24.15" customHeight="1">
      <c r="A151" s="41"/>
      <c r="B151" s="42"/>
      <c r="C151" s="217" t="s">
        <v>279</v>
      </c>
      <c r="D151" s="217" t="s">
        <v>199</v>
      </c>
      <c r="E151" s="218" t="s">
        <v>280</v>
      </c>
      <c r="F151" s="219" t="s">
        <v>281</v>
      </c>
      <c r="G151" s="220" t="s">
        <v>248</v>
      </c>
      <c r="H151" s="221">
        <v>1</v>
      </c>
      <c r="I151" s="222"/>
      <c r="J151" s="223">
        <f>ROUND(I151*H151,2)</f>
        <v>0</v>
      </c>
      <c r="K151" s="219" t="s">
        <v>203</v>
      </c>
      <c r="L151" s="47"/>
      <c r="M151" s="224" t="s">
        <v>19</v>
      </c>
      <c r="N151" s="225" t="s">
        <v>47</v>
      </c>
      <c r="O151" s="87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8" t="s">
        <v>204</v>
      </c>
      <c r="AT151" s="228" t="s">
        <v>199</v>
      </c>
      <c r="AU151" s="228" t="s">
        <v>85</v>
      </c>
      <c r="AY151" s="20" t="s">
        <v>197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0" t="s">
        <v>83</v>
      </c>
      <c r="BK151" s="229">
        <f>ROUND(I151*H151,2)</f>
        <v>0</v>
      </c>
      <c r="BL151" s="20" t="s">
        <v>204</v>
      </c>
      <c r="BM151" s="228" t="s">
        <v>282</v>
      </c>
    </row>
    <row r="152" s="2" customFormat="1">
      <c r="A152" s="41"/>
      <c r="B152" s="42"/>
      <c r="C152" s="43"/>
      <c r="D152" s="230" t="s">
        <v>206</v>
      </c>
      <c r="E152" s="43"/>
      <c r="F152" s="231" t="s">
        <v>283</v>
      </c>
      <c r="G152" s="43"/>
      <c r="H152" s="43"/>
      <c r="I152" s="232"/>
      <c r="J152" s="43"/>
      <c r="K152" s="43"/>
      <c r="L152" s="47"/>
      <c r="M152" s="233"/>
      <c r="N152" s="234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206</v>
      </c>
      <c r="AU152" s="20" t="s">
        <v>85</v>
      </c>
    </row>
    <row r="153" s="13" customFormat="1">
      <c r="A153" s="13"/>
      <c r="B153" s="235"/>
      <c r="C153" s="236"/>
      <c r="D153" s="237" t="s">
        <v>208</v>
      </c>
      <c r="E153" s="238" t="s">
        <v>19</v>
      </c>
      <c r="F153" s="239" t="s">
        <v>284</v>
      </c>
      <c r="G153" s="236"/>
      <c r="H153" s="240">
        <v>1</v>
      </c>
      <c r="I153" s="241"/>
      <c r="J153" s="236"/>
      <c r="K153" s="236"/>
      <c r="L153" s="242"/>
      <c r="M153" s="243"/>
      <c r="N153" s="244"/>
      <c r="O153" s="244"/>
      <c r="P153" s="244"/>
      <c r="Q153" s="244"/>
      <c r="R153" s="244"/>
      <c r="S153" s="244"/>
      <c r="T153" s="245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6" t="s">
        <v>208</v>
      </c>
      <c r="AU153" s="246" t="s">
        <v>85</v>
      </c>
      <c r="AV153" s="13" t="s">
        <v>85</v>
      </c>
      <c r="AW153" s="13" t="s">
        <v>37</v>
      </c>
      <c r="AX153" s="13" t="s">
        <v>83</v>
      </c>
      <c r="AY153" s="246" t="s">
        <v>197</v>
      </c>
    </row>
    <row r="154" s="2" customFormat="1" ht="33" customHeight="1">
      <c r="A154" s="41"/>
      <c r="B154" s="42"/>
      <c r="C154" s="217" t="s">
        <v>285</v>
      </c>
      <c r="D154" s="217" t="s">
        <v>199</v>
      </c>
      <c r="E154" s="218" t="s">
        <v>286</v>
      </c>
      <c r="F154" s="219" t="s">
        <v>287</v>
      </c>
      <c r="G154" s="220" t="s">
        <v>248</v>
      </c>
      <c r="H154" s="221">
        <v>1</v>
      </c>
      <c r="I154" s="222"/>
      <c r="J154" s="223">
        <f>ROUND(I154*H154,2)</f>
        <v>0</v>
      </c>
      <c r="K154" s="219" t="s">
        <v>203</v>
      </c>
      <c r="L154" s="47"/>
      <c r="M154" s="224" t="s">
        <v>19</v>
      </c>
      <c r="N154" s="225" t="s">
        <v>47</v>
      </c>
      <c r="O154" s="87"/>
      <c r="P154" s="226">
        <f>O154*H154</f>
        <v>0</v>
      </c>
      <c r="Q154" s="226">
        <v>0</v>
      </c>
      <c r="R154" s="226">
        <f>Q154*H154</f>
        <v>0</v>
      </c>
      <c r="S154" s="226">
        <v>0</v>
      </c>
      <c r="T154" s="22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8" t="s">
        <v>204</v>
      </c>
      <c r="AT154" s="228" t="s">
        <v>199</v>
      </c>
      <c r="AU154" s="228" t="s">
        <v>85</v>
      </c>
      <c r="AY154" s="20" t="s">
        <v>197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0" t="s">
        <v>83</v>
      </c>
      <c r="BK154" s="229">
        <f>ROUND(I154*H154,2)</f>
        <v>0</v>
      </c>
      <c r="BL154" s="20" t="s">
        <v>204</v>
      </c>
      <c r="BM154" s="228" t="s">
        <v>288</v>
      </c>
    </row>
    <row r="155" s="2" customFormat="1">
      <c r="A155" s="41"/>
      <c r="B155" s="42"/>
      <c r="C155" s="43"/>
      <c r="D155" s="230" t="s">
        <v>206</v>
      </c>
      <c r="E155" s="43"/>
      <c r="F155" s="231" t="s">
        <v>289</v>
      </c>
      <c r="G155" s="43"/>
      <c r="H155" s="43"/>
      <c r="I155" s="232"/>
      <c r="J155" s="43"/>
      <c r="K155" s="43"/>
      <c r="L155" s="47"/>
      <c r="M155" s="233"/>
      <c r="N155" s="23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206</v>
      </c>
      <c r="AU155" s="20" t="s">
        <v>85</v>
      </c>
    </row>
    <row r="156" s="2" customFormat="1" ht="49.05" customHeight="1">
      <c r="A156" s="41"/>
      <c r="B156" s="42"/>
      <c r="C156" s="217" t="s">
        <v>290</v>
      </c>
      <c r="D156" s="217" t="s">
        <v>199</v>
      </c>
      <c r="E156" s="218" t="s">
        <v>291</v>
      </c>
      <c r="F156" s="219" t="s">
        <v>292</v>
      </c>
      <c r="G156" s="220" t="s">
        <v>266</v>
      </c>
      <c r="H156" s="221">
        <v>7.6769999999999996</v>
      </c>
      <c r="I156" s="222"/>
      <c r="J156" s="223">
        <f>ROUND(I156*H156,2)</f>
        <v>0</v>
      </c>
      <c r="K156" s="219" t="s">
        <v>203</v>
      </c>
      <c r="L156" s="47"/>
      <c r="M156" s="224" t="s">
        <v>19</v>
      </c>
      <c r="N156" s="225" t="s">
        <v>47</v>
      </c>
      <c r="O156" s="87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8" t="s">
        <v>204</v>
      </c>
      <c r="AT156" s="228" t="s">
        <v>199</v>
      </c>
      <c r="AU156" s="228" t="s">
        <v>85</v>
      </c>
      <c r="AY156" s="20" t="s">
        <v>197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0" t="s">
        <v>83</v>
      </c>
      <c r="BK156" s="229">
        <f>ROUND(I156*H156,2)</f>
        <v>0</v>
      </c>
      <c r="BL156" s="20" t="s">
        <v>204</v>
      </c>
      <c r="BM156" s="228" t="s">
        <v>293</v>
      </c>
    </row>
    <row r="157" s="2" customFormat="1">
      <c r="A157" s="41"/>
      <c r="B157" s="42"/>
      <c r="C157" s="43"/>
      <c r="D157" s="230" t="s">
        <v>206</v>
      </c>
      <c r="E157" s="43"/>
      <c r="F157" s="231" t="s">
        <v>294</v>
      </c>
      <c r="G157" s="43"/>
      <c r="H157" s="43"/>
      <c r="I157" s="232"/>
      <c r="J157" s="43"/>
      <c r="K157" s="43"/>
      <c r="L157" s="47"/>
      <c r="M157" s="233"/>
      <c r="N157" s="23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206</v>
      </c>
      <c r="AU157" s="20" t="s">
        <v>85</v>
      </c>
    </row>
    <row r="158" s="13" customFormat="1">
      <c r="A158" s="13"/>
      <c r="B158" s="235"/>
      <c r="C158" s="236"/>
      <c r="D158" s="237" t="s">
        <v>208</v>
      </c>
      <c r="E158" s="238" t="s">
        <v>19</v>
      </c>
      <c r="F158" s="239" t="s">
        <v>295</v>
      </c>
      <c r="G158" s="236"/>
      <c r="H158" s="240">
        <v>1.04</v>
      </c>
      <c r="I158" s="241"/>
      <c r="J158" s="236"/>
      <c r="K158" s="236"/>
      <c r="L158" s="242"/>
      <c r="M158" s="243"/>
      <c r="N158" s="244"/>
      <c r="O158" s="244"/>
      <c r="P158" s="244"/>
      <c r="Q158" s="244"/>
      <c r="R158" s="244"/>
      <c r="S158" s="244"/>
      <c r="T158" s="245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6" t="s">
        <v>208</v>
      </c>
      <c r="AU158" s="246" t="s">
        <v>85</v>
      </c>
      <c r="AV158" s="13" t="s">
        <v>85</v>
      </c>
      <c r="AW158" s="13" t="s">
        <v>37</v>
      </c>
      <c r="AX158" s="13" t="s">
        <v>76</v>
      </c>
      <c r="AY158" s="246" t="s">
        <v>197</v>
      </c>
    </row>
    <row r="159" s="13" customFormat="1">
      <c r="A159" s="13"/>
      <c r="B159" s="235"/>
      <c r="C159" s="236"/>
      <c r="D159" s="237" t="s">
        <v>208</v>
      </c>
      <c r="E159" s="238" t="s">
        <v>19</v>
      </c>
      <c r="F159" s="239" t="s">
        <v>296</v>
      </c>
      <c r="G159" s="236"/>
      <c r="H159" s="240">
        <v>0.55200000000000005</v>
      </c>
      <c r="I159" s="241"/>
      <c r="J159" s="236"/>
      <c r="K159" s="236"/>
      <c r="L159" s="242"/>
      <c r="M159" s="243"/>
      <c r="N159" s="244"/>
      <c r="O159" s="244"/>
      <c r="P159" s="244"/>
      <c r="Q159" s="244"/>
      <c r="R159" s="244"/>
      <c r="S159" s="244"/>
      <c r="T159" s="245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6" t="s">
        <v>208</v>
      </c>
      <c r="AU159" s="246" t="s">
        <v>85</v>
      </c>
      <c r="AV159" s="13" t="s">
        <v>85</v>
      </c>
      <c r="AW159" s="13" t="s">
        <v>37</v>
      </c>
      <c r="AX159" s="13" t="s">
        <v>76</v>
      </c>
      <c r="AY159" s="246" t="s">
        <v>197</v>
      </c>
    </row>
    <row r="160" s="15" customFormat="1">
      <c r="A160" s="15"/>
      <c r="B160" s="258"/>
      <c r="C160" s="259"/>
      <c r="D160" s="237" t="s">
        <v>208</v>
      </c>
      <c r="E160" s="260" t="s">
        <v>19</v>
      </c>
      <c r="F160" s="261" t="s">
        <v>297</v>
      </c>
      <c r="G160" s="259"/>
      <c r="H160" s="262">
        <v>1.5920000000000001</v>
      </c>
      <c r="I160" s="263"/>
      <c r="J160" s="259"/>
      <c r="K160" s="259"/>
      <c r="L160" s="264"/>
      <c r="M160" s="265"/>
      <c r="N160" s="266"/>
      <c r="O160" s="266"/>
      <c r="P160" s="266"/>
      <c r="Q160" s="266"/>
      <c r="R160" s="266"/>
      <c r="S160" s="266"/>
      <c r="T160" s="267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8" t="s">
        <v>208</v>
      </c>
      <c r="AU160" s="268" t="s">
        <v>85</v>
      </c>
      <c r="AV160" s="15" t="s">
        <v>93</v>
      </c>
      <c r="AW160" s="15" t="s">
        <v>37</v>
      </c>
      <c r="AX160" s="15" t="s">
        <v>76</v>
      </c>
      <c r="AY160" s="268" t="s">
        <v>197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298</v>
      </c>
      <c r="G161" s="236"/>
      <c r="H161" s="240">
        <v>0.14999999999999999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76</v>
      </c>
      <c r="AY161" s="246" t="s">
        <v>197</v>
      </c>
    </row>
    <row r="162" s="13" customFormat="1">
      <c r="A162" s="13"/>
      <c r="B162" s="235"/>
      <c r="C162" s="236"/>
      <c r="D162" s="237" t="s">
        <v>208</v>
      </c>
      <c r="E162" s="238" t="s">
        <v>19</v>
      </c>
      <c r="F162" s="239" t="s">
        <v>299</v>
      </c>
      <c r="G162" s="236"/>
      <c r="H162" s="240">
        <v>1.3740000000000001</v>
      </c>
      <c r="I162" s="241"/>
      <c r="J162" s="236"/>
      <c r="K162" s="236"/>
      <c r="L162" s="242"/>
      <c r="M162" s="243"/>
      <c r="N162" s="244"/>
      <c r="O162" s="244"/>
      <c r="P162" s="244"/>
      <c r="Q162" s="244"/>
      <c r="R162" s="244"/>
      <c r="S162" s="244"/>
      <c r="T162" s="245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6" t="s">
        <v>208</v>
      </c>
      <c r="AU162" s="246" t="s">
        <v>85</v>
      </c>
      <c r="AV162" s="13" t="s">
        <v>85</v>
      </c>
      <c r="AW162" s="13" t="s">
        <v>37</v>
      </c>
      <c r="AX162" s="13" t="s">
        <v>76</v>
      </c>
      <c r="AY162" s="246" t="s">
        <v>197</v>
      </c>
    </row>
    <row r="163" s="13" customFormat="1">
      <c r="A163" s="13"/>
      <c r="B163" s="235"/>
      <c r="C163" s="236"/>
      <c r="D163" s="237" t="s">
        <v>208</v>
      </c>
      <c r="E163" s="238" t="s">
        <v>19</v>
      </c>
      <c r="F163" s="239" t="s">
        <v>300</v>
      </c>
      <c r="G163" s="236"/>
      <c r="H163" s="240">
        <v>4.5609999999999999</v>
      </c>
      <c r="I163" s="241"/>
      <c r="J163" s="236"/>
      <c r="K163" s="236"/>
      <c r="L163" s="242"/>
      <c r="M163" s="243"/>
      <c r="N163" s="244"/>
      <c r="O163" s="244"/>
      <c r="P163" s="244"/>
      <c r="Q163" s="244"/>
      <c r="R163" s="244"/>
      <c r="S163" s="244"/>
      <c r="T163" s="24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6" t="s">
        <v>208</v>
      </c>
      <c r="AU163" s="246" t="s">
        <v>85</v>
      </c>
      <c r="AV163" s="13" t="s">
        <v>85</v>
      </c>
      <c r="AW163" s="13" t="s">
        <v>37</v>
      </c>
      <c r="AX163" s="13" t="s">
        <v>76</v>
      </c>
      <c r="AY163" s="246" t="s">
        <v>197</v>
      </c>
    </row>
    <row r="164" s="15" customFormat="1">
      <c r="A164" s="15"/>
      <c r="B164" s="258"/>
      <c r="C164" s="259"/>
      <c r="D164" s="237" t="s">
        <v>208</v>
      </c>
      <c r="E164" s="260" t="s">
        <v>19</v>
      </c>
      <c r="F164" s="261" t="s">
        <v>301</v>
      </c>
      <c r="G164" s="259"/>
      <c r="H164" s="262">
        <v>6.085</v>
      </c>
      <c r="I164" s="263"/>
      <c r="J164" s="259"/>
      <c r="K164" s="259"/>
      <c r="L164" s="264"/>
      <c r="M164" s="265"/>
      <c r="N164" s="266"/>
      <c r="O164" s="266"/>
      <c r="P164" s="266"/>
      <c r="Q164" s="266"/>
      <c r="R164" s="266"/>
      <c r="S164" s="266"/>
      <c r="T164" s="267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8" t="s">
        <v>208</v>
      </c>
      <c r="AU164" s="268" t="s">
        <v>85</v>
      </c>
      <c r="AV164" s="15" t="s">
        <v>93</v>
      </c>
      <c r="AW164" s="15" t="s">
        <v>37</v>
      </c>
      <c r="AX164" s="15" t="s">
        <v>76</v>
      </c>
      <c r="AY164" s="268" t="s">
        <v>197</v>
      </c>
    </row>
    <row r="165" s="14" customFormat="1">
      <c r="A165" s="14"/>
      <c r="B165" s="247"/>
      <c r="C165" s="248"/>
      <c r="D165" s="237" t="s">
        <v>208</v>
      </c>
      <c r="E165" s="249" t="s">
        <v>19</v>
      </c>
      <c r="F165" s="250" t="s">
        <v>272</v>
      </c>
      <c r="G165" s="248"/>
      <c r="H165" s="251">
        <v>7.6769999999999996</v>
      </c>
      <c r="I165" s="252"/>
      <c r="J165" s="248"/>
      <c r="K165" s="248"/>
      <c r="L165" s="253"/>
      <c r="M165" s="254"/>
      <c r="N165" s="255"/>
      <c r="O165" s="255"/>
      <c r="P165" s="255"/>
      <c r="Q165" s="255"/>
      <c r="R165" s="255"/>
      <c r="S165" s="255"/>
      <c r="T165" s="256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7" t="s">
        <v>208</v>
      </c>
      <c r="AU165" s="257" t="s">
        <v>85</v>
      </c>
      <c r="AV165" s="14" t="s">
        <v>204</v>
      </c>
      <c r="AW165" s="14" t="s">
        <v>37</v>
      </c>
      <c r="AX165" s="14" t="s">
        <v>83</v>
      </c>
      <c r="AY165" s="257" t="s">
        <v>197</v>
      </c>
    </row>
    <row r="166" s="2" customFormat="1" ht="37.8" customHeight="1">
      <c r="A166" s="41"/>
      <c r="B166" s="42"/>
      <c r="C166" s="217" t="s">
        <v>302</v>
      </c>
      <c r="D166" s="217" t="s">
        <v>199</v>
      </c>
      <c r="E166" s="218" t="s">
        <v>303</v>
      </c>
      <c r="F166" s="219" t="s">
        <v>304</v>
      </c>
      <c r="G166" s="220" t="s">
        <v>266</v>
      </c>
      <c r="H166" s="221">
        <v>3.839</v>
      </c>
      <c r="I166" s="222"/>
      <c r="J166" s="223">
        <f>ROUND(I166*H166,2)</f>
        <v>0</v>
      </c>
      <c r="K166" s="219" t="s">
        <v>203</v>
      </c>
      <c r="L166" s="47"/>
      <c r="M166" s="224" t="s">
        <v>19</v>
      </c>
      <c r="N166" s="225" t="s">
        <v>47</v>
      </c>
      <c r="O166" s="87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8" t="s">
        <v>204</v>
      </c>
      <c r="AT166" s="228" t="s">
        <v>199</v>
      </c>
      <c r="AU166" s="228" t="s">
        <v>85</v>
      </c>
      <c r="AY166" s="20" t="s">
        <v>197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0" t="s">
        <v>83</v>
      </c>
      <c r="BK166" s="229">
        <f>ROUND(I166*H166,2)</f>
        <v>0</v>
      </c>
      <c r="BL166" s="20" t="s">
        <v>204</v>
      </c>
      <c r="BM166" s="228" t="s">
        <v>305</v>
      </c>
    </row>
    <row r="167" s="2" customFormat="1">
      <c r="A167" s="41"/>
      <c r="B167" s="42"/>
      <c r="C167" s="43"/>
      <c r="D167" s="230" t="s">
        <v>206</v>
      </c>
      <c r="E167" s="43"/>
      <c r="F167" s="231" t="s">
        <v>306</v>
      </c>
      <c r="G167" s="43"/>
      <c r="H167" s="43"/>
      <c r="I167" s="232"/>
      <c r="J167" s="43"/>
      <c r="K167" s="43"/>
      <c r="L167" s="47"/>
      <c r="M167" s="233"/>
      <c r="N167" s="23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206</v>
      </c>
      <c r="AU167" s="20" t="s">
        <v>85</v>
      </c>
    </row>
    <row r="168" s="13" customFormat="1">
      <c r="A168" s="13"/>
      <c r="B168" s="235"/>
      <c r="C168" s="236"/>
      <c r="D168" s="237" t="s">
        <v>208</v>
      </c>
      <c r="E168" s="236"/>
      <c r="F168" s="239" t="s">
        <v>307</v>
      </c>
      <c r="G168" s="236"/>
      <c r="H168" s="240">
        <v>3.839</v>
      </c>
      <c r="I168" s="241"/>
      <c r="J168" s="236"/>
      <c r="K168" s="236"/>
      <c r="L168" s="242"/>
      <c r="M168" s="243"/>
      <c r="N168" s="244"/>
      <c r="O168" s="244"/>
      <c r="P168" s="244"/>
      <c r="Q168" s="244"/>
      <c r="R168" s="244"/>
      <c r="S168" s="244"/>
      <c r="T168" s="245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6" t="s">
        <v>208</v>
      </c>
      <c r="AU168" s="246" t="s">
        <v>85</v>
      </c>
      <c r="AV168" s="13" t="s">
        <v>85</v>
      </c>
      <c r="AW168" s="13" t="s">
        <v>4</v>
      </c>
      <c r="AX168" s="13" t="s">
        <v>83</v>
      </c>
      <c r="AY168" s="246" t="s">
        <v>197</v>
      </c>
    </row>
    <row r="169" s="2" customFormat="1" ht="62.7" customHeight="1">
      <c r="A169" s="41"/>
      <c r="B169" s="42"/>
      <c r="C169" s="217" t="s">
        <v>308</v>
      </c>
      <c r="D169" s="217" t="s">
        <v>199</v>
      </c>
      <c r="E169" s="218" t="s">
        <v>309</v>
      </c>
      <c r="F169" s="219" t="s">
        <v>310</v>
      </c>
      <c r="G169" s="220" t="s">
        <v>266</v>
      </c>
      <c r="H169" s="221">
        <v>44.866999999999997</v>
      </c>
      <c r="I169" s="222"/>
      <c r="J169" s="223">
        <f>ROUND(I169*H169,2)</f>
        <v>0</v>
      </c>
      <c r="K169" s="219" t="s">
        <v>203</v>
      </c>
      <c r="L169" s="47"/>
      <c r="M169" s="224" t="s">
        <v>19</v>
      </c>
      <c r="N169" s="225" t="s">
        <v>47</v>
      </c>
      <c r="O169" s="87"/>
      <c r="P169" s="226">
        <f>O169*H169</f>
        <v>0</v>
      </c>
      <c r="Q169" s="226">
        <v>0</v>
      </c>
      <c r="R169" s="226">
        <f>Q169*H169</f>
        <v>0</v>
      </c>
      <c r="S169" s="226">
        <v>0</v>
      </c>
      <c r="T169" s="227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8" t="s">
        <v>204</v>
      </c>
      <c r="AT169" s="228" t="s">
        <v>199</v>
      </c>
      <c r="AU169" s="228" t="s">
        <v>85</v>
      </c>
      <c r="AY169" s="20" t="s">
        <v>197</v>
      </c>
      <c r="BE169" s="229">
        <f>IF(N169="základní",J169,0)</f>
        <v>0</v>
      </c>
      <c r="BF169" s="229">
        <f>IF(N169="snížená",J169,0)</f>
        <v>0</v>
      </c>
      <c r="BG169" s="229">
        <f>IF(N169="zákl. přenesená",J169,0)</f>
        <v>0</v>
      </c>
      <c r="BH169" s="229">
        <f>IF(N169="sníž. přenesená",J169,0)</f>
        <v>0</v>
      </c>
      <c r="BI169" s="229">
        <f>IF(N169="nulová",J169,0)</f>
        <v>0</v>
      </c>
      <c r="BJ169" s="20" t="s">
        <v>83</v>
      </c>
      <c r="BK169" s="229">
        <f>ROUND(I169*H169,2)</f>
        <v>0</v>
      </c>
      <c r="BL169" s="20" t="s">
        <v>204</v>
      </c>
      <c r="BM169" s="228" t="s">
        <v>311</v>
      </c>
    </row>
    <row r="170" s="2" customFormat="1">
      <c r="A170" s="41"/>
      <c r="B170" s="42"/>
      <c r="C170" s="43"/>
      <c r="D170" s="230" t="s">
        <v>206</v>
      </c>
      <c r="E170" s="43"/>
      <c r="F170" s="231" t="s">
        <v>312</v>
      </c>
      <c r="G170" s="43"/>
      <c r="H170" s="43"/>
      <c r="I170" s="232"/>
      <c r="J170" s="43"/>
      <c r="K170" s="43"/>
      <c r="L170" s="47"/>
      <c r="M170" s="233"/>
      <c r="N170" s="234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206</v>
      </c>
      <c r="AU170" s="20" t="s">
        <v>85</v>
      </c>
    </row>
    <row r="171" s="13" customFormat="1">
      <c r="A171" s="13"/>
      <c r="B171" s="235"/>
      <c r="C171" s="236"/>
      <c r="D171" s="237" t="s">
        <v>208</v>
      </c>
      <c r="E171" s="238" t="s">
        <v>19</v>
      </c>
      <c r="F171" s="239" t="s">
        <v>313</v>
      </c>
      <c r="G171" s="236"/>
      <c r="H171" s="240">
        <v>8.0850000000000009</v>
      </c>
      <c r="I171" s="241"/>
      <c r="J171" s="236"/>
      <c r="K171" s="236"/>
      <c r="L171" s="242"/>
      <c r="M171" s="243"/>
      <c r="N171" s="244"/>
      <c r="O171" s="244"/>
      <c r="P171" s="244"/>
      <c r="Q171" s="244"/>
      <c r="R171" s="244"/>
      <c r="S171" s="244"/>
      <c r="T171" s="245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6" t="s">
        <v>208</v>
      </c>
      <c r="AU171" s="246" t="s">
        <v>85</v>
      </c>
      <c r="AV171" s="13" t="s">
        <v>85</v>
      </c>
      <c r="AW171" s="13" t="s">
        <v>37</v>
      </c>
      <c r="AX171" s="13" t="s">
        <v>76</v>
      </c>
      <c r="AY171" s="246" t="s">
        <v>197</v>
      </c>
    </row>
    <row r="172" s="13" customFormat="1">
      <c r="A172" s="13"/>
      <c r="B172" s="235"/>
      <c r="C172" s="236"/>
      <c r="D172" s="237" t="s">
        <v>208</v>
      </c>
      <c r="E172" s="238" t="s">
        <v>19</v>
      </c>
      <c r="F172" s="239" t="s">
        <v>314</v>
      </c>
      <c r="G172" s="236"/>
      <c r="H172" s="240">
        <v>8.0850000000000009</v>
      </c>
      <c r="I172" s="241"/>
      <c r="J172" s="236"/>
      <c r="K172" s="236"/>
      <c r="L172" s="242"/>
      <c r="M172" s="243"/>
      <c r="N172" s="244"/>
      <c r="O172" s="244"/>
      <c r="P172" s="244"/>
      <c r="Q172" s="244"/>
      <c r="R172" s="244"/>
      <c r="S172" s="244"/>
      <c r="T172" s="245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6" t="s">
        <v>208</v>
      </c>
      <c r="AU172" s="246" t="s">
        <v>85</v>
      </c>
      <c r="AV172" s="13" t="s">
        <v>85</v>
      </c>
      <c r="AW172" s="13" t="s">
        <v>37</v>
      </c>
      <c r="AX172" s="13" t="s">
        <v>76</v>
      </c>
      <c r="AY172" s="246" t="s">
        <v>197</v>
      </c>
    </row>
    <row r="173" s="15" customFormat="1">
      <c r="A173" s="15"/>
      <c r="B173" s="258"/>
      <c r="C173" s="259"/>
      <c r="D173" s="237" t="s">
        <v>208</v>
      </c>
      <c r="E173" s="260" t="s">
        <v>19</v>
      </c>
      <c r="F173" s="261" t="s">
        <v>315</v>
      </c>
      <c r="G173" s="259"/>
      <c r="H173" s="262">
        <v>16.170000000000002</v>
      </c>
      <c r="I173" s="263"/>
      <c r="J173" s="259"/>
      <c r="K173" s="259"/>
      <c r="L173" s="264"/>
      <c r="M173" s="265"/>
      <c r="N173" s="266"/>
      <c r="O173" s="266"/>
      <c r="P173" s="266"/>
      <c r="Q173" s="266"/>
      <c r="R173" s="266"/>
      <c r="S173" s="266"/>
      <c r="T173" s="267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8" t="s">
        <v>208</v>
      </c>
      <c r="AU173" s="268" t="s">
        <v>85</v>
      </c>
      <c r="AV173" s="15" t="s">
        <v>93</v>
      </c>
      <c r="AW173" s="15" t="s">
        <v>37</v>
      </c>
      <c r="AX173" s="15" t="s">
        <v>76</v>
      </c>
      <c r="AY173" s="268" t="s">
        <v>197</v>
      </c>
    </row>
    <row r="174" s="13" customFormat="1">
      <c r="A174" s="13"/>
      <c r="B174" s="235"/>
      <c r="C174" s="236"/>
      <c r="D174" s="237" t="s">
        <v>208</v>
      </c>
      <c r="E174" s="238" t="s">
        <v>19</v>
      </c>
      <c r="F174" s="239" t="s">
        <v>316</v>
      </c>
      <c r="G174" s="236"/>
      <c r="H174" s="240">
        <v>15.797000000000001</v>
      </c>
      <c r="I174" s="241"/>
      <c r="J174" s="236"/>
      <c r="K174" s="236"/>
      <c r="L174" s="242"/>
      <c r="M174" s="243"/>
      <c r="N174" s="244"/>
      <c r="O174" s="244"/>
      <c r="P174" s="244"/>
      <c r="Q174" s="244"/>
      <c r="R174" s="244"/>
      <c r="S174" s="244"/>
      <c r="T174" s="245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6" t="s">
        <v>208</v>
      </c>
      <c r="AU174" s="246" t="s">
        <v>85</v>
      </c>
      <c r="AV174" s="13" t="s">
        <v>85</v>
      </c>
      <c r="AW174" s="13" t="s">
        <v>37</v>
      </c>
      <c r="AX174" s="13" t="s">
        <v>76</v>
      </c>
      <c r="AY174" s="246" t="s">
        <v>197</v>
      </c>
    </row>
    <row r="175" s="13" customFormat="1">
      <c r="A175" s="13"/>
      <c r="B175" s="235"/>
      <c r="C175" s="236"/>
      <c r="D175" s="237" t="s">
        <v>208</v>
      </c>
      <c r="E175" s="238" t="s">
        <v>19</v>
      </c>
      <c r="F175" s="239" t="s">
        <v>317</v>
      </c>
      <c r="G175" s="236"/>
      <c r="H175" s="240">
        <v>12.9</v>
      </c>
      <c r="I175" s="241"/>
      <c r="J175" s="236"/>
      <c r="K175" s="236"/>
      <c r="L175" s="242"/>
      <c r="M175" s="243"/>
      <c r="N175" s="244"/>
      <c r="O175" s="244"/>
      <c r="P175" s="244"/>
      <c r="Q175" s="244"/>
      <c r="R175" s="244"/>
      <c r="S175" s="244"/>
      <c r="T175" s="245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6" t="s">
        <v>208</v>
      </c>
      <c r="AU175" s="246" t="s">
        <v>85</v>
      </c>
      <c r="AV175" s="13" t="s">
        <v>85</v>
      </c>
      <c r="AW175" s="13" t="s">
        <v>37</v>
      </c>
      <c r="AX175" s="13" t="s">
        <v>76</v>
      </c>
      <c r="AY175" s="246" t="s">
        <v>197</v>
      </c>
    </row>
    <row r="176" s="15" customFormat="1">
      <c r="A176" s="15"/>
      <c r="B176" s="258"/>
      <c r="C176" s="259"/>
      <c r="D176" s="237" t="s">
        <v>208</v>
      </c>
      <c r="E176" s="260" t="s">
        <v>19</v>
      </c>
      <c r="F176" s="261" t="s">
        <v>318</v>
      </c>
      <c r="G176" s="259"/>
      <c r="H176" s="262">
        <v>28.697000000000003</v>
      </c>
      <c r="I176" s="263"/>
      <c r="J176" s="259"/>
      <c r="K176" s="259"/>
      <c r="L176" s="264"/>
      <c r="M176" s="265"/>
      <c r="N176" s="266"/>
      <c r="O176" s="266"/>
      <c r="P176" s="266"/>
      <c r="Q176" s="266"/>
      <c r="R176" s="266"/>
      <c r="S176" s="266"/>
      <c r="T176" s="267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8" t="s">
        <v>208</v>
      </c>
      <c r="AU176" s="268" t="s">
        <v>85</v>
      </c>
      <c r="AV176" s="15" t="s">
        <v>93</v>
      </c>
      <c r="AW176" s="15" t="s">
        <v>37</v>
      </c>
      <c r="AX176" s="15" t="s">
        <v>76</v>
      </c>
      <c r="AY176" s="268" t="s">
        <v>197</v>
      </c>
    </row>
    <row r="177" s="14" customFormat="1">
      <c r="A177" s="14"/>
      <c r="B177" s="247"/>
      <c r="C177" s="248"/>
      <c r="D177" s="237" t="s">
        <v>208</v>
      </c>
      <c r="E177" s="249" t="s">
        <v>19</v>
      </c>
      <c r="F177" s="250" t="s">
        <v>272</v>
      </c>
      <c r="G177" s="248"/>
      <c r="H177" s="251">
        <v>44.867000000000004</v>
      </c>
      <c r="I177" s="252"/>
      <c r="J177" s="248"/>
      <c r="K177" s="248"/>
      <c r="L177" s="253"/>
      <c r="M177" s="254"/>
      <c r="N177" s="255"/>
      <c r="O177" s="255"/>
      <c r="P177" s="255"/>
      <c r="Q177" s="255"/>
      <c r="R177" s="255"/>
      <c r="S177" s="255"/>
      <c r="T177" s="256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7" t="s">
        <v>208</v>
      </c>
      <c r="AU177" s="257" t="s">
        <v>85</v>
      </c>
      <c r="AV177" s="14" t="s">
        <v>204</v>
      </c>
      <c r="AW177" s="14" t="s">
        <v>37</v>
      </c>
      <c r="AX177" s="14" t="s">
        <v>83</v>
      </c>
      <c r="AY177" s="257" t="s">
        <v>197</v>
      </c>
    </row>
    <row r="178" s="2" customFormat="1" ht="62.7" customHeight="1">
      <c r="A178" s="41"/>
      <c r="B178" s="42"/>
      <c r="C178" s="217" t="s">
        <v>319</v>
      </c>
      <c r="D178" s="217" t="s">
        <v>199</v>
      </c>
      <c r="E178" s="218" t="s">
        <v>320</v>
      </c>
      <c r="F178" s="219" t="s">
        <v>321</v>
      </c>
      <c r="G178" s="220" t="s">
        <v>266</v>
      </c>
      <c r="H178" s="221">
        <v>2.8969999999999998</v>
      </c>
      <c r="I178" s="222"/>
      <c r="J178" s="223">
        <f>ROUND(I178*H178,2)</f>
        <v>0</v>
      </c>
      <c r="K178" s="219" t="s">
        <v>203</v>
      </c>
      <c r="L178" s="47"/>
      <c r="M178" s="224" t="s">
        <v>19</v>
      </c>
      <c r="N178" s="225" t="s">
        <v>47</v>
      </c>
      <c r="O178" s="87"/>
      <c r="P178" s="226">
        <f>O178*H178</f>
        <v>0</v>
      </c>
      <c r="Q178" s="226">
        <v>0</v>
      </c>
      <c r="R178" s="226">
        <f>Q178*H178</f>
        <v>0</v>
      </c>
      <c r="S178" s="226">
        <v>0</v>
      </c>
      <c r="T178" s="22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8" t="s">
        <v>204</v>
      </c>
      <c r="AT178" s="228" t="s">
        <v>199</v>
      </c>
      <c r="AU178" s="228" t="s">
        <v>85</v>
      </c>
      <c r="AY178" s="20" t="s">
        <v>197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0" t="s">
        <v>83</v>
      </c>
      <c r="BK178" s="229">
        <f>ROUND(I178*H178,2)</f>
        <v>0</v>
      </c>
      <c r="BL178" s="20" t="s">
        <v>204</v>
      </c>
      <c r="BM178" s="228" t="s">
        <v>322</v>
      </c>
    </row>
    <row r="179" s="2" customFormat="1">
      <c r="A179" s="41"/>
      <c r="B179" s="42"/>
      <c r="C179" s="43"/>
      <c r="D179" s="230" t="s">
        <v>206</v>
      </c>
      <c r="E179" s="43"/>
      <c r="F179" s="231" t="s">
        <v>323</v>
      </c>
      <c r="G179" s="43"/>
      <c r="H179" s="43"/>
      <c r="I179" s="232"/>
      <c r="J179" s="43"/>
      <c r="K179" s="43"/>
      <c r="L179" s="47"/>
      <c r="M179" s="233"/>
      <c r="N179" s="234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206</v>
      </c>
      <c r="AU179" s="20" t="s">
        <v>85</v>
      </c>
    </row>
    <row r="180" s="13" customFormat="1">
      <c r="A180" s="13"/>
      <c r="B180" s="235"/>
      <c r="C180" s="236"/>
      <c r="D180" s="237" t="s">
        <v>208</v>
      </c>
      <c r="E180" s="238" t="s">
        <v>19</v>
      </c>
      <c r="F180" s="239" t="s">
        <v>324</v>
      </c>
      <c r="G180" s="236"/>
      <c r="H180" s="240">
        <v>2.8969999999999998</v>
      </c>
      <c r="I180" s="241"/>
      <c r="J180" s="236"/>
      <c r="K180" s="236"/>
      <c r="L180" s="242"/>
      <c r="M180" s="243"/>
      <c r="N180" s="244"/>
      <c r="O180" s="244"/>
      <c r="P180" s="244"/>
      <c r="Q180" s="244"/>
      <c r="R180" s="244"/>
      <c r="S180" s="244"/>
      <c r="T180" s="245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6" t="s">
        <v>208</v>
      </c>
      <c r="AU180" s="246" t="s">
        <v>85</v>
      </c>
      <c r="AV180" s="13" t="s">
        <v>85</v>
      </c>
      <c r="AW180" s="13" t="s">
        <v>37</v>
      </c>
      <c r="AX180" s="13" t="s">
        <v>76</v>
      </c>
      <c r="AY180" s="246" t="s">
        <v>197</v>
      </c>
    </row>
    <row r="181" s="15" customFormat="1">
      <c r="A181" s="15"/>
      <c r="B181" s="258"/>
      <c r="C181" s="259"/>
      <c r="D181" s="237" t="s">
        <v>208</v>
      </c>
      <c r="E181" s="260" t="s">
        <v>19</v>
      </c>
      <c r="F181" s="261" t="s">
        <v>318</v>
      </c>
      <c r="G181" s="259"/>
      <c r="H181" s="262">
        <v>2.8969999999999998</v>
      </c>
      <c r="I181" s="263"/>
      <c r="J181" s="259"/>
      <c r="K181" s="259"/>
      <c r="L181" s="264"/>
      <c r="M181" s="265"/>
      <c r="N181" s="266"/>
      <c r="O181" s="266"/>
      <c r="P181" s="266"/>
      <c r="Q181" s="266"/>
      <c r="R181" s="266"/>
      <c r="S181" s="266"/>
      <c r="T181" s="267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8" t="s">
        <v>208</v>
      </c>
      <c r="AU181" s="268" t="s">
        <v>85</v>
      </c>
      <c r="AV181" s="15" t="s">
        <v>93</v>
      </c>
      <c r="AW181" s="15" t="s">
        <v>37</v>
      </c>
      <c r="AX181" s="15" t="s">
        <v>76</v>
      </c>
      <c r="AY181" s="268" t="s">
        <v>197</v>
      </c>
    </row>
    <row r="182" s="14" customFormat="1">
      <c r="A182" s="14"/>
      <c r="B182" s="247"/>
      <c r="C182" s="248"/>
      <c r="D182" s="237" t="s">
        <v>208</v>
      </c>
      <c r="E182" s="249" t="s">
        <v>19</v>
      </c>
      <c r="F182" s="250" t="s">
        <v>272</v>
      </c>
      <c r="G182" s="248"/>
      <c r="H182" s="251">
        <v>2.8969999999999998</v>
      </c>
      <c r="I182" s="252"/>
      <c r="J182" s="248"/>
      <c r="K182" s="248"/>
      <c r="L182" s="253"/>
      <c r="M182" s="254"/>
      <c r="N182" s="255"/>
      <c r="O182" s="255"/>
      <c r="P182" s="255"/>
      <c r="Q182" s="255"/>
      <c r="R182" s="255"/>
      <c r="S182" s="255"/>
      <c r="T182" s="256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7" t="s">
        <v>208</v>
      </c>
      <c r="AU182" s="257" t="s">
        <v>85</v>
      </c>
      <c r="AV182" s="14" t="s">
        <v>204</v>
      </c>
      <c r="AW182" s="14" t="s">
        <v>37</v>
      </c>
      <c r="AX182" s="14" t="s">
        <v>83</v>
      </c>
      <c r="AY182" s="257" t="s">
        <v>197</v>
      </c>
    </row>
    <row r="183" s="2" customFormat="1" ht="66.75" customHeight="1">
      <c r="A183" s="41"/>
      <c r="B183" s="42"/>
      <c r="C183" s="217" t="s">
        <v>325</v>
      </c>
      <c r="D183" s="217" t="s">
        <v>199</v>
      </c>
      <c r="E183" s="218" t="s">
        <v>326</v>
      </c>
      <c r="F183" s="219" t="s">
        <v>327</v>
      </c>
      <c r="G183" s="220" t="s">
        <v>266</v>
      </c>
      <c r="H183" s="221">
        <v>55.042999999999999</v>
      </c>
      <c r="I183" s="222"/>
      <c r="J183" s="223">
        <f>ROUND(I183*H183,2)</f>
        <v>0</v>
      </c>
      <c r="K183" s="219" t="s">
        <v>203</v>
      </c>
      <c r="L183" s="47"/>
      <c r="M183" s="224" t="s">
        <v>19</v>
      </c>
      <c r="N183" s="225" t="s">
        <v>47</v>
      </c>
      <c r="O183" s="87"/>
      <c r="P183" s="226">
        <f>O183*H183</f>
        <v>0</v>
      </c>
      <c r="Q183" s="226">
        <v>0</v>
      </c>
      <c r="R183" s="226">
        <f>Q183*H183</f>
        <v>0</v>
      </c>
      <c r="S183" s="226">
        <v>0</v>
      </c>
      <c r="T183" s="227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8" t="s">
        <v>204</v>
      </c>
      <c r="AT183" s="228" t="s">
        <v>199</v>
      </c>
      <c r="AU183" s="228" t="s">
        <v>85</v>
      </c>
      <c r="AY183" s="20" t="s">
        <v>197</v>
      </c>
      <c r="BE183" s="229">
        <f>IF(N183="základní",J183,0)</f>
        <v>0</v>
      </c>
      <c r="BF183" s="229">
        <f>IF(N183="snížená",J183,0)</f>
        <v>0</v>
      </c>
      <c r="BG183" s="229">
        <f>IF(N183="zákl. přenesená",J183,0)</f>
        <v>0</v>
      </c>
      <c r="BH183" s="229">
        <f>IF(N183="sníž. přenesená",J183,0)</f>
        <v>0</v>
      </c>
      <c r="BI183" s="229">
        <f>IF(N183="nulová",J183,0)</f>
        <v>0</v>
      </c>
      <c r="BJ183" s="20" t="s">
        <v>83</v>
      </c>
      <c r="BK183" s="229">
        <f>ROUND(I183*H183,2)</f>
        <v>0</v>
      </c>
      <c r="BL183" s="20" t="s">
        <v>204</v>
      </c>
      <c r="BM183" s="228" t="s">
        <v>328</v>
      </c>
    </row>
    <row r="184" s="2" customFormat="1">
      <c r="A184" s="41"/>
      <c r="B184" s="42"/>
      <c r="C184" s="43"/>
      <c r="D184" s="230" t="s">
        <v>206</v>
      </c>
      <c r="E184" s="43"/>
      <c r="F184" s="231" t="s">
        <v>329</v>
      </c>
      <c r="G184" s="43"/>
      <c r="H184" s="43"/>
      <c r="I184" s="232"/>
      <c r="J184" s="43"/>
      <c r="K184" s="43"/>
      <c r="L184" s="47"/>
      <c r="M184" s="233"/>
      <c r="N184" s="234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206</v>
      </c>
      <c r="AU184" s="20" t="s">
        <v>85</v>
      </c>
    </row>
    <row r="185" s="13" customFormat="1">
      <c r="A185" s="13"/>
      <c r="B185" s="235"/>
      <c r="C185" s="236"/>
      <c r="D185" s="237" t="s">
        <v>208</v>
      </c>
      <c r="E185" s="238" t="s">
        <v>19</v>
      </c>
      <c r="F185" s="239" t="s">
        <v>324</v>
      </c>
      <c r="G185" s="236"/>
      <c r="H185" s="240">
        <v>2.8969999999999998</v>
      </c>
      <c r="I185" s="241"/>
      <c r="J185" s="236"/>
      <c r="K185" s="236"/>
      <c r="L185" s="242"/>
      <c r="M185" s="243"/>
      <c r="N185" s="244"/>
      <c r="O185" s="244"/>
      <c r="P185" s="244"/>
      <c r="Q185" s="244"/>
      <c r="R185" s="244"/>
      <c r="S185" s="244"/>
      <c r="T185" s="245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6" t="s">
        <v>208</v>
      </c>
      <c r="AU185" s="246" t="s">
        <v>85</v>
      </c>
      <c r="AV185" s="13" t="s">
        <v>85</v>
      </c>
      <c r="AW185" s="13" t="s">
        <v>37</v>
      </c>
      <c r="AX185" s="13" t="s">
        <v>76</v>
      </c>
      <c r="AY185" s="246" t="s">
        <v>197</v>
      </c>
    </row>
    <row r="186" s="15" customFormat="1">
      <c r="A186" s="15"/>
      <c r="B186" s="258"/>
      <c r="C186" s="259"/>
      <c r="D186" s="237" t="s">
        <v>208</v>
      </c>
      <c r="E186" s="260" t="s">
        <v>19</v>
      </c>
      <c r="F186" s="261" t="s">
        <v>318</v>
      </c>
      <c r="G186" s="259"/>
      <c r="H186" s="262">
        <v>2.8969999999999998</v>
      </c>
      <c r="I186" s="263"/>
      <c r="J186" s="259"/>
      <c r="K186" s="259"/>
      <c r="L186" s="264"/>
      <c r="M186" s="265"/>
      <c r="N186" s="266"/>
      <c r="O186" s="266"/>
      <c r="P186" s="266"/>
      <c r="Q186" s="266"/>
      <c r="R186" s="266"/>
      <c r="S186" s="266"/>
      <c r="T186" s="267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8" t="s">
        <v>208</v>
      </c>
      <c r="AU186" s="268" t="s">
        <v>85</v>
      </c>
      <c r="AV186" s="15" t="s">
        <v>93</v>
      </c>
      <c r="AW186" s="15" t="s">
        <v>37</v>
      </c>
      <c r="AX186" s="15" t="s">
        <v>76</v>
      </c>
      <c r="AY186" s="268" t="s">
        <v>197</v>
      </c>
    </row>
    <row r="187" s="14" customFormat="1">
      <c r="A187" s="14"/>
      <c r="B187" s="247"/>
      <c r="C187" s="248"/>
      <c r="D187" s="237" t="s">
        <v>208</v>
      </c>
      <c r="E187" s="249" t="s">
        <v>19</v>
      </c>
      <c r="F187" s="250" t="s">
        <v>272</v>
      </c>
      <c r="G187" s="248"/>
      <c r="H187" s="251">
        <v>2.8969999999999998</v>
      </c>
      <c r="I187" s="252"/>
      <c r="J187" s="248"/>
      <c r="K187" s="248"/>
      <c r="L187" s="253"/>
      <c r="M187" s="254"/>
      <c r="N187" s="255"/>
      <c r="O187" s="255"/>
      <c r="P187" s="255"/>
      <c r="Q187" s="255"/>
      <c r="R187" s="255"/>
      <c r="S187" s="255"/>
      <c r="T187" s="256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7" t="s">
        <v>208</v>
      </c>
      <c r="AU187" s="257" t="s">
        <v>85</v>
      </c>
      <c r="AV187" s="14" t="s">
        <v>204</v>
      </c>
      <c r="AW187" s="14" t="s">
        <v>37</v>
      </c>
      <c r="AX187" s="14" t="s">
        <v>83</v>
      </c>
      <c r="AY187" s="257" t="s">
        <v>197</v>
      </c>
    </row>
    <row r="188" s="13" customFormat="1">
      <c r="A188" s="13"/>
      <c r="B188" s="235"/>
      <c r="C188" s="236"/>
      <c r="D188" s="237" t="s">
        <v>208</v>
      </c>
      <c r="E188" s="236"/>
      <c r="F188" s="239" t="s">
        <v>330</v>
      </c>
      <c r="G188" s="236"/>
      <c r="H188" s="240">
        <v>55.042999999999999</v>
      </c>
      <c r="I188" s="241"/>
      <c r="J188" s="236"/>
      <c r="K188" s="236"/>
      <c r="L188" s="242"/>
      <c r="M188" s="243"/>
      <c r="N188" s="244"/>
      <c r="O188" s="244"/>
      <c r="P188" s="244"/>
      <c r="Q188" s="244"/>
      <c r="R188" s="244"/>
      <c r="S188" s="244"/>
      <c r="T188" s="245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6" t="s">
        <v>208</v>
      </c>
      <c r="AU188" s="246" t="s">
        <v>85</v>
      </c>
      <c r="AV188" s="13" t="s">
        <v>85</v>
      </c>
      <c r="AW188" s="13" t="s">
        <v>4</v>
      </c>
      <c r="AX188" s="13" t="s">
        <v>83</v>
      </c>
      <c r="AY188" s="246" t="s">
        <v>197</v>
      </c>
    </row>
    <row r="189" s="2" customFormat="1" ht="44.25" customHeight="1">
      <c r="A189" s="41"/>
      <c r="B189" s="42"/>
      <c r="C189" s="217" t="s">
        <v>7</v>
      </c>
      <c r="D189" s="217" t="s">
        <v>199</v>
      </c>
      <c r="E189" s="218" t="s">
        <v>331</v>
      </c>
      <c r="F189" s="219" t="s">
        <v>332</v>
      </c>
      <c r="G189" s="220" t="s">
        <v>266</v>
      </c>
      <c r="H189" s="221">
        <v>23.882000000000001</v>
      </c>
      <c r="I189" s="222"/>
      <c r="J189" s="223">
        <f>ROUND(I189*H189,2)</f>
        <v>0</v>
      </c>
      <c r="K189" s="219" t="s">
        <v>203</v>
      </c>
      <c r="L189" s="47"/>
      <c r="M189" s="224" t="s">
        <v>19</v>
      </c>
      <c r="N189" s="225" t="s">
        <v>47</v>
      </c>
      <c r="O189" s="87"/>
      <c r="P189" s="226">
        <f>O189*H189</f>
        <v>0</v>
      </c>
      <c r="Q189" s="226">
        <v>0</v>
      </c>
      <c r="R189" s="226">
        <f>Q189*H189</f>
        <v>0</v>
      </c>
      <c r="S189" s="226">
        <v>0</v>
      </c>
      <c r="T189" s="227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8" t="s">
        <v>204</v>
      </c>
      <c r="AT189" s="228" t="s">
        <v>199</v>
      </c>
      <c r="AU189" s="228" t="s">
        <v>85</v>
      </c>
      <c r="AY189" s="20" t="s">
        <v>197</v>
      </c>
      <c r="BE189" s="229">
        <f>IF(N189="základní",J189,0)</f>
        <v>0</v>
      </c>
      <c r="BF189" s="229">
        <f>IF(N189="snížená",J189,0)</f>
        <v>0</v>
      </c>
      <c r="BG189" s="229">
        <f>IF(N189="zákl. přenesená",J189,0)</f>
        <v>0</v>
      </c>
      <c r="BH189" s="229">
        <f>IF(N189="sníž. přenesená",J189,0)</f>
        <v>0</v>
      </c>
      <c r="BI189" s="229">
        <f>IF(N189="nulová",J189,0)</f>
        <v>0</v>
      </c>
      <c r="BJ189" s="20" t="s">
        <v>83</v>
      </c>
      <c r="BK189" s="229">
        <f>ROUND(I189*H189,2)</f>
        <v>0</v>
      </c>
      <c r="BL189" s="20" t="s">
        <v>204</v>
      </c>
      <c r="BM189" s="228" t="s">
        <v>333</v>
      </c>
    </row>
    <row r="190" s="2" customFormat="1">
      <c r="A190" s="41"/>
      <c r="B190" s="42"/>
      <c r="C190" s="43"/>
      <c r="D190" s="230" t="s">
        <v>206</v>
      </c>
      <c r="E190" s="43"/>
      <c r="F190" s="231" t="s">
        <v>334</v>
      </c>
      <c r="G190" s="43"/>
      <c r="H190" s="43"/>
      <c r="I190" s="232"/>
      <c r="J190" s="43"/>
      <c r="K190" s="43"/>
      <c r="L190" s="47"/>
      <c r="M190" s="233"/>
      <c r="N190" s="234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206</v>
      </c>
      <c r="AU190" s="20" t="s">
        <v>85</v>
      </c>
    </row>
    <row r="191" s="13" customFormat="1">
      <c r="A191" s="13"/>
      <c r="B191" s="235"/>
      <c r="C191" s="236"/>
      <c r="D191" s="237" t="s">
        <v>208</v>
      </c>
      <c r="E191" s="238" t="s">
        <v>19</v>
      </c>
      <c r="F191" s="239" t="s">
        <v>314</v>
      </c>
      <c r="G191" s="236"/>
      <c r="H191" s="240">
        <v>8.0850000000000009</v>
      </c>
      <c r="I191" s="241"/>
      <c r="J191" s="236"/>
      <c r="K191" s="236"/>
      <c r="L191" s="242"/>
      <c r="M191" s="243"/>
      <c r="N191" s="244"/>
      <c r="O191" s="244"/>
      <c r="P191" s="244"/>
      <c r="Q191" s="244"/>
      <c r="R191" s="244"/>
      <c r="S191" s="244"/>
      <c r="T191" s="245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6" t="s">
        <v>208</v>
      </c>
      <c r="AU191" s="246" t="s">
        <v>85</v>
      </c>
      <c r="AV191" s="13" t="s">
        <v>85</v>
      </c>
      <c r="AW191" s="13" t="s">
        <v>37</v>
      </c>
      <c r="AX191" s="13" t="s">
        <v>76</v>
      </c>
      <c r="AY191" s="246" t="s">
        <v>197</v>
      </c>
    </row>
    <row r="192" s="15" customFormat="1">
      <c r="A192" s="15"/>
      <c r="B192" s="258"/>
      <c r="C192" s="259"/>
      <c r="D192" s="237" t="s">
        <v>208</v>
      </c>
      <c r="E192" s="260" t="s">
        <v>19</v>
      </c>
      <c r="F192" s="261" t="s">
        <v>315</v>
      </c>
      <c r="G192" s="259"/>
      <c r="H192" s="262">
        <v>8.0850000000000009</v>
      </c>
      <c r="I192" s="263"/>
      <c r="J192" s="259"/>
      <c r="K192" s="259"/>
      <c r="L192" s="264"/>
      <c r="M192" s="265"/>
      <c r="N192" s="266"/>
      <c r="O192" s="266"/>
      <c r="P192" s="266"/>
      <c r="Q192" s="266"/>
      <c r="R192" s="266"/>
      <c r="S192" s="266"/>
      <c r="T192" s="267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8" t="s">
        <v>208</v>
      </c>
      <c r="AU192" s="268" t="s">
        <v>85</v>
      </c>
      <c r="AV192" s="15" t="s">
        <v>93</v>
      </c>
      <c r="AW192" s="15" t="s">
        <v>37</v>
      </c>
      <c r="AX192" s="15" t="s">
        <v>76</v>
      </c>
      <c r="AY192" s="268" t="s">
        <v>197</v>
      </c>
    </row>
    <row r="193" s="13" customFormat="1">
      <c r="A193" s="13"/>
      <c r="B193" s="235"/>
      <c r="C193" s="236"/>
      <c r="D193" s="237" t="s">
        <v>208</v>
      </c>
      <c r="E193" s="238" t="s">
        <v>19</v>
      </c>
      <c r="F193" s="239" t="s">
        <v>317</v>
      </c>
      <c r="G193" s="236"/>
      <c r="H193" s="240">
        <v>12.9</v>
      </c>
      <c r="I193" s="241"/>
      <c r="J193" s="236"/>
      <c r="K193" s="236"/>
      <c r="L193" s="242"/>
      <c r="M193" s="243"/>
      <c r="N193" s="244"/>
      <c r="O193" s="244"/>
      <c r="P193" s="244"/>
      <c r="Q193" s="244"/>
      <c r="R193" s="244"/>
      <c r="S193" s="244"/>
      <c r="T193" s="245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6" t="s">
        <v>208</v>
      </c>
      <c r="AU193" s="246" t="s">
        <v>85</v>
      </c>
      <c r="AV193" s="13" t="s">
        <v>85</v>
      </c>
      <c r="AW193" s="13" t="s">
        <v>37</v>
      </c>
      <c r="AX193" s="13" t="s">
        <v>76</v>
      </c>
      <c r="AY193" s="246" t="s">
        <v>197</v>
      </c>
    </row>
    <row r="194" s="13" customFormat="1">
      <c r="A194" s="13"/>
      <c r="B194" s="235"/>
      <c r="C194" s="236"/>
      <c r="D194" s="237" t="s">
        <v>208</v>
      </c>
      <c r="E194" s="238" t="s">
        <v>19</v>
      </c>
      <c r="F194" s="239" t="s">
        <v>324</v>
      </c>
      <c r="G194" s="236"/>
      <c r="H194" s="240">
        <v>2.8969999999999998</v>
      </c>
      <c r="I194" s="241"/>
      <c r="J194" s="236"/>
      <c r="K194" s="236"/>
      <c r="L194" s="242"/>
      <c r="M194" s="243"/>
      <c r="N194" s="244"/>
      <c r="O194" s="244"/>
      <c r="P194" s="244"/>
      <c r="Q194" s="244"/>
      <c r="R194" s="244"/>
      <c r="S194" s="244"/>
      <c r="T194" s="245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6" t="s">
        <v>208</v>
      </c>
      <c r="AU194" s="246" t="s">
        <v>85</v>
      </c>
      <c r="AV194" s="13" t="s">
        <v>85</v>
      </c>
      <c r="AW194" s="13" t="s">
        <v>37</v>
      </c>
      <c r="AX194" s="13" t="s">
        <v>76</v>
      </c>
      <c r="AY194" s="246" t="s">
        <v>197</v>
      </c>
    </row>
    <row r="195" s="15" customFormat="1">
      <c r="A195" s="15"/>
      <c r="B195" s="258"/>
      <c r="C195" s="259"/>
      <c r="D195" s="237" t="s">
        <v>208</v>
      </c>
      <c r="E195" s="260" t="s">
        <v>19</v>
      </c>
      <c r="F195" s="261" t="s">
        <v>318</v>
      </c>
      <c r="G195" s="259"/>
      <c r="H195" s="262">
        <v>15.797000000000001</v>
      </c>
      <c r="I195" s="263"/>
      <c r="J195" s="259"/>
      <c r="K195" s="259"/>
      <c r="L195" s="264"/>
      <c r="M195" s="265"/>
      <c r="N195" s="266"/>
      <c r="O195" s="266"/>
      <c r="P195" s="266"/>
      <c r="Q195" s="266"/>
      <c r="R195" s="266"/>
      <c r="S195" s="266"/>
      <c r="T195" s="267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8" t="s">
        <v>208</v>
      </c>
      <c r="AU195" s="268" t="s">
        <v>85</v>
      </c>
      <c r="AV195" s="15" t="s">
        <v>93</v>
      </c>
      <c r="AW195" s="15" t="s">
        <v>37</v>
      </c>
      <c r="AX195" s="15" t="s">
        <v>76</v>
      </c>
      <c r="AY195" s="268" t="s">
        <v>197</v>
      </c>
    </row>
    <row r="196" s="14" customFormat="1">
      <c r="A196" s="14"/>
      <c r="B196" s="247"/>
      <c r="C196" s="248"/>
      <c r="D196" s="237" t="s">
        <v>208</v>
      </c>
      <c r="E196" s="249" t="s">
        <v>19</v>
      </c>
      <c r="F196" s="250" t="s">
        <v>272</v>
      </c>
      <c r="G196" s="248"/>
      <c r="H196" s="251">
        <v>23.881999999999998</v>
      </c>
      <c r="I196" s="252"/>
      <c r="J196" s="248"/>
      <c r="K196" s="248"/>
      <c r="L196" s="253"/>
      <c r="M196" s="254"/>
      <c r="N196" s="255"/>
      <c r="O196" s="255"/>
      <c r="P196" s="255"/>
      <c r="Q196" s="255"/>
      <c r="R196" s="255"/>
      <c r="S196" s="255"/>
      <c r="T196" s="256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7" t="s">
        <v>208</v>
      </c>
      <c r="AU196" s="257" t="s">
        <v>85</v>
      </c>
      <c r="AV196" s="14" t="s">
        <v>204</v>
      </c>
      <c r="AW196" s="14" t="s">
        <v>37</v>
      </c>
      <c r="AX196" s="14" t="s">
        <v>83</v>
      </c>
      <c r="AY196" s="257" t="s">
        <v>197</v>
      </c>
    </row>
    <row r="197" s="2" customFormat="1" ht="55.5" customHeight="1">
      <c r="A197" s="41"/>
      <c r="B197" s="42"/>
      <c r="C197" s="217" t="s">
        <v>335</v>
      </c>
      <c r="D197" s="217" t="s">
        <v>199</v>
      </c>
      <c r="E197" s="218" t="s">
        <v>336</v>
      </c>
      <c r="F197" s="219" t="s">
        <v>337</v>
      </c>
      <c r="G197" s="220" t="s">
        <v>266</v>
      </c>
      <c r="H197" s="221">
        <v>5.2999999999999998</v>
      </c>
      <c r="I197" s="222"/>
      <c r="J197" s="223">
        <f>ROUND(I197*H197,2)</f>
        <v>0</v>
      </c>
      <c r="K197" s="219" t="s">
        <v>203</v>
      </c>
      <c r="L197" s="47"/>
      <c r="M197" s="224" t="s">
        <v>19</v>
      </c>
      <c r="N197" s="225" t="s">
        <v>47</v>
      </c>
      <c r="O197" s="87"/>
      <c r="P197" s="226">
        <f>O197*H197</f>
        <v>0</v>
      </c>
      <c r="Q197" s="226">
        <v>0</v>
      </c>
      <c r="R197" s="226">
        <f>Q197*H197</f>
        <v>0</v>
      </c>
      <c r="S197" s="226">
        <v>0</v>
      </c>
      <c r="T197" s="22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8" t="s">
        <v>204</v>
      </c>
      <c r="AT197" s="228" t="s">
        <v>199</v>
      </c>
      <c r="AU197" s="228" t="s">
        <v>85</v>
      </c>
      <c r="AY197" s="20" t="s">
        <v>197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0" t="s">
        <v>83</v>
      </c>
      <c r="BK197" s="229">
        <f>ROUND(I197*H197,2)</f>
        <v>0</v>
      </c>
      <c r="BL197" s="20" t="s">
        <v>204</v>
      </c>
      <c r="BM197" s="228" t="s">
        <v>338</v>
      </c>
    </row>
    <row r="198" s="2" customFormat="1">
      <c r="A198" s="41"/>
      <c r="B198" s="42"/>
      <c r="C198" s="43"/>
      <c r="D198" s="230" t="s">
        <v>206</v>
      </c>
      <c r="E198" s="43"/>
      <c r="F198" s="231" t="s">
        <v>339</v>
      </c>
      <c r="G198" s="43"/>
      <c r="H198" s="43"/>
      <c r="I198" s="232"/>
      <c r="J198" s="43"/>
      <c r="K198" s="43"/>
      <c r="L198" s="47"/>
      <c r="M198" s="233"/>
      <c r="N198" s="23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206</v>
      </c>
      <c r="AU198" s="20" t="s">
        <v>85</v>
      </c>
    </row>
    <row r="199" s="13" customFormat="1">
      <c r="A199" s="13"/>
      <c r="B199" s="235"/>
      <c r="C199" s="236"/>
      <c r="D199" s="237" t="s">
        <v>208</v>
      </c>
      <c r="E199" s="238" t="s">
        <v>19</v>
      </c>
      <c r="F199" s="239" t="s">
        <v>340</v>
      </c>
      <c r="G199" s="236"/>
      <c r="H199" s="240">
        <v>5.2999999999999998</v>
      </c>
      <c r="I199" s="241"/>
      <c r="J199" s="236"/>
      <c r="K199" s="236"/>
      <c r="L199" s="242"/>
      <c r="M199" s="243"/>
      <c r="N199" s="244"/>
      <c r="O199" s="244"/>
      <c r="P199" s="244"/>
      <c r="Q199" s="244"/>
      <c r="R199" s="244"/>
      <c r="S199" s="244"/>
      <c r="T199" s="245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6" t="s">
        <v>208</v>
      </c>
      <c r="AU199" s="246" t="s">
        <v>85</v>
      </c>
      <c r="AV199" s="13" t="s">
        <v>85</v>
      </c>
      <c r="AW199" s="13" t="s">
        <v>37</v>
      </c>
      <c r="AX199" s="13" t="s">
        <v>83</v>
      </c>
      <c r="AY199" s="246" t="s">
        <v>197</v>
      </c>
    </row>
    <row r="200" s="2" customFormat="1" ht="16.5" customHeight="1">
      <c r="A200" s="41"/>
      <c r="B200" s="42"/>
      <c r="C200" s="269" t="s">
        <v>341</v>
      </c>
      <c r="D200" s="269" t="s">
        <v>342</v>
      </c>
      <c r="E200" s="270" t="s">
        <v>343</v>
      </c>
      <c r="F200" s="271" t="s">
        <v>344</v>
      </c>
      <c r="G200" s="272" t="s">
        <v>345</v>
      </c>
      <c r="H200" s="273">
        <v>12.19</v>
      </c>
      <c r="I200" s="274"/>
      <c r="J200" s="275">
        <f>ROUND(I200*H200,2)</f>
        <v>0</v>
      </c>
      <c r="K200" s="271" t="s">
        <v>346</v>
      </c>
      <c r="L200" s="276"/>
      <c r="M200" s="277" t="s">
        <v>19</v>
      </c>
      <c r="N200" s="278" t="s">
        <v>47</v>
      </c>
      <c r="O200" s="87"/>
      <c r="P200" s="226">
        <f>O200*H200</f>
        <v>0</v>
      </c>
      <c r="Q200" s="226">
        <v>0</v>
      </c>
      <c r="R200" s="226">
        <f>Q200*H200</f>
        <v>0</v>
      </c>
      <c r="S200" s="226">
        <v>0</v>
      </c>
      <c r="T200" s="227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8" t="s">
        <v>239</v>
      </c>
      <c r="AT200" s="228" t="s">
        <v>342</v>
      </c>
      <c r="AU200" s="228" t="s">
        <v>85</v>
      </c>
      <c r="AY200" s="20" t="s">
        <v>197</v>
      </c>
      <c r="BE200" s="229">
        <f>IF(N200="základní",J200,0)</f>
        <v>0</v>
      </c>
      <c r="BF200" s="229">
        <f>IF(N200="snížená",J200,0)</f>
        <v>0</v>
      </c>
      <c r="BG200" s="229">
        <f>IF(N200="zákl. přenesená",J200,0)</f>
        <v>0</v>
      </c>
      <c r="BH200" s="229">
        <f>IF(N200="sníž. přenesená",J200,0)</f>
        <v>0</v>
      </c>
      <c r="BI200" s="229">
        <f>IF(N200="nulová",J200,0)</f>
        <v>0</v>
      </c>
      <c r="BJ200" s="20" t="s">
        <v>83</v>
      </c>
      <c r="BK200" s="229">
        <f>ROUND(I200*H200,2)</f>
        <v>0</v>
      </c>
      <c r="BL200" s="20" t="s">
        <v>204</v>
      </c>
      <c r="BM200" s="228" t="s">
        <v>347</v>
      </c>
    </row>
    <row r="201" s="13" customFormat="1">
      <c r="A201" s="13"/>
      <c r="B201" s="235"/>
      <c r="C201" s="236"/>
      <c r="D201" s="237" t="s">
        <v>208</v>
      </c>
      <c r="E201" s="236"/>
      <c r="F201" s="239" t="s">
        <v>348</v>
      </c>
      <c r="G201" s="236"/>
      <c r="H201" s="240">
        <v>12.19</v>
      </c>
      <c r="I201" s="241"/>
      <c r="J201" s="236"/>
      <c r="K201" s="236"/>
      <c r="L201" s="242"/>
      <c r="M201" s="243"/>
      <c r="N201" s="244"/>
      <c r="O201" s="244"/>
      <c r="P201" s="244"/>
      <c r="Q201" s="244"/>
      <c r="R201" s="244"/>
      <c r="S201" s="244"/>
      <c r="T201" s="245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6" t="s">
        <v>208</v>
      </c>
      <c r="AU201" s="246" t="s">
        <v>85</v>
      </c>
      <c r="AV201" s="13" t="s">
        <v>85</v>
      </c>
      <c r="AW201" s="13" t="s">
        <v>4</v>
      </c>
      <c r="AX201" s="13" t="s">
        <v>83</v>
      </c>
      <c r="AY201" s="246" t="s">
        <v>197</v>
      </c>
    </row>
    <row r="202" s="2" customFormat="1" ht="44.25" customHeight="1">
      <c r="A202" s="41"/>
      <c r="B202" s="42"/>
      <c r="C202" s="217" t="s">
        <v>349</v>
      </c>
      <c r="D202" s="217" t="s">
        <v>199</v>
      </c>
      <c r="E202" s="218" t="s">
        <v>350</v>
      </c>
      <c r="F202" s="219" t="s">
        <v>351</v>
      </c>
      <c r="G202" s="220" t="s">
        <v>345</v>
      </c>
      <c r="H202" s="221">
        <v>5.7939999999999996</v>
      </c>
      <c r="I202" s="222"/>
      <c r="J202" s="223">
        <f>ROUND(I202*H202,2)</f>
        <v>0</v>
      </c>
      <c r="K202" s="219" t="s">
        <v>203</v>
      </c>
      <c r="L202" s="47"/>
      <c r="M202" s="224" t="s">
        <v>19</v>
      </c>
      <c r="N202" s="225" t="s">
        <v>47</v>
      </c>
      <c r="O202" s="87"/>
      <c r="P202" s="226">
        <f>O202*H202</f>
        <v>0</v>
      </c>
      <c r="Q202" s="226">
        <v>0</v>
      </c>
      <c r="R202" s="226">
        <f>Q202*H202</f>
        <v>0</v>
      </c>
      <c r="S202" s="226">
        <v>0</v>
      </c>
      <c r="T202" s="227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8" t="s">
        <v>204</v>
      </c>
      <c r="AT202" s="228" t="s">
        <v>199</v>
      </c>
      <c r="AU202" s="228" t="s">
        <v>85</v>
      </c>
      <c r="AY202" s="20" t="s">
        <v>197</v>
      </c>
      <c r="BE202" s="229">
        <f>IF(N202="základní",J202,0)</f>
        <v>0</v>
      </c>
      <c r="BF202" s="229">
        <f>IF(N202="snížená",J202,0)</f>
        <v>0</v>
      </c>
      <c r="BG202" s="229">
        <f>IF(N202="zákl. přenesená",J202,0)</f>
        <v>0</v>
      </c>
      <c r="BH202" s="229">
        <f>IF(N202="sníž. přenesená",J202,0)</f>
        <v>0</v>
      </c>
      <c r="BI202" s="229">
        <f>IF(N202="nulová",J202,0)</f>
        <v>0</v>
      </c>
      <c r="BJ202" s="20" t="s">
        <v>83</v>
      </c>
      <c r="BK202" s="229">
        <f>ROUND(I202*H202,2)</f>
        <v>0</v>
      </c>
      <c r="BL202" s="20" t="s">
        <v>204</v>
      </c>
      <c r="BM202" s="228" t="s">
        <v>352</v>
      </c>
    </row>
    <row r="203" s="2" customFormat="1">
      <c r="A203" s="41"/>
      <c r="B203" s="42"/>
      <c r="C203" s="43"/>
      <c r="D203" s="230" t="s">
        <v>206</v>
      </c>
      <c r="E203" s="43"/>
      <c r="F203" s="231" t="s">
        <v>353</v>
      </c>
      <c r="G203" s="43"/>
      <c r="H203" s="43"/>
      <c r="I203" s="232"/>
      <c r="J203" s="43"/>
      <c r="K203" s="43"/>
      <c r="L203" s="47"/>
      <c r="M203" s="233"/>
      <c r="N203" s="234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206</v>
      </c>
      <c r="AU203" s="20" t="s">
        <v>85</v>
      </c>
    </row>
    <row r="204" s="13" customFormat="1">
      <c r="A204" s="13"/>
      <c r="B204" s="235"/>
      <c r="C204" s="236"/>
      <c r="D204" s="237" t="s">
        <v>208</v>
      </c>
      <c r="E204" s="238" t="s">
        <v>19</v>
      </c>
      <c r="F204" s="239" t="s">
        <v>324</v>
      </c>
      <c r="G204" s="236"/>
      <c r="H204" s="240">
        <v>2.8969999999999998</v>
      </c>
      <c r="I204" s="241"/>
      <c r="J204" s="236"/>
      <c r="K204" s="236"/>
      <c r="L204" s="242"/>
      <c r="M204" s="243"/>
      <c r="N204" s="244"/>
      <c r="O204" s="244"/>
      <c r="P204" s="244"/>
      <c r="Q204" s="244"/>
      <c r="R204" s="244"/>
      <c r="S204" s="244"/>
      <c r="T204" s="245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6" t="s">
        <v>208</v>
      </c>
      <c r="AU204" s="246" t="s">
        <v>85</v>
      </c>
      <c r="AV204" s="13" t="s">
        <v>85</v>
      </c>
      <c r="AW204" s="13" t="s">
        <v>37</v>
      </c>
      <c r="AX204" s="13" t="s">
        <v>76</v>
      </c>
      <c r="AY204" s="246" t="s">
        <v>197</v>
      </c>
    </row>
    <row r="205" s="15" customFormat="1">
      <c r="A205" s="15"/>
      <c r="B205" s="258"/>
      <c r="C205" s="259"/>
      <c r="D205" s="237" t="s">
        <v>208</v>
      </c>
      <c r="E205" s="260" t="s">
        <v>19</v>
      </c>
      <c r="F205" s="261" t="s">
        <v>318</v>
      </c>
      <c r="G205" s="259"/>
      <c r="H205" s="262">
        <v>2.8969999999999998</v>
      </c>
      <c r="I205" s="263"/>
      <c r="J205" s="259"/>
      <c r="K205" s="259"/>
      <c r="L205" s="264"/>
      <c r="M205" s="265"/>
      <c r="N205" s="266"/>
      <c r="O205" s="266"/>
      <c r="P205" s="266"/>
      <c r="Q205" s="266"/>
      <c r="R205" s="266"/>
      <c r="S205" s="266"/>
      <c r="T205" s="267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8" t="s">
        <v>208</v>
      </c>
      <c r="AU205" s="268" t="s">
        <v>85</v>
      </c>
      <c r="AV205" s="15" t="s">
        <v>93</v>
      </c>
      <c r="AW205" s="15" t="s">
        <v>37</v>
      </c>
      <c r="AX205" s="15" t="s">
        <v>76</v>
      </c>
      <c r="AY205" s="268" t="s">
        <v>197</v>
      </c>
    </row>
    <row r="206" s="14" customFormat="1">
      <c r="A206" s="14"/>
      <c r="B206" s="247"/>
      <c r="C206" s="248"/>
      <c r="D206" s="237" t="s">
        <v>208</v>
      </c>
      <c r="E206" s="249" t="s">
        <v>19</v>
      </c>
      <c r="F206" s="250" t="s">
        <v>272</v>
      </c>
      <c r="G206" s="248"/>
      <c r="H206" s="251">
        <v>2.8969999999999998</v>
      </c>
      <c r="I206" s="252"/>
      <c r="J206" s="248"/>
      <c r="K206" s="248"/>
      <c r="L206" s="253"/>
      <c r="M206" s="254"/>
      <c r="N206" s="255"/>
      <c r="O206" s="255"/>
      <c r="P206" s="255"/>
      <c r="Q206" s="255"/>
      <c r="R206" s="255"/>
      <c r="S206" s="255"/>
      <c r="T206" s="256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7" t="s">
        <v>208</v>
      </c>
      <c r="AU206" s="257" t="s">
        <v>85</v>
      </c>
      <c r="AV206" s="14" t="s">
        <v>204</v>
      </c>
      <c r="AW206" s="14" t="s">
        <v>37</v>
      </c>
      <c r="AX206" s="14" t="s">
        <v>83</v>
      </c>
      <c r="AY206" s="257" t="s">
        <v>197</v>
      </c>
    </row>
    <row r="207" s="13" customFormat="1">
      <c r="A207" s="13"/>
      <c r="B207" s="235"/>
      <c r="C207" s="236"/>
      <c r="D207" s="237" t="s">
        <v>208</v>
      </c>
      <c r="E207" s="236"/>
      <c r="F207" s="239" t="s">
        <v>354</v>
      </c>
      <c r="G207" s="236"/>
      <c r="H207" s="240">
        <v>5.7939999999999996</v>
      </c>
      <c r="I207" s="241"/>
      <c r="J207" s="236"/>
      <c r="K207" s="236"/>
      <c r="L207" s="242"/>
      <c r="M207" s="243"/>
      <c r="N207" s="244"/>
      <c r="O207" s="244"/>
      <c r="P207" s="244"/>
      <c r="Q207" s="244"/>
      <c r="R207" s="244"/>
      <c r="S207" s="244"/>
      <c r="T207" s="245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6" t="s">
        <v>208</v>
      </c>
      <c r="AU207" s="246" t="s">
        <v>85</v>
      </c>
      <c r="AV207" s="13" t="s">
        <v>85</v>
      </c>
      <c r="AW207" s="13" t="s">
        <v>4</v>
      </c>
      <c r="AX207" s="13" t="s">
        <v>83</v>
      </c>
      <c r="AY207" s="246" t="s">
        <v>197</v>
      </c>
    </row>
    <row r="208" s="2" customFormat="1" ht="37.8" customHeight="1">
      <c r="A208" s="41"/>
      <c r="B208" s="42"/>
      <c r="C208" s="217" t="s">
        <v>355</v>
      </c>
      <c r="D208" s="217" t="s">
        <v>199</v>
      </c>
      <c r="E208" s="218" t="s">
        <v>356</v>
      </c>
      <c r="F208" s="219" t="s">
        <v>357</v>
      </c>
      <c r="G208" s="220" t="s">
        <v>266</v>
      </c>
      <c r="H208" s="221">
        <v>23.882000000000001</v>
      </c>
      <c r="I208" s="222"/>
      <c r="J208" s="223">
        <f>ROUND(I208*H208,2)</f>
        <v>0</v>
      </c>
      <c r="K208" s="219" t="s">
        <v>203</v>
      </c>
      <c r="L208" s="47"/>
      <c r="M208" s="224" t="s">
        <v>19</v>
      </c>
      <c r="N208" s="225" t="s">
        <v>47</v>
      </c>
      <c r="O208" s="87"/>
      <c r="P208" s="226">
        <f>O208*H208</f>
        <v>0</v>
      </c>
      <c r="Q208" s="226">
        <v>0</v>
      </c>
      <c r="R208" s="226">
        <f>Q208*H208</f>
        <v>0</v>
      </c>
      <c r="S208" s="226">
        <v>0</v>
      </c>
      <c r="T208" s="227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8" t="s">
        <v>204</v>
      </c>
      <c r="AT208" s="228" t="s">
        <v>199</v>
      </c>
      <c r="AU208" s="228" t="s">
        <v>85</v>
      </c>
      <c r="AY208" s="20" t="s">
        <v>197</v>
      </c>
      <c r="BE208" s="229">
        <f>IF(N208="základní",J208,0)</f>
        <v>0</v>
      </c>
      <c r="BF208" s="229">
        <f>IF(N208="snížená",J208,0)</f>
        <v>0</v>
      </c>
      <c r="BG208" s="229">
        <f>IF(N208="zákl. přenesená",J208,0)</f>
        <v>0</v>
      </c>
      <c r="BH208" s="229">
        <f>IF(N208="sníž. přenesená",J208,0)</f>
        <v>0</v>
      </c>
      <c r="BI208" s="229">
        <f>IF(N208="nulová",J208,0)</f>
        <v>0</v>
      </c>
      <c r="BJ208" s="20" t="s">
        <v>83</v>
      </c>
      <c r="BK208" s="229">
        <f>ROUND(I208*H208,2)</f>
        <v>0</v>
      </c>
      <c r="BL208" s="20" t="s">
        <v>204</v>
      </c>
      <c r="BM208" s="228" t="s">
        <v>358</v>
      </c>
    </row>
    <row r="209" s="2" customFormat="1">
      <c r="A209" s="41"/>
      <c r="B209" s="42"/>
      <c r="C209" s="43"/>
      <c r="D209" s="230" t="s">
        <v>206</v>
      </c>
      <c r="E209" s="43"/>
      <c r="F209" s="231" t="s">
        <v>359</v>
      </c>
      <c r="G209" s="43"/>
      <c r="H209" s="43"/>
      <c r="I209" s="232"/>
      <c r="J209" s="43"/>
      <c r="K209" s="43"/>
      <c r="L209" s="47"/>
      <c r="M209" s="233"/>
      <c r="N209" s="234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206</v>
      </c>
      <c r="AU209" s="20" t="s">
        <v>85</v>
      </c>
    </row>
    <row r="210" s="13" customFormat="1">
      <c r="A210" s="13"/>
      <c r="B210" s="235"/>
      <c r="C210" s="236"/>
      <c r="D210" s="237" t="s">
        <v>208</v>
      </c>
      <c r="E210" s="238" t="s">
        <v>19</v>
      </c>
      <c r="F210" s="239" t="s">
        <v>313</v>
      </c>
      <c r="G210" s="236"/>
      <c r="H210" s="240">
        <v>8.0850000000000009</v>
      </c>
      <c r="I210" s="241"/>
      <c r="J210" s="236"/>
      <c r="K210" s="236"/>
      <c r="L210" s="242"/>
      <c r="M210" s="243"/>
      <c r="N210" s="244"/>
      <c r="O210" s="244"/>
      <c r="P210" s="244"/>
      <c r="Q210" s="244"/>
      <c r="R210" s="244"/>
      <c r="S210" s="244"/>
      <c r="T210" s="245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6" t="s">
        <v>208</v>
      </c>
      <c r="AU210" s="246" t="s">
        <v>85</v>
      </c>
      <c r="AV210" s="13" t="s">
        <v>85</v>
      </c>
      <c r="AW210" s="13" t="s">
        <v>37</v>
      </c>
      <c r="AX210" s="13" t="s">
        <v>76</v>
      </c>
      <c r="AY210" s="246" t="s">
        <v>197</v>
      </c>
    </row>
    <row r="211" s="15" customFormat="1">
      <c r="A211" s="15"/>
      <c r="B211" s="258"/>
      <c r="C211" s="259"/>
      <c r="D211" s="237" t="s">
        <v>208</v>
      </c>
      <c r="E211" s="260" t="s">
        <v>19</v>
      </c>
      <c r="F211" s="261" t="s">
        <v>315</v>
      </c>
      <c r="G211" s="259"/>
      <c r="H211" s="262">
        <v>8.0850000000000009</v>
      </c>
      <c r="I211" s="263"/>
      <c r="J211" s="259"/>
      <c r="K211" s="259"/>
      <c r="L211" s="264"/>
      <c r="M211" s="265"/>
      <c r="N211" s="266"/>
      <c r="O211" s="266"/>
      <c r="P211" s="266"/>
      <c r="Q211" s="266"/>
      <c r="R211" s="266"/>
      <c r="S211" s="266"/>
      <c r="T211" s="267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68" t="s">
        <v>208</v>
      </c>
      <c r="AU211" s="268" t="s">
        <v>85</v>
      </c>
      <c r="AV211" s="15" t="s">
        <v>93</v>
      </c>
      <c r="AW211" s="15" t="s">
        <v>37</v>
      </c>
      <c r="AX211" s="15" t="s">
        <v>76</v>
      </c>
      <c r="AY211" s="268" t="s">
        <v>197</v>
      </c>
    </row>
    <row r="212" s="13" customFormat="1">
      <c r="A212" s="13"/>
      <c r="B212" s="235"/>
      <c r="C212" s="236"/>
      <c r="D212" s="237" t="s">
        <v>208</v>
      </c>
      <c r="E212" s="238" t="s">
        <v>19</v>
      </c>
      <c r="F212" s="239" t="s">
        <v>316</v>
      </c>
      <c r="G212" s="236"/>
      <c r="H212" s="240">
        <v>15.797000000000001</v>
      </c>
      <c r="I212" s="241"/>
      <c r="J212" s="236"/>
      <c r="K212" s="236"/>
      <c r="L212" s="242"/>
      <c r="M212" s="243"/>
      <c r="N212" s="244"/>
      <c r="O212" s="244"/>
      <c r="P212" s="244"/>
      <c r="Q212" s="244"/>
      <c r="R212" s="244"/>
      <c r="S212" s="244"/>
      <c r="T212" s="245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6" t="s">
        <v>208</v>
      </c>
      <c r="AU212" s="246" t="s">
        <v>85</v>
      </c>
      <c r="AV212" s="13" t="s">
        <v>85</v>
      </c>
      <c r="AW212" s="13" t="s">
        <v>37</v>
      </c>
      <c r="AX212" s="13" t="s">
        <v>76</v>
      </c>
      <c r="AY212" s="246" t="s">
        <v>197</v>
      </c>
    </row>
    <row r="213" s="15" customFormat="1">
      <c r="A213" s="15"/>
      <c r="B213" s="258"/>
      <c r="C213" s="259"/>
      <c r="D213" s="237" t="s">
        <v>208</v>
      </c>
      <c r="E213" s="260" t="s">
        <v>19</v>
      </c>
      <c r="F213" s="261" t="s">
        <v>318</v>
      </c>
      <c r="G213" s="259"/>
      <c r="H213" s="262">
        <v>15.797000000000001</v>
      </c>
      <c r="I213" s="263"/>
      <c r="J213" s="259"/>
      <c r="K213" s="259"/>
      <c r="L213" s="264"/>
      <c r="M213" s="265"/>
      <c r="N213" s="266"/>
      <c r="O213" s="266"/>
      <c r="P213" s="266"/>
      <c r="Q213" s="266"/>
      <c r="R213" s="266"/>
      <c r="S213" s="266"/>
      <c r="T213" s="267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8" t="s">
        <v>208</v>
      </c>
      <c r="AU213" s="268" t="s">
        <v>85</v>
      </c>
      <c r="AV213" s="15" t="s">
        <v>93</v>
      </c>
      <c r="AW213" s="15" t="s">
        <v>37</v>
      </c>
      <c r="AX213" s="15" t="s">
        <v>76</v>
      </c>
      <c r="AY213" s="268" t="s">
        <v>197</v>
      </c>
    </row>
    <row r="214" s="14" customFormat="1">
      <c r="A214" s="14"/>
      <c r="B214" s="247"/>
      <c r="C214" s="248"/>
      <c r="D214" s="237" t="s">
        <v>208</v>
      </c>
      <c r="E214" s="249" t="s">
        <v>19</v>
      </c>
      <c r="F214" s="250" t="s">
        <v>272</v>
      </c>
      <c r="G214" s="248"/>
      <c r="H214" s="251">
        <v>23.882000000000001</v>
      </c>
      <c r="I214" s="252"/>
      <c r="J214" s="248"/>
      <c r="K214" s="248"/>
      <c r="L214" s="253"/>
      <c r="M214" s="254"/>
      <c r="N214" s="255"/>
      <c r="O214" s="255"/>
      <c r="P214" s="255"/>
      <c r="Q214" s="255"/>
      <c r="R214" s="255"/>
      <c r="S214" s="255"/>
      <c r="T214" s="256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7" t="s">
        <v>208</v>
      </c>
      <c r="AU214" s="257" t="s">
        <v>85</v>
      </c>
      <c r="AV214" s="14" t="s">
        <v>204</v>
      </c>
      <c r="AW214" s="14" t="s">
        <v>37</v>
      </c>
      <c r="AX214" s="14" t="s">
        <v>83</v>
      </c>
      <c r="AY214" s="257" t="s">
        <v>197</v>
      </c>
    </row>
    <row r="215" s="2" customFormat="1" ht="44.25" customHeight="1">
      <c r="A215" s="41"/>
      <c r="B215" s="42"/>
      <c r="C215" s="217" t="s">
        <v>360</v>
      </c>
      <c r="D215" s="217" t="s">
        <v>199</v>
      </c>
      <c r="E215" s="218" t="s">
        <v>361</v>
      </c>
      <c r="F215" s="219" t="s">
        <v>362</v>
      </c>
      <c r="G215" s="220" t="s">
        <v>266</v>
      </c>
      <c r="H215" s="221">
        <v>12.9</v>
      </c>
      <c r="I215" s="222"/>
      <c r="J215" s="223">
        <f>ROUND(I215*H215,2)</f>
        <v>0</v>
      </c>
      <c r="K215" s="219" t="s">
        <v>203</v>
      </c>
      <c r="L215" s="47"/>
      <c r="M215" s="224" t="s">
        <v>19</v>
      </c>
      <c r="N215" s="225" t="s">
        <v>47</v>
      </c>
      <c r="O215" s="87"/>
      <c r="P215" s="226">
        <f>O215*H215</f>
        <v>0</v>
      </c>
      <c r="Q215" s="226">
        <v>0</v>
      </c>
      <c r="R215" s="226">
        <f>Q215*H215</f>
        <v>0</v>
      </c>
      <c r="S215" s="226">
        <v>0</v>
      </c>
      <c r="T215" s="227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8" t="s">
        <v>204</v>
      </c>
      <c r="AT215" s="228" t="s">
        <v>199</v>
      </c>
      <c r="AU215" s="228" t="s">
        <v>85</v>
      </c>
      <c r="AY215" s="20" t="s">
        <v>197</v>
      </c>
      <c r="BE215" s="229">
        <f>IF(N215="základní",J215,0)</f>
        <v>0</v>
      </c>
      <c r="BF215" s="229">
        <f>IF(N215="snížená",J215,0)</f>
        <v>0</v>
      </c>
      <c r="BG215" s="229">
        <f>IF(N215="zákl. přenesená",J215,0)</f>
        <v>0</v>
      </c>
      <c r="BH215" s="229">
        <f>IF(N215="sníž. přenesená",J215,0)</f>
        <v>0</v>
      </c>
      <c r="BI215" s="229">
        <f>IF(N215="nulová",J215,0)</f>
        <v>0</v>
      </c>
      <c r="BJ215" s="20" t="s">
        <v>83</v>
      </c>
      <c r="BK215" s="229">
        <f>ROUND(I215*H215,2)</f>
        <v>0</v>
      </c>
      <c r="BL215" s="20" t="s">
        <v>204</v>
      </c>
      <c r="BM215" s="228" t="s">
        <v>363</v>
      </c>
    </row>
    <row r="216" s="2" customFormat="1">
      <c r="A216" s="41"/>
      <c r="B216" s="42"/>
      <c r="C216" s="43"/>
      <c r="D216" s="230" t="s">
        <v>206</v>
      </c>
      <c r="E216" s="43"/>
      <c r="F216" s="231" t="s">
        <v>364</v>
      </c>
      <c r="G216" s="43"/>
      <c r="H216" s="43"/>
      <c r="I216" s="232"/>
      <c r="J216" s="43"/>
      <c r="K216" s="43"/>
      <c r="L216" s="47"/>
      <c r="M216" s="233"/>
      <c r="N216" s="234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206</v>
      </c>
      <c r="AU216" s="20" t="s">
        <v>85</v>
      </c>
    </row>
    <row r="217" s="13" customFormat="1">
      <c r="A217" s="13"/>
      <c r="B217" s="235"/>
      <c r="C217" s="236"/>
      <c r="D217" s="237" t="s">
        <v>208</v>
      </c>
      <c r="E217" s="238" t="s">
        <v>19</v>
      </c>
      <c r="F217" s="239" t="s">
        <v>365</v>
      </c>
      <c r="G217" s="236"/>
      <c r="H217" s="240">
        <v>12.9</v>
      </c>
      <c r="I217" s="241"/>
      <c r="J217" s="236"/>
      <c r="K217" s="236"/>
      <c r="L217" s="242"/>
      <c r="M217" s="243"/>
      <c r="N217" s="244"/>
      <c r="O217" s="244"/>
      <c r="P217" s="244"/>
      <c r="Q217" s="244"/>
      <c r="R217" s="244"/>
      <c r="S217" s="244"/>
      <c r="T217" s="245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6" t="s">
        <v>208</v>
      </c>
      <c r="AU217" s="246" t="s">
        <v>85</v>
      </c>
      <c r="AV217" s="13" t="s">
        <v>85</v>
      </c>
      <c r="AW217" s="13" t="s">
        <v>37</v>
      </c>
      <c r="AX217" s="13" t="s">
        <v>83</v>
      </c>
      <c r="AY217" s="246" t="s">
        <v>197</v>
      </c>
    </row>
    <row r="218" s="2" customFormat="1" ht="55.5" customHeight="1">
      <c r="A218" s="41"/>
      <c r="B218" s="42"/>
      <c r="C218" s="217" t="s">
        <v>366</v>
      </c>
      <c r="D218" s="217" t="s">
        <v>199</v>
      </c>
      <c r="E218" s="218" t="s">
        <v>367</v>
      </c>
      <c r="F218" s="219" t="s">
        <v>368</v>
      </c>
      <c r="G218" s="220" t="s">
        <v>202</v>
      </c>
      <c r="H218" s="221">
        <v>89.174999999999997</v>
      </c>
      <c r="I218" s="222"/>
      <c r="J218" s="223">
        <f>ROUND(I218*H218,2)</f>
        <v>0</v>
      </c>
      <c r="K218" s="219" t="s">
        <v>203</v>
      </c>
      <c r="L218" s="47"/>
      <c r="M218" s="224" t="s">
        <v>19</v>
      </c>
      <c r="N218" s="225" t="s">
        <v>47</v>
      </c>
      <c r="O218" s="87"/>
      <c r="P218" s="226">
        <f>O218*H218</f>
        <v>0</v>
      </c>
      <c r="Q218" s="226">
        <v>0</v>
      </c>
      <c r="R218" s="226">
        <f>Q218*H218</f>
        <v>0</v>
      </c>
      <c r="S218" s="226">
        <v>0</v>
      </c>
      <c r="T218" s="227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8" t="s">
        <v>204</v>
      </c>
      <c r="AT218" s="228" t="s">
        <v>199</v>
      </c>
      <c r="AU218" s="228" t="s">
        <v>85</v>
      </c>
      <c r="AY218" s="20" t="s">
        <v>197</v>
      </c>
      <c r="BE218" s="229">
        <f>IF(N218="základní",J218,0)</f>
        <v>0</v>
      </c>
      <c r="BF218" s="229">
        <f>IF(N218="snížená",J218,0)</f>
        <v>0</v>
      </c>
      <c r="BG218" s="229">
        <f>IF(N218="zákl. přenesená",J218,0)</f>
        <v>0</v>
      </c>
      <c r="BH218" s="229">
        <f>IF(N218="sníž. přenesená",J218,0)</f>
        <v>0</v>
      </c>
      <c r="BI218" s="229">
        <f>IF(N218="nulová",J218,0)</f>
        <v>0</v>
      </c>
      <c r="BJ218" s="20" t="s">
        <v>83</v>
      </c>
      <c r="BK218" s="229">
        <f>ROUND(I218*H218,2)</f>
        <v>0</v>
      </c>
      <c r="BL218" s="20" t="s">
        <v>204</v>
      </c>
      <c r="BM218" s="228" t="s">
        <v>369</v>
      </c>
    </row>
    <row r="219" s="2" customFormat="1">
      <c r="A219" s="41"/>
      <c r="B219" s="42"/>
      <c r="C219" s="43"/>
      <c r="D219" s="230" t="s">
        <v>206</v>
      </c>
      <c r="E219" s="43"/>
      <c r="F219" s="231" t="s">
        <v>370</v>
      </c>
      <c r="G219" s="43"/>
      <c r="H219" s="43"/>
      <c r="I219" s="232"/>
      <c r="J219" s="43"/>
      <c r="K219" s="43"/>
      <c r="L219" s="47"/>
      <c r="M219" s="233"/>
      <c r="N219" s="234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206</v>
      </c>
      <c r="AU219" s="20" t="s">
        <v>85</v>
      </c>
    </row>
    <row r="220" s="13" customFormat="1">
      <c r="A220" s="13"/>
      <c r="B220" s="235"/>
      <c r="C220" s="236"/>
      <c r="D220" s="237" t="s">
        <v>208</v>
      </c>
      <c r="E220" s="238" t="s">
        <v>19</v>
      </c>
      <c r="F220" s="239" t="s">
        <v>371</v>
      </c>
      <c r="G220" s="236"/>
      <c r="H220" s="240">
        <v>89.174999999999997</v>
      </c>
      <c r="I220" s="241"/>
      <c r="J220" s="236"/>
      <c r="K220" s="236"/>
      <c r="L220" s="242"/>
      <c r="M220" s="243"/>
      <c r="N220" s="244"/>
      <c r="O220" s="244"/>
      <c r="P220" s="244"/>
      <c r="Q220" s="244"/>
      <c r="R220" s="244"/>
      <c r="S220" s="244"/>
      <c r="T220" s="245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6" t="s">
        <v>208</v>
      </c>
      <c r="AU220" s="246" t="s">
        <v>85</v>
      </c>
      <c r="AV220" s="13" t="s">
        <v>85</v>
      </c>
      <c r="AW220" s="13" t="s">
        <v>37</v>
      </c>
      <c r="AX220" s="13" t="s">
        <v>83</v>
      </c>
      <c r="AY220" s="246" t="s">
        <v>197</v>
      </c>
    </row>
    <row r="221" s="2" customFormat="1" ht="24.15" customHeight="1">
      <c r="A221" s="41"/>
      <c r="B221" s="42"/>
      <c r="C221" s="217" t="s">
        <v>372</v>
      </c>
      <c r="D221" s="217" t="s">
        <v>199</v>
      </c>
      <c r="E221" s="218" t="s">
        <v>373</v>
      </c>
      <c r="F221" s="219" t="s">
        <v>374</v>
      </c>
      <c r="G221" s="220" t="s">
        <v>202</v>
      </c>
      <c r="H221" s="221">
        <v>125.33</v>
      </c>
      <c r="I221" s="222"/>
      <c r="J221" s="223">
        <f>ROUND(I221*H221,2)</f>
        <v>0</v>
      </c>
      <c r="K221" s="219" t="s">
        <v>203</v>
      </c>
      <c r="L221" s="47"/>
      <c r="M221" s="224" t="s">
        <v>19</v>
      </c>
      <c r="N221" s="225" t="s">
        <v>47</v>
      </c>
      <c r="O221" s="87"/>
      <c r="P221" s="226">
        <f>O221*H221</f>
        <v>0</v>
      </c>
      <c r="Q221" s="226">
        <v>0</v>
      </c>
      <c r="R221" s="226">
        <f>Q221*H221</f>
        <v>0</v>
      </c>
      <c r="S221" s="226">
        <v>0</v>
      </c>
      <c r="T221" s="227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8" t="s">
        <v>204</v>
      </c>
      <c r="AT221" s="228" t="s">
        <v>199</v>
      </c>
      <c r="AU221" s="228" t="s">
        <v>85</v>
      </c>
      <c r="AY221" s="20" t="s">
        <v>197</v>
      </c>
      <c r="BE221" s="229">
        <f>IF(N221="základní",J221,0)</f>
        <v>0</v>
      </c>
      <c r="BF221" s="229">
        <f>IF(N221="snížená",J221,0)</f>
        <v>0</v>
      </c>
      <c r="BG221" s="229">
        <f>IF(N221="zákl. přenesená",J221,0)</f>
        <v>0</v>
      </c>
      <c r="BH221" s="229">
        <f>IF(N221="sníž. přenesená",J221,0)</f>
        <v>0</v>
      </c>
      <c r="BI221" s="229">
        <f>IF(N221="nulová",J221,0)</f>
        <v>0</v>
      </c>
      <c r="BJ221" s="20" t="s">
        <v>83</v>
      </c>
      <c r="BK221" s="229">
        <f>ROUND(I221*H221,2)</f>
        <v>0</v>
      </c>
      <c r="BL221" s="20" t="s">
        <v>204</v>
      </c>
      <c r="BM221" s="228" t="s">
        <v>375</v>
      </c>
    </row>
    <row r="222" s="2" customFormat="1">
      <c r="A222" s="41"/>
      <c r="B222" s="42"/>
      <c r="C222" s="43"/>
      <c r="D222" s="230" t="s">
        <v>206</v>
      </c>
      <c r="E222" s="43"/>
      <c r="F222" s="231" t="s">
        <v>376</v>
      </c>
      <c r="G222" s="43"/>
      <c r="H222" s="43"/>
      <c r="I222" s="232"/>
      <c r="J222" s="43"/>
      <c r="K222" s="43"/>
      <c r="L222" s="47"/>
      <c r="M222" s="233"/>
      <c r="N222" s="234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206</v>
      </c>
      <c r="AU222" s="20" t="s">
        <v>85</v>
      </c>
    </row>
    <row r="223" s="13" customFormat="1">
      <c r="A223" s="13"/>
      <c r="B223" s="235"/>
      <c r="C223" s="236"/>
      <c r="D223" s="237" t="s">
        <v>208</v>
      </c>
      <c r="E223" s="238" t="s">
        <v>19</v>
      </c>
      <c r="F223" s="239" t="s">
        <v>377</v>
      </c>
      <c r="G223" s="236"/>
      <c r="H223" s="240">
        <v>53.100000000000001</v>
      </c>
      <c r="I223" s="241"/>
      <c r="J223" s="236"/>
      <c r="K223" s="236"/>
      <c r="L223" s="242"/>
      <c r="M223" s="243"/>
      <c r="N223" s="244"/>
      <c r="O223" s="244"/>
      <c r="P223" s="244"/>
      <c r="Q223" s="244"/>
      <c r="R223" s="244"/>
      <c r="S223" s="244"/>
      <c r="T223" s="245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6" t="s">
        <v>208</v>
      </c>
      <c r="AU223" s="246" t="s">
        <v>85</v>
      </c>
      <c r="AV223" s="13" t="s">
        <v>85</v>
      </c>
      <c r="AW223" s="13" t="s">
        <v>37</v>
      </c>
      <c r="AX223" s="13" t="s">
        <v>76</v>
      </c>
      <c r="AY223" s="246" t="s">
        <v>197</v>
      </c>
    </row>
    <row r="224" s="15" customFormat="1">
      <c r="A224" s="15"/>
      <c r="B224" s="258"/>
      <c r="C224" s="259"/>
      <c r="D224" s="237" t="s">
        <v>208</v>
      </c>
      <c r="E224" s="260" t="s">
        <v>19</v>
      </c>
      <c r="F224" s="261" t="s">
        <v>378</v>
      </c>
      <c r="G224" s="259"/>
      <c r="H224" s="262">
        <v>53.100000000000001</v>
      </c>
      <c r="I224" s="263"/>
      <c r="J224" s="259"/>
      <c r="K224" s="259"/>
      <c r="L224" s="264"/>
      <c r="M224" s="265"/>
      <c r="N224" s="266"/>
      <c r="O224" s="266"/>
      <c r="P224" s="266"/>
      <c r="Q224" s="266"/>
      <c r="R224" s="266"/>
      <c r="S224" s="266"/>
      <c r="T224" s="267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8" t="s">
        <v>208</v>
      </c>
      <c r="AU224" s="268" t="s">
        <v>85</v>
      </c>
      <c r="AV224" s="15" t="s">
        <v>93</v>
      </c>
      <c r="AW224" s="15" t="s">
        <v>37</v>
      </c>
      <c r="AX224" s="15" t="s">
        <v>76</v>
      </c>
      <c r="AY224" s="268" t="s">
        <v>197</v>
      </c>
    </row>
    <row r="225" s="13" customFormat="1">
      <c r="A225" s="13"/>
      <c r="B225" s="235"/>
      <c r="C225" s="236"/>
      <c r="D225" s="237" t="s">
        <v>208</v>
      </c>
      <c r="E225" s="238" t="s">
        <v>19</v>
      </c>
      <c r="F225" s="239" t="s">
        <v>379</v>
      </c>
      <c r="G225" s="236"/>
      <c r="H225" s="240">
        <v>2.75</v>
      </c>
      <c r="I225" s="241"/>
      <c r="J225" s="236"/>
      <c r="K225" s="236"/>
      <c r="L225" s="242"/>
      <c r="M225" s="243"/>
      <c r="N225" s="244"/>
      <c r="O225" s="244"/>
      <c r="P225" s="244"/>
      <c r="Q225" s="244"/>
      <c r="R225" s="244"/>
      <c r="S225" s="244"/>
      <c r="T225" s="245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6" t="s">
        <v>208</v>
      </c>
      <c r="AU225" s="246" t="s">
        <v>85</v>
      </c>
      <c r="AV225" s="13" t="s">
        <v>85</v>
      </c>
      <c r="AW225" s="13" t="s">
        <v>37</v>
      </c>
      <c r="AX225" s="13" t="s">
        <v>76</v>
      </c>
      <c r="AY225" s="246" t="s">
        <v>197</v>
      </c>
    </row>
    <row r="226" s="13" customFormat="1">
      <c r="A226" s="13"/>
      <c r="B226" s="235"/>
      <c r="C226" s="236"/>
      <c r="D226" s="237" t="s">
        <v>208</v>
      </c>
      <c r="E226" s="238" t="s">
        <v>19</v>
      </c>
      <c r="F226" s="239" t="s">
        <v>380</v>
      </c>
      <c r="G226" s="236"/>
      <c r="H226" s="240">
        <v>2.75</v>
      </c>
      <c r="I226" s="241"/>
      <c r="J226" s="236"/>
      <c r="K226" s="236"/>
      <c r="L226" s="242"/>
      <c r="M226" s="243"/>
      <c r="N226" s="244"/>
      <c r="O226" s="244"/>
      <c r="P226" s="244"/>
      <c r="Q226" s="244"/>
      <c r="R226" s="244"/>
      <c r="S226" s="244"/>
      <c r="T226" s="245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6" t="s">
        <v>208</v>
      </c>
      <c r="AU226" s="246" t="s">
        <v>85</v>
      </c>
      <c r="AV226" s="13" t="s">
        <v>85</v>
      </c>
      <c r="AW226" s="13" t="s">
        <v>37</v>
      </c>
      <c r="AX226" s="13" t="s">
        <v>76</v>
      </c>
      <c r="AY226" s="246" t="s">
        <v>197</v>
      </c>
    </row>
    <row r="227" s="13" customFormat="1">
      <c r="A227" s="13"/>
      <c r="B227" s="235"/>
      <c r="C227" s="236"/>
      <c r="D227" s="237" t="s">
        <v>208</v>
      </c>
      <c r="E227" s="238" t="s">
        <v>19</v>
      </c>
      <c r="F227" s="239" t="s">
        <v>381</v>
      </c>
      <c r="G227" s="236"/>
      <c r="H227" s="240">
        <v>3.1499999999999999</v>
      </c>
      <c r="I227" s="241"/>
      <c r="J227" s="236"/>
      <c r="K227" s="236"/>
      <c r="L227" s="242"/>
      <c r="M227" s="243"/>
      <c r="N227" s="244"/>
      <c r="O227" s="244"/>
      <c r="P227" s="244"/>
      <c r="Q227" s="244"/>
      <c r="R227" s="244"/>
      <c r="S227" s="244"/>
      <c r="T227" s="245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6" t="s">
        <v>208</v>
      </c>
      <c r="AU227" s="246" t="s">
        <v>85</v>
      </c>
      <c r="AV227" s="13" t="s">
        <v>85</v>
      </c>
      <c r="AW227" s="13" t="s">
        <v>37</v>
      </c>
      <c r="AX227" s="13" t="s">
        <v>76</v>
      </c>
      <c r="AY227" s="246" t="s">
        <v>197</v>
      </c>
    </row>
    <row r="228" s="13" customFormat="1">
      <c r="A228" s="13"/>
      <c r="B228" s="235"/>
      <c r="C228" s="236"/>
      <c r="D228" s="237" t="s">
        <v>208</v>
      </c>
      <c r="E228" s="238" t="s">
        <v>19</v>
      </c>
      <c r="F228" s="239" t="s">
        <v>382</v>
      </c>
      <c r="G228" s="236"/>
      <c r="H228" s="240">
        <v>5.9000000000000004</v>
      </c>
      <c r="I228" s="241"/>
      <c r="J228" s="236"/>
      <c r="K228" s="236"/>
      <c r="L228" s="242"/>
      <c r="M228" s="243"/>
      <c r="N228" s="244"/>
      <c r="O228" s="244"/>
      <c r="P228" s="244"/>
      <c r="Q228" s="244"/>
      <c r="R228" s="244"/>
      <c r="S228" s="244"/>
      <c r="T228" s="245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6" t="s">
        <v>208</v>
      </c>
      <c r="AU228" s="246" t="s">
        <v>85</v>
      </c>
      <c r="AV228" s="13" t="s">
        <v>85</v>
      </c>
      <c r="AW228" s="13" t="s">
        <v>37</v>
      </c>
      <c r="AX228" s="13" t="s">
        <v>76</v>
      </c>
      <c r="AY228" s="246" t="s">
        <v>197</v>
      </c>
    </row>
    <row r="229" s="15" customFormat="1">
      <c r="A229" s="15"/>
      <c r="B229" s="258"/>
      <c r="C229" s="259"/>
      <c r="D229" s="237" t="s">
        <v>208</v>
      </c>
      <c r="E229" s="260" t="s">
        <v>19</v>
      </c>
      <c r="F229" s="261" t="s">
        <v>383</v>
      </c>
      <c r="G229" s="259"/>
      <c r="H229" s="262">
        <v>14.550000000000001</v>
      </c>
      <c r="I229" s="263"/>
      <c r="J229" s="259"/>
      <c r="K229" s="259"/>
      <c r="L229" s="264"/>
      <c r="M229" s="265"/>
      <c r="N229" s="266"/>
      <c r="O229" s="266"/>
      <c r="P229" s="266"/>
      <c r="Q229" s="266"/>
      <c r="R229" s="266"/>
      <c r="S229" s="266"/>
      <c r="T229" s="267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68" t="s">
        <v>208</v>
      </c>
      <c r="AU229" s="268" t="s">
        <v>85</v>
      </c>
      <c r="AV229" s="15" t="s">
        <v>93</v>
      </c>
      <c r="AW229" s="15" t="s">
        <v>37</v>
      </c>
      <c r="AX229" s="15" t="s">
        <v>76</v>
      </c>
      <c r="AY229" s="268" t="s">
        <v>197</v>
      </c>
    </row>
    <row r="230" s="13" customFormat="1">
      <c r="A230" s="13"/>
      <c r="B230" s="235"/>
      <c r="C230" s="236"/>
      <c r="D230" s="237" t="s">
        <v>208</v>
      </c>
      <c r="E230" s="238" t="s">
        <v>19</v>
      </c>
      <c r="F230" s="239" t="s">
        <v>384</v>
      </c>
      <c r="G230" s="236"/>
      <c r="H230" s="240">
        <v>10.6</v>
      </c>
      <c r="I230" s="241"/>
      <c r="J230" s="236"/>
      <c r="K230" s="236"/>
      <c r="L230" s="242"/>
      <c r="M230" s="243"/>
      <c r="N230" s="244"/>
      <c r="O230" s="244"/>
      <c r="P230" s="244"/>
      <c r="Q230" s="244"/>
      <c r="R230" s="244"/>
      <c r="S230" s="244"/>
      <c r="T230" s="245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6" t="s">
        <v>208</v>
      </c>
      <c r="AU230" s="246" t="s">
        <v>85</v>
      </c>
      <c r="AV230" s="13" t="s">
        <v>85</v>
      </c>
      <c r="AW230" s="13" t="s">
        <v>37</v>
      </c>
      <c r="AX230" s="13" t="s">
        <v>76</v>
      </c>
      <c r="AY230" s="246" t="s">
        <v>197</v>
      </c>
    </row>
    <row r="231" s="15" customFormat="1">
      <c r="A231" s="15"/>
      <c r="B231" s="258"/>
      <c r="C231" s="259"/>
      <c r="D231" s="237" t="s">
        <v>208</v>
      </c>
      <c r="E231" s="260" t="s">
        <v>19</v>
      </c>
      <c r="F231" s="261" t="s">
        <v>385</v>
      </c>
      <c r="G231" s="259"/>
      <c r="H231" s="262">
        <v>10.6</v>
      </c>
      <c r="I231" s="263"/>
      <c r="J231" s="259"/>
      <c r="K231" s="259"/>
      <c r="L231" s="264"/>
      <c r="M231" s="265"/>
      <c r="N231" s="266"/>
      <c r="O231" s="266"/>
      <c r="P231" s="266"/>
      <c r="Q231" s="266"/>
      <c r="R231" s="266"/>
      <c r="S231" s="266"/>
      <c r="T231" s="267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8" t="s">
        <v>208</v>
      </c>
      <c r="AU231" s="268" t="s">
        <v>85</v>
      </c>
      <c r="AV231" s="15" t="s">
        <v>93</v>
      </c>
      <c r="AW231" s="15" t="s">
        <v>37</v>
      </c>
      <c r="AX231" s="15" t="s">
        <v>76</v>
      </c>
      <c r="AY231" s="268" t="s">
        <v>197</v>
      </c>
    </row>
    <row r="232" s="13" customFormat="1">
      <c r="A232" s="13"/>
      <c r="B232" s="235"/>
      <c r="C232" s="236"/>
      <c r="D232" s="237" t="s">
        <v>208</v>
      </c>
      <c r="E232" s="238" t="s">
        <v>19</v>
      </c>
      <c r="F232" s="239" t="s">
        <v>386</v>
      </c>
      <c r="G232" s="236"/>
      <c r="H232" s="240">
        <v>0.5</v>
      </c>
      <c r="I232" s="241"/>
      <c r="J232" s="236"/>
      <c r="K232" s="236"/>
      <c r="L232" s="242"/>
      <c r="M232" s="243"/>
      <c r="N232" s="244"/>
      <c r="O232" s="244"/>
      <c r="P232" s="244"/>
      <c r="Q232" s="244"/>
      <c r="R232" s="244"/>
      <c r="S232" s="244"/>
      <c r="T232" s="245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6" t="s">
        <v>208</v>
      </c>
      <c r="AU232" s="246" t="s">
        <v>85</v>
      </c>
      <c r="AV232" s="13" t="s">
        <v>85</v>
      </c>
      <c r="AW232" s="13" t="s">
        <v>37</v>
      </c>
      <c r="AX232" s="13" t="s">
        <v>76</v>
      </c>
      <c r="AY232" s="246" t="s">
        <v>197</v>
      </c>
    </row>
    <row r="233" s="13" customFormat="1">
      <c r="A233" s="13"/>
      <c r="B233" s="235"/>
      <c r="C233" s="236"/>
      <c r="D233" s="237" t="s">
        <v>208</v>
      </c>
      <c r="E233" s="238" t="s">
        <v>19</v>
      </c>
      <c r="F233" s="239" t="s">
        <v>387</v>
      </c>
      <c r="G233" s="236"/>
      <c r="H233" s="240">
        <v>4.5800000000000001</v>
      </c>
      <c r="I233" s="241"/>
      <c r="J233" s="236"/>
      <c r="K233" s="236"/>
      <c r="L233" s="242"/>
      <c r="M233" s="243"/>
      <c r="N233" s="244"/>
      <c r="O233" s="244"/>
      <c r="P233" s="244"/>
      <c r="Q233" s="244"/>
      <c r="R233" s="244"/>
      <c r="S233" s="244"/>
      <c r="T233" s="245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6" t="s">
        <v>208</v>
      </c>
      <c r="AU233" s="246" t="s">
        <v>85</v>
      </c>
      <c r="AV233" s="13" t="s">
        <v>85</v>
      </c>
      <c r="AW233" s="13" t="s">
        <v>37</v>
      </c>
      <c r="AX233" s="13" t="s">
        <v>76</v>
      </c>
      <c r="AY233" s="246" t="s">
        <v>197</v>
      </c>
    </row>
    <row r="234" s="13" customFormat="1">
      <c r="A234" s="13"/>
      <c r="B234" s="235"/>
      <c r="C234" s="236"/>
      <c r="D234" s="237" t="s">
        <v>208</v>
      </c>
      <c r="E234" s="238" t="s">
        <v>19</v>
      </c>
      <c r="F234" s="239" t="s">
        <v>388</v>
      </c>
      <c r="G234" s="236"/>
      <c r="H234" s="240">
        <v>19.545000000000002</v>
      </c>
      <c r="I234" s="241"/>
      <c r="J234" s="236"/>
      <c r="K234" s="236"/>
      <c r="L234" s="242"/>
      <c r="M234" s="243"/>
      <c r="N234" s="244"/>
      <c r="O234" s="244"/>
      <c r="P234" s="244"/>
      <c r="Q234" s="244"/>
      <c r="R234" s="244"/>
      <c r="S234" s="244"/>
      <c r="T234" s="245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6" t="s">
        <v>208</v>
      </c>
      <c r="AU234" s="246" t="s">
        <v>85</v>
      </c>
      <c r="AV234" s="13" t="s">
        <v>85</v>
      </c>
      <c r="AW234" s="13" t="s">
        <v>37</v>
      </c>
      <c r="AX234" s="13" t="s">
        <v>76</v>
      </c>
      <c r="AY234" s="246" t="s">
        <v>197</v>
      </c>
    </row>
    <row r="235" s="13" customFormat="1">
      <c r="A235" s="13"/>
      <c r="B235" s="235"/>
      <c r="C235" s="236"/>
      <c r="D235" s="237" t="s">
        <v>208</v>
      </c>
      <c r="E235" s="238" t="s">
        <v>19</v>
      </c>
      <c r="F235" s="239" t="s">
        <v>389</v>
      </c>
      <c r="G235" s="236"/>
      <c r="H235" s="240">
        <v>22.454999999999998</v>
      </c>
      <c r="I235" s="241"/>
      <c r="J235" s="236"/>
      <c r="K235" s="236"/>
      <c r="L235" s="242"/>
      <c r="M235" s="243"/>
      <c r="N235" s="244"/>
      <c r="O235" s="244"/>
      <c r="P235" s="244"/>
      <c r="Q235" s="244"/>
      <c r="R235" s="244"/>
      <c r="S235" s="244"/>
      <c r="T235" s="245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6" t="s">
        <v>208</v>
      </c>
      <c r="AU235" s="246" t="s">
        <v>85</v>
      </c>
      <c r="AV235" s="13" t="s">
        <v>85</v>
      </c>
      <c r="AW235" s="13" t="s">
        <v>37</v>
      </c>
      <c r="AX235" s="13" t="s">
        <v>76</v>
      </c>
      <c r="AY235" s="246" t="s">
        <v>197</v>
      </c>
    </row>
    <row r="236" s="15" customFormat="1">
      <c r="A236" s="15"/>
      <c r="B236" s="258"/>
      <c r="C236" s="259"/>
      <c r="D236" s="237" t="s">
        <v>208</v>
      </c>
      <c r="E236" s="260" t="s">
        <v>19</v>
      </c>
      <c r="F236" s="261" t="s">
        <v>390</v>
      </c>
      <c r="G236" s="259"/>
      <c r="H236" s="262">
        <v>47.079999999999998</v>
      </c>
      <c r="I236" s="263"/>
      <c r="J236" s="259"/>
      <c r="K236" s="259"/>
      <c r="L236" s="264"/>
      <c r="M236" s="265"/>
      <c r="N236" s="266"/>
      <c r="O236" s="266"/>
      <c r="P236" s="266"/>
      <c r="Q236" s="266"/>
      <c r="R236" s="266"/>
      <c r="S236" s="266"/>
      <c r="T236" s="267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68" t="s">
        <v>208</v>
      </c>
      <c r="AU236" s="268" t="s">
        <v>85</v>
      </c>
      <c r="AV236" s="15" t="s">
        <v>93</v>
      </c>
      <c r="AW236" s="15" t="s">
        <v>37</v>
      </c>
      <c r="AX236" s="15" t="s">
        <v>76</v>
      </c>
      <c r="AY236" s="268" t="s">
        <v>197</v>
      </c>
    </row>
    <row r="237" s="14" customFormat="1">
      <c r="A237" s="14"/>
      <c r="B237" s="247"/>
      <c r="C237" s="248"/>
      <c r="D237" s="237" t="s">
        <v>208</v>
      </c>
      <c r="E237" s="249" t="s">
        <v>19</v>
      </c>
      <c r="F237" s="250" t="s">
        <v>272</v>
      </c>
      <c r="G237" s="248"/>
      <c r="H237" s="251">
        <v>125.33</v>
      </c>
      <c r="I237" s="252"/>
      <c r="J237" s="248"/>
      <c r="K237" s="248"/>
      <c r="L237" s="253"/>
      <c r="M237" s="254"/>
      <c r="N237" s="255"/>
      <c r="O237" s="255"/>
      <c r="P237" s="255"/>
      <c r="Q237" s="255"/>
      <c r="R237" s="255"/>
      <c r="S237" s="255"/>
      <c r="T237" s="256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7" t="s">
        <v>208</v>
      </c>
      <c r="AU237" s="257" t="s">
        <v>85</v>
      </c>
      <c r="AV237" s="14" t="s">
        <v>204</v>
      </c>
      <c r="AW237" s="14" t="s">
        <v>37</v>
      </c>
      <c r="AX237" s="14" t="s">
        <v>83</v>
      </c>
      <c r="AY237" s="257" t="s">
        <v>197</v>
      </c>
    </row>
    <row r="238" s="2" customFormat="1" ht="37.8" customHeight="1">
      <c r="A238" s="41"/>
      <c r="B238" s="42"/>
      <c r="C238" s="217" t="s">
        <v>391</v>
      </c>
      <c r="D238" s="217" t="s">
        <v>199</v>
      </c>
      <c r="E238" s="218" t="s">
        <v>392</v>
      </c>
      <c r="F238" s="219" t="s">
        <v>393</v>
      </c>
      <c r="G238" s="220" t="s">
        <v>202</v>
      </c>
      <c r="H238" s="221">
        <v>40.424999999999997</v>
      </c>
      <c r="I238" s="222"/>
      <c r="J238" s="223">
        <f>ROUND(I238*H238,2)</f>
        <v>0</v>
      </c>
      <c r="K238" s="219" t="s">
        <v>203</v>
      </c>
      <c r="L238" s="47"/>
      <c r="M238" s="224" t="s">
        <v>19</v>
      </c>
      <c r="N238" s="225" t="s">
        <v>47</v>
      </c>
      <c r="O238" s="87"/>
      <c r="P238" s="226">
        <f>O238*H238</f>
        <v>0</v>
      </c>
      <c r="Q238" s="226">
        <v>0</v>
      </c>
      <c r="R238" s="226">
        <f>Q238*H238</f>
        <v>0</v>
      </c>
      <c r="S238" s="226">
        <v>0</v>
      </c>
      <c r="T238" s="227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8" t="s">
        <v>204</v>
      </c>
      <c r="AT238" s="228" t="s">
        <v>199</v>
      </c>
      <c r="AU238" s="228" t="s">
        <v>85</v>
      </c>
      <c r="AY238" s="20" t="s">
        <v>197</v>
      </c>
      <c r="BE238" s="229">
        <f>IF(N238="základní",J238,0)</f>
        <v>0</v>
      </c>
      <c r="BF238" s="229">
        <f>IF(N238="snížená",J238,0)</f>
        <v>0</v>
      </c>
      <c r="BG238" s="229">
        <f>IF(N238="zákl. přenesená",J238,0)</f>
        <v>0</v>
      </c>
      <c r="BH238" s="229">
        <f>IF(N238="sníž. přenesená",J238,0)</f>
        <v>0</v>
      </c>
      <c r="BI238" s="229">
        <f>IF(N238="nulová",J238,0)</f>
        <v>0</v>
      </c>
      <c r="BJ238" s="20" t="s">
        <v>83</v>
      </c>
      <c r="BK238" s="229">
        <f>ROUND(I238*H238,2)</f>
        <v>0</v>
      </c>
      <c r="BL238" s="20" t="s">
        <v>204</v>
      </c>
      <c r="BM238" s="228" t="s">
        <v>394</v>
      </c>
    </row>
    <row r="239" s="2" customFormat="1">
      <c r="A239" s="41"/>
      <c r="B239" s="42"/>
      <c r="C239" s="43"/>
      <c r="D239" s="230" t="s">
        <v>206</v>
      </c>
      <c r="E239" s="43"/>
      <c r="F239" s="231" t="s">
        <v>395</v>
      </c>
      <c r="G239" s="43"/>
      <c r="H239" s="43"/>
      <c r="I239" s="232"/>
      <c r="J239" s="43"/>
      <c r="K239" s="43"/>
      <c r="L239" s="47"/>
      <c r="M239" s="233"/>
      <c r="N239" s="234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206</v>
      </c>
      <c r="AU239" s="20" t="s">
        <v>85</v>
      </c>
    </row>
    <row r="240" s="13" customFormat="1">
      <c r="A240" s="13"/>
      <c r="B240" s="235"/>
      <c r="C240" s="236"/>
      <c r="D240" s="237" t="s">
        <v>208</v>
      </c>
      <c r="E240" s="238" t="s">
        <v>19</v>
      </c>
      <c r="F240" s="239" t="s">
        <v>263</v>
      </c>
      <c r="G240" s="236"/>
      <c r="H240" s="240">
        <v>40.424999999999997</v>
      </c>
      <c r="I240" s="241"/>
      <c r="J240" s="236"/>
      <c r="K240" s="236"/>
      <c r="L240" s="242"/>
      <c r="M240" s="243"/>
      <c r="N240" s="244"/>
      <c r="O240" s="244"/>
      <c r="P240" s="244"/>
      <c r="Q240" s="244"/>
      <c r="R240" s="244"/>
      <c r="S240" s="244"/>
      <c r="T240" s="245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6" t="s">
        <v>208</v>
      </c>
      <c r="AU240" s="246" t="s">
        <v>85</v>
      </c>
      <c r="AV240" s="13" t="s">
        <v>85</v>
      </c>
      <c r="AW240" s="13" t="s">
        <v>37</v>
      </c>
      <c r="AX240" s="13" t="s">
        <v>83</v>
      </c>
      <c r="AY240" s="246" t="s">
        <v>197</v>
      </c>
    </row>
    <row r="241" s="2" customFormat="1" ht="49.05" customHeight="1">
      <c r="A241" s="41"/>
      <c r="B241" s="42"/>
      <c r="C241" s="217" t="s">
        <v>396</v>
      </c>
      <c r="D241" s="217" t="s">
        <v>199</v>
      </c>
      <c r="E241" s="218" t="s">
        <v>397</v>
      </c>
      <c r="F241" s="219" t="s">
        <v>398</v>
      </c>
      <c r="G241" s="220" t="s">
        <v>202</v>
      </c>
      <c r="H241" s="221">
        <v>267.60000000000002</v>
      </c>
      <c r="I241" s="222"/>
      <c r="J241" s="223">
        <f>ROUND(I241*H241,2)</f>
        <v>0</v>
      </c>
      <c r="K241" s="219" t="s">
        <v>203</v>
      </c>
      <c r="L241" s="47"/>
      <c r="M241" s="224" t="s">
        <v>19</v>
      </c>
      <c r="N241" s="225" t="s">
        <v>47</v>
      </c>
      <c r="O241" s="87"/>
      <c r="P241" s="226">
        <f>O241*H241</f>
        <v>0</v>
      </c>
      <c r="Q241" s="226">
        <v>0</v>
      </c>
      <c r="R241" s="226">
        <f>Q241*H241</f>
        <v>0</v>
      </c>
      <c r="S241" s="226">
        <v>0</v>
      </c>
      <c r="T241" s="227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8" t="s">
        <v>204</v>
      </c>
      <c r="AT241" s="228" t="s">
        <v>199</v>
      </c>
      <c r="AU241" s="228" t="s">
        <v>85</v>
      </c>
      <c r="AY241" s="20" t="s">
        <v>197</v>
      </c>
      <c r="BE241" s="229">
        <f>IF(N241="základní",J241,0)</f>
        <v>0</v>
      </c>
      <c r="BF241" s="229">
        <f>IF(N241="snížená",J241,0)</f>
        <v>0</v>
      </c>
      <c r="BG241" s="229">
        <f>IF(N241="zákl. přenesená",J241,0)</f>
        <v>0</v>
      </c>
      <c r="BH241" s="229">
        <f>IF(N241="sníž. přenesená",J241,0)</f>
        <v>0</v>
      </c>
      <c r="BI241" s="229">
        <f>IF(N241="nulová",J241,0)</f>
        <v>0</v>
      </c>
      <c r="BJ241" s="20" t="s">
        <v>83</v>
      </c>
      <c r="BK241" s="229">
        <f>ROUND(I241*H241,2)</f>
        <v>0</v>
      </c>
      <c r="BL241" s="20" t="s">
        <v>204</v>
      </c>
      <c r="BM241" s="228" t="s">
        <v>399</v>
      </c>
    </row>
    <row r="242" s="2" customFormat="1">
      <c r="A242" s="41"/>
      <c r="B242" s="42"/>
      <c r="C242" s="43"/>
      <c r="D242" s="230" t="s">
        <v>206</v>
      </c>
      <c r="E242" s="43"/>
      <c r="F242" s="231" t="s">
        <v>400</v>
      </c>
      <c r="G242" s="43"/>
      <c r="H242" s="43"/>
      <c r="I242" s="232"/>
      <c r="J242" s="43"/>
      <c r="K242" s="43"/>
      <c r="L242" s="47"/>
      <c r="M242" s="233"/>
      <c r="N242" s="234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206</v>
      </c>
      <c r="AU242" s="20" t="s">
        <v>85</v>
      </c>
    </row>
    <row r="243" s="13" customFormat="1">
      <c r="A243" s="13"/>
      <c r="B243" s="235"/>
      <c r="C243" s="236"/>
      <c r="D243" s="237" t="s">
        <v>208</v>
      </c>
      <c r="E243" s="238" t="s">
        <v>19</v>
      </c>
      <c r="F243" s="239" t="s">
        <v>401</v>
      </c>
      <c r="G243" s="236"/>
      <c r="H243" s="240">
        <v>17.600000000000001</v>
      </c>
      <c r="I243" s="241"/>
      <c r="J243" s="236"/>
      <c r="K243" s="236"/>
      <c r="L243" s="242"/>
      <c r="M243" s="243"/>
      <c r="N243" s="244"/>
      <c r="O243" s="244"/>
      <c r="P243" s="244"/>
      <c r="Q243" s="244"/>
      <c r="R243" s="244"/>
      <c r="S243" s="244"/>
      <c r="T243" s="245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6" t="s">
        <v>208</v>
      </c>
      <c r="AU243" s="246" t="s">
        <v>85</v>
      </c>
      <c r="AV243" s="13" t="s">
        <v>85</v>
      </c>
      <c r="AW243" s="13" t="s">
        <v>37</v>
      </c>
      <c r="AX243" s="13" t="s">
        <v>76</v>
      </c>
      <c r="AY243" s="246" t="s">
        <v>197</v>
      </c>
    </row>
    <row r="244" s="13" customFormat="1">
      <c r="A244" s="13"/>
      <c r="B244" s="235"/>
      <c r="C244" s="236"/>
      <c r="D244" s="237" t="s">
        <v>208</v>
      </c>
      <c r="E244" s="238" t="s">
        <v>19</v>
      </c>
      <c r="F244" s="239" t="s">
        <v>402</v>
      </c>
      <c r="G244" s="236"/>
      <c r="H244" s="240">
        <v>250</v>
      </c>
      <c r="I244" s="241"/>
      <c r="J244" s="236"/>
      <c r="K244" s="236"/>
      <c r="L244" s="242"/>
      <c r="M244" s="243"/>
      <c r="N244" s="244"/>
      <c r="O244" s="244"/>
      <c r="P244" s="244"/>
      <c r="Q244" s="244"/>
      <c r="R244" s="244"/>
      <c r="S244" s="244"/>
      <c r="T244" s="245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6" t="s">
        <v>208</v>
      </c>
      <c r="AU244" s="246" t="s">
        <v>85</v>
      </c>
      <c r="AV244" s="13" t="s">
        <v>85</v>
      </c>
      <c r="AW244" s="13" t="s">
        <v>37</v>
      </c>
      <c r="AX244" s="13" t="s">
        <v>76</v>
      </c>
      <c r="AY244" s="246" t="s">
        <v>197</v>
      </c>
    </row>
    <row r="245" s="14" customFormat="1">
      <c r="A245" s="14"/>
      <c r="B245" s="247"/>
      <c r="C245" s="248"/>
      <c r="D245" s="237" t="s">
        <v>208</v>
      </c>
      <c r="E245" s="249" t="s">
        <v>19</v>
      </c>
      <c r="F245" s="250" t="s">
        <v>272</v>
      </c>
      <c r="G245" s="248"/>
      <c r="H245" s="251">
        <v>267.60000000000002</v>
      </c>
      <c r="I245" s="252"/>
      <c r="J245" s="248"/>
      <c r="K245" s="248"/>
      <c r="L245" s="253"/>
      <c r="M245" s="254"/>
      <c r="N245" s="255"/>
      <c r="O245" s="255"/>
      <c r="P245" s="255"/>
      <c r="Q245" s="255"/>
      <c r="R245" s="255"/>
      <c r="S245" s="255"/>
      <c r="T245" s="256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7" t="s">
        <v>208</v>
      </c>
      <c r="AU245" s="257" t="s">
        <v>85</v>
      </c>
      <c r="AV245" s="14" t="s">
        <v>204</v>
      </c>
      <c r="AW245" s="14" t="s">
        <v>37</v>
      </c>
      <c r="AX245" s="14" t="s">
        <v>83</v>
      </c>
      <c r="AY245" s="257" t="s">
        <v>197</v>
      </c>
    </row>
    <row r="246" s="12" customFormat="1" ht="22.8" customHeight="1">
      <c r="A246" s="12"/>
      <c r="B246" s="201"/>
      <c r="C246" s="202"/>
      <c r="D246" s="203" t="s">
        <v>75</v>
      </c>
      <c r="E246" s="215" t="s">
        <v>85</v>
      </c>
      <c r="F246" s="215" t="s">
        <v>403</v>
      </c>
      <c r="G246" s="202"/>
      <c r="H246" s="202"/>
      <c r="I246" s="205"/>
      <c r="J246" s="216">
        <f>BK246</f>
        <v>0</v>
      </c>
      <c r="K246" s="202"/>
      <c r="L246" s="207"/>
      <c r="M246" s="208"/>
      <c r="N246" s="209"/>
      <c r="O246" s="209"/>
      <c r="P246" s="210">
        <f>SUM(P247:P249)</f>
        <v>0</v>
      </c>
      <c r="Q246" s="209"/>
      <c r="R246" s="210">
        <f>SUM(R247:R249)</f>
        <v>0.22516829999999999</v>
      </c>
      <c r="S246" s="209"/>
      <c r="T246" s="211">
        <f>SUM(T247:T249)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12" t="s">
        <v>83</v>
      </c>
      <c r="AT246" s="213" t="s">
        <v>75</v>
      </c>
      <c r="AU246" s="213" t="s">
        <v>83</v>
      </c>
      <c r="AY246" s="212" t="s">
        <v>197</v>
      </c>
      <c r="BK246" s="214">
        <f>SUM(BK247:BK249)</f>
        <v>0</v>
      </c>
    </row>
    <row r="247" s="2" customFormat="1" ht="24.15" customHeight="1">
      <c r="A247" s="41"/>
      <c r="B247" s="42"/>
      <c r="C247" s="217" t="s">
        <v>404</v>
      </c>
      <c r="D247" s="217" t="s">
        <v>199</v>
      </c>
      <c r="E247" s="218" t="s">
        <v>405</v>
      </c>
      <c r="F247" s="219" t="s">
        <v>406</v>
      </c>
      <c r="G247" s="220" t="s">
        <v>266</v>
      </c>
      <c r="H247" s="221">
        <v>0.089999999999999997</v>
      </c>
      <c r="I247" s="222"/>
      <c r="J247" s="223">
        <f>ROUND(I247*H247,2)</f>
        <v>0</v>
      </c>
      <c r="K247" s="219" t="s">
        <v>203</v>
      </c>
      <c r="L247" s="47"/>
      <c r="M247" s="224" t="s">
        <v>19</v>
      </c>
      <c r="N247" s="225" t="s">
        <v>47</v>
      </c>
      <c r="O247" s="87"/>
      <c r="P247" s="226">
        <f>O247*H247</f>
        <v>0</v>
      </c>
      <c r="Q247" s="226">
        <v>2.5018699999999998</v>
      </c>
      <c r="R247" s="226">
        <f>Q247*H247</f>
        <v>0.22516829999999999</v>
      </c>
      <c r="S247" s="226">
        <v>0</v>
      </c>
      <c r="T247" s="227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8" t="s">
        <v>204</v>
      </c>
      <c r="AT247" s="228" t="s">
        <v>199</v>
      </c>
      <c r="AU247" s="228" t="s">
        <v>85</v>
      </c>
      <c r="AY247" s="20" t="s">
        <v>197</v>
      </c>
      <c r="BE247" s="229">
        <f>IF(N247="základní",J247,0)</f>
        <v>0</v>
      </c>
      <c r="BF247" s="229">
        <f>IF(N247="snížená",J247,0)</f>
        <v>0</v>
      </c>
      <c r="BG247" s="229">
        <f>IF(N247="zákl. přenesená",J247,0)</f>
        <v>0</v>
      </c>
      <c r="BH247" s="229">
        <f>IF(N247="sníž. přenesená",J247,0)</f>
        <v>0</v>
      </c>
      <c r="BI247" s="229">
        <f>IF(N247="nulová",J247,0)</f>
        <v>0</v>
      </c>
      <c r="BJ247" s="20" t="s">
        <v>83</v>
      </c>
      <c r="BK247" s="229">
        <f>ROUND(I247*H247,2)</f>
        <v>0</v>
      </c>
      <c r="BL247" s="20" t="s">
        <v>204</v>
      </c>
      <c r="BM247" s="228" t="s">
        <v>407</v>
      </c>
    </row>
    <row r="248" s="2" customFormat="1">
      <c r="A248" s="41"/>
      <c r="B248" s="42"/>
      <c r="C248" s="43"/>
      <c r="D248" s="230" t="s">
        <v>206</v>
      </c>
      <c r="E248" s="43"/>
      <c r="F248" s="231" t="s">
        <v>408</v>
      </c>
      <c r="G248" s="43"/>
      <c r="H248" s="43"/>
      <c r="I248" s="232"/>
      <c r="J248" s="43"/>
      <c r="K248" s="43"/>
      <c r="L248" s="47"/>
      <c r="M248" s="233"/>
      <c r="N248" s="234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206</v>
      </c>
      <c r="AU248" s="20" t="s">
        <v>85</v>
      </c>
    </row>
    <row r="249" s="13" customFormat="1">
      <c r="A249" s="13"/>
      <c r="B249" s="235"/>
      <c r="C249" s="236"/>
      <c r="D249" s="237" t="s">
        <v>208</v>
      </c>
      <c r="E249" s="238" t="s">
        <v>19</v>
      </c>
      <c r="F249" s="239" t="s">
        <v>409</v>
      </c>
      <c r="G249" s="236"/>
      <c r="H249" s="240">
        <v>0.089999999999999997</v>
      </c>
      <c r="I249" s="241"/>
      <c r="J249" s="236"/>
      <c r="K249" s="236"/>
      <c r="L249" s="242"/>
      <c r="M249" s="243"/>
      <c r="N249" s="244"/>
      <c r="O249" s="244"/>
      <c r="P249" s="244"/>
      <c r="Q249" s="244"/>
      <c r="R249" s="244"/>
      <c r="S249" s="244"/>
      <c r="T249" s="245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6" t="s">
        <v>208</v>
      </c>
      <c r="AU249" s="246" t="s">
        <v>85</v>
      </c>
      <c r="AV249" s="13" t="s">
        <v>85</v>
      </c>
      <c r="AW249" s="13" t="s">
        <v>37</v>
      </c>
      <c r="AX249" s="13" t="s">
        <v>83</v>
      </c>
      <c r="AY249" s="246" t="s">
        <v>197</v>
      </c>
    </row>
    <row r="250" s="12" customFormat="1" ht="22.8" customHeight="1">
      <c r="A250" s="12"/>
      <c r="B250" s="201"/>
      <c r="C250" s="202"/>
      <c r="D250" s="203" t="s">
        <v>75</v>
      </c>
      <c r="E250" s="215" t="s">
        <v>93</v>
      </c>
      <c r="F250" s="215" t="s">
        <v>410</v>
      </c>
      <c r="G250" s="202"/>
      <c r="H250" s="202"/>
      <c r="I250" s="205"/>
      <c r="J250" s="216">
        <f>BK250</f>
        <v>0</v>
      </c>
      <c r="K250" s="202"/>
      <c r="L250" s="207"/>
      <c r="M250" s="208"/>
      <c r="N250" s="209"/>
      <c r="O250" s="209"/>
      <c r="P250" s="210">
        <f>SUM(P251:P263)</f>
        <v>0</v>
      </c>
      <c r="Q250" s="209"/>
      <c r="R250" s="210">
        <f>SUM(R251:R263)</f>
        <v>4.2171760000000003</v>
      </c>
      <c r="S250" s="209"/>
      <c r="T250" s="211">
        <f>SUM(T251:T263)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12" t="s">
        <v>83</v>
      </c>
      <c r="AT250" s="213" t="s">
        <v>75</v>
      </c>
      <c r="AU250" s="213" t="s">
        <v>83</v>
      </c>
      <c r="AY250" s="212" t="s">
        <v>197</v>
      </c>
      <c r="BK250" s="214">
        <f>SUM(BK251:BK263)</f>
        <v>0</v>
      </c>
    </row>
    <row r="251" s="2" customFormat="1" ht="33" customHeight="1">
      <c r="A251" s="41"/>
      <c r="B251" s="42"/>
      <c r="C251" s="217" t="s">
        <v>411</v>
      </c>
      <c r="D251" s="217" t="s">
        <v>199</v>
      </c>
      <c r="E251" s="218" t="s">
        <v>412</v>
      </c>
      <c r="F251" s="219" t="s">
        <v>413</v>
      </c>
      <c r="G251" s="220" t="s">
        <v>248</v>
      </c>
      <c r="H251" s="221">
        <v>8.8000000000000007</v>
      </c>
      <c r="I251" s="222"/>
      <c r="J251" s="223">
        <f>ROUND(I251*H251,2)</f>
        <v>0</v>
      </c>
      <c r="K251" s="219" t="s">
        <v>203</v>
      </c>
      <c r="L251" s="47"/>
      <c r="M251" s="224" t="s">
        <v>19</v>
      </c>
      <c r="N251" s="225" t="s">
        <v>47</v>
      </c>
      <c r="O251" s="87"/>
      <c r="P251" s="226">
        <f>O251*H251</f>
        <v>0</v>
      </c>
      <c r="Q251" s="226">
        <v>0.24127000000000001</v>
      </c>
      <c r="R251" s="226">
        <f>Q251*H251</f>
        <v>2.1231760000000004</v>
      </c>
      <c r="S251" s="226">
        <v>0</v>
      </c>
      <c r="T251" s="227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8" t="s">
        <v>204</v>
      </c>
      <c r="AT251" s="228" t="s">
        <v>199</v>
      </c>
      <c r="AU251" s="228" t="s">
        <v>85</v>
      </c>
      <c r="AY251" s="20" t="s">
        <v>197</v>
      </c>
      <c r="BE251" s="229">
        <f>IF(N251="základní",J251,0)</f>
        <v>0</v>
      </c>
      <c r="BF251" s="229">
        <f>IF(N251="snížená",J251,0)</f>
        <v>0</v>
      </c>
      <c r="BG251" s="229">
        <f>IF(N251="zákl. přenesená",J251,0)</f>
        <v>0</v>
      </c>
      <c r="BH251" s="229">
        <f>IF(N251="sníž. přenesená",J251,0)</f>
        <v>0</v>
      </c>
      <c r="BI251" s="229">
        <f>IF(N251="nulová",J251,0)</f>
        <v>0</v>
      </c>
      <c r="BJ251" s="20" t="s">
        <v>83</v>
      </c>
      <c r="BK251" s="229">
        <f>ROUND(I251*H251,2)</f>
        <v>0</v>
      </c>
      <c r="BL251" s="20" t="s">
        <v>204</v>
      </c>
      <c r="BM251" s="228" t="s">
        <v>414</v>
      </c>
    </row>
    <row r="252" s="2" customFormat="1">
      <c r="A252" s="41"/>
      <c r="B252" s="42"/>
      <c r="C252" s="43"/>
      <c r="D252" s="230" t="s">
        <v>206</v>
      </c>
      <c r="E252" s="43"/>
      <c r="F252" s="231" t="s">
        <v>415</v>
      </c>
      <c r="G252" s="43"/>
      <c r="H252" s="43"/>
      <c r="I252" s="232"/>
      <c r="J252" s="43"/>
      <c r="K252" s="43"/>
      <c r="L252" s="47"/>
      <c r="M252" s="233"/>
      <c r="N252" s="234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206</v>
      </c>
      <c r="AU252" s="20" t="s">
        <v>85</v>
      </c>
    </row>
    <row r="253" s="13" customFormat="1">
      <c r="A253" s="13"/>
      <c r="B253" s="235"/>
      <c r="C253" s="236"/>
      <c r="D253" s="237" t="s">
        <v>208</v>
      </c>
      <c r="E253" s="238" t="s">
        <v>19</v>
      </c>
      <c r="F253" s="239" t="s">
        <v>416</v>
      </c>
      <c r="G253" s="236"/>
      <c r="H253" s="240">
        <v>6.5</v>
      </c>
      <c r="I253" s="241"/>
      <c r="J253" s="236"/>
      <c r="K253" s="236"/>
      <c r="L253" s="242"/>
      <c r="M253" s="243"/>
      <c r="N253" s="244"/>
      <c r="O253" s="244"/>
      <c r="P253" s="244"/>
      <c r="Q253" s="244"/>
      <c r="R253" s="244"/>
      <c r="S253" s="244"/>
      <c r="T253" s="245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6" t="s">
        <v>208</v>
      </c>
      <c r="AU253" s="246" t="s">
        <v>85</v>
      </c>
      <c r="AV253" s="13" t="s">
        <v>85</v>
      </c>
      <c r="AW253" s="13" t="s">
        <v>37</v>
      </c>
      <c r="AX253" s="13" t="s">
        <v>76</v>
      </c>
      <c r="AY253" s="246" t="s">
        <v>197</v>
      </c>
    </row>
    <row r="254" s="13" customFormat="1">
      <c r="A254" s="13"/>
      <c r="B254" s="235"/>
      <c r="C254" s="236"/>
      <c r="D254" s="237" t="s">
        <v>208</v>
      </c>
      <c r="E254" s="238" t="s">
        <v>19</v>
      </c>
      <c r="F254" s="239" t="s">
        <v>417</v>
      </c>
      <c r="G254" s="236"/>
      <c r="H254" s="240">
        <v>2.2999999999999998</v>
      </c>
      <c r="I254" s="241"/>
      <c r="J254" s="236"/>
      <c r="K254" s="236"/>
      <c r="L254" s="242"/>
      <c r="M254" s="243"/>
      <c r="N254" s="244"/>
      <c r="O254" s="244"/>
      <c r="P254" s="244"/>
      <c r="Q254" s="244"/>
      <c r="R254" s="244"/>
      <c r="S254" s="244"/>
      <c r="T254" s="245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6" t="s">
        <v>208</v>
      </c>
      <c r="AU254" s="246" t="s">
        <v>85</v>
      </c>
      <c r="AV254" s="13" t="s">
        <v>85</v>
      </c>
      <c r="AW254" s="13" t="s">
        <v>37</v>
      </c>
      <c r="AX254" s="13" t="s">
        <v>76</v>
      </c>
      <c r="AY254" s="246" t="s">
        <v>197</v>
      </c>
    </row>
    <row r="255" s="14" customFormat="1">
      <c r="A255" s="14"/>
      <c r="B255" s="247"/>
      <c r="C255" s="248"/>
      <c r="D255" s="237" t="s">
        <v>208</v>
      </c>
      <c r="E255" s="249" t="s">
        <v>19</v>
      </c>
      <c r="F255" s="250" t="s">
        <v>272</v>
      </c>
      <c r="G255" s="248"/>
      <c r="H255" s="251">
        <v>8.8000000000000007</v>
      </c>
      <c r="I255" s="252"/>
      <c r="J255" s="248"/>
      <c r="K255" s="248"/>
      <c r="L255" s="253"/>
      <c r="M255" s="254"/>
      <c r="N255" s="255"/>
      <c r="O255" s="255"/>
      <c r="P255" s="255"/>
      <c r="Q255" s="255"/>
      <c r="R255" s="255"/>
      <c r="S255" s="255"/>
      <c r="T255" s="256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7" t="s">
        <v>208</v>
      </c>
      <c r="AU255" s="257" t="s">
        <v>85</v>
      </c>
      <c r="AV255" s="14" t="s">
        <v>204</v>
      </c>
      <c r="AW255" s="14" t="s">
        <v>37</v>
      </c>
      <c r="AX255" s="14" t="s">
        <v>83</v>
      </c>
      <c r="AY255" s="257" t="s">
        <v>197</v>
      </c>
    </row>
    <row r="256" s="2" customFormat="1" ht="24.15" customHeight="1">
      <c r="A256" s="41"/>
      <c r="B256" s="42"/>
      <c r="C256" s="269" t="s">
        <v>418</v>
      </c>
      <c r="D256" s="269" t="s">
        <v>342</v>
      </c>
      <c r="E256" s="270" t="s">
        <v>419</v>
      </c>
      <c r="F256" s="271" t="s">
        <v>420</v>
      </c>
      <c r="G256" s="272" t="s">
        <v>421</v>
      </c>
      <c r="H256" s="273">
        <v>38</v>
      </c>
      <c r="I256" s="274"/>
      <c r="J256" s="275">
        <f>ROUND(I256*H256,2)</f>
        <v>0</v>
      </c>
      <c r="K256" s="271" t="s">
        <v>203</v>
      </c>
      <c r="L256" s="276"/>
      <c r="M256" s="277" t="s">
        <v>19</v>
      </c>
      <c r="N256" s="278" t="s">
        <v>47</v>
      </c>
      <c r="O256" s="87"/>
      <c r="P256" s="226">
        <f>O256*H256</f>
        <v>0</v>
      </c>
      <c r="Q256" s="226">
        <v>0.036499999999999998</v>
      </c>
      <c r="R256" s="226">
        <f>Q256*H256</f>
        <v>1.387</v>
      </c>
      <c r="S256" s="226">
        <v>0</v>
      </c>
      <c r="T256" s="227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8" t="s">
        <v>239</v>
      </c>
      <c r="AT256" s="228" t="s">
        <v>342</v>
      </c>
      <c r="AU256" s="228" t="s">
        <v>85</v>
      </c>
      <c r="AY256" s="20" t="s">
        <v>197</v>
      </c>
      <c r="BE256" s="229">
        <f>IF(N256="základní",J256,0)</f>
        <v>0</v>
      </c>
      <c r="BF256" s="229">
        <f>IF(N256="snížená",J256,0)</f>
        <v>0</v>
      </c>
      <c r="BG256" s="229">
        <f>IF(N256="zákl. přenesená",J256,0)</f>
        <v>0</v>
      </c>
      <c r="BH256" s="229">
        <f>IF(N256="sníž. přenesená",J256,0)</f>
        <v>0</v>
      </c>
      <c r="BI256" s="229">
        <f>IF(N256="nulová",J256,0)</f>
        <v>0</v>
      </c>
      <c r="BJ256" s="20" t="s">
        <v>83</v>
      </c>
      <c r="BK256" s="229">
        <f>ROUND(I256*H256,2)</f>
        <v>0</v>
      </c>
      <c r="BL256" s="20" t="s">
        <v>204</v>
      </c>
      <c r="BM256" s="228" t="s">
        <v>422</v>
      </c>
    </row>
    <row r="257" s="13" customFormat="1">
      <c r="A257" s="13"/>
      <c r="B257" s="235"/>
      <c r="C257" s="236"/>
      <c r="D257" s="237" t="s">
        <v>208</v>
      </c>
      <c r="E257" s="238" t="s">
        <v>19</v>
      </c>
      <c r="F257" s="239" t="s">
        <v>423</v>
      </c>
      <c r="G257" s="236"/>
      <c r="H257" s="240">
        <v>37.143000000000001</v>
      </c>
      <c r="I257" s="241"/>
      <c r="J257" s="236"/>
      <c r="K257" s="236"/>
      <c r="L257" s="242"/>
      <c r="M257" s="243"/>
      <c r="N257" s="244"/>
      <c r="O257" s="244"/>
      <c r="P257" s="244"/>
      <c r="Q257" s="244"/>
      <c r="R257" s="244"/>
      <c r="S257" s="244"/>
      <c r="T257" s="245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6" t="s">
        <v>208</v>
      </c>
      <c r="AU257" s="246" t="s">
        <v>85</v>
      </c>
      <c r="AV257" s="13" t="s">
        <v>85</v>
      </c>
      <c r="AW257" s="13" t="s">
        <v>37</v>
      </c>
      <c r="AX257" s="13" t="s">
        <v>76</v>
      </c>
      <c r="AY257" s="246" t="s">
        <v>197</v>
      </c>
    </row>
    <row r="258" s="15" customFormat="1">
      <c r="A258" s="15"/>
      <c r="B258" s="258"/>
      <c r="C258" s="259"/>
      <c r="D258" s="237" t="s">
        <v>208</v>
      </c>
      <c r="E258" s="260" t="s">
        <v>19</v>
      </c>
      <c r="F258" s="261" t="s">
        <v>390</v>
      </c>
      <c r="G258" s="259"/>
      <c r="H258" s="262">
        <v>37.143000000000001</v>
      </c>
      <c r="I258" s="263"/>
      <c r="J258" s="259"/>
      <c r="K258" s="259"/>
      <c r="L258" s="264"/>
      <c r="M258" s="265"/>
      <c r="N258" s="266"/>
      <c r="O258" s="266"/>
      <c r="P258" s="266"/>
      <c r="Q258" s="266"/>
      <c r="R258" s="266"/>
      <c r="S258" s="266"/>
      <c r="T258" s="267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8" t="s">
        <v>208</v>
      </c>
      <c r="AU258" s="268" t="s">
        <v>85</v>
      </c>
      <c r="AV258" s="15" t="s">
        <v>93</v>
      </c>
      <c r="AW258" s="15" t="s">
        <v>37</v>
      </c>
      <c r="AX258" s="15" t="s">
        <v>76</v>
      </c>
      <c r="AY258" s="268" t="s">
        <v>197</v>
      </c>
    </row>
    <row r="259" s="13" customFormat="1">
      <c r="A259" s="13"/>
      <c r="B259" s="235"/>
      <c r="C259" s="236"/>
      <c r="D259" s="237" t="s">
        <v>208</v>
      </c>
      <c r="E259" s="238" t="s">
        <v>19</v>
      </c>
      <c r="F259" s="239" t="s">
        <v>424</v>
      </c>
      <c r="G259" s="236"/>
      <c r="H259" s="240">
        <v>38</v>
      </c>
      <c r="I259" s="241"/>
      <c r="J259" s="236"/>
      <c r="K259" s="236"/>
      <c r="L259" s="242"/>
      <c r="M259" s="243"/>
      <c r="N259" s="244"/>
      <c r="O259" s="244"/>
      <c r="P259" s="244"/>
      <c r="Q259" s="244"/>
      <c r="R259" s="244"/>
      <c r="S259" s="244"/>
      <c r="T259" s="245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6" t="s">
        <v>208</v>
      </c>
      <c r="AU259" s="246" t="s">
        <v>85</v>
      </c>
      <c r="AV259" s="13" t="s">
        <v>85</v>
      </c>
      <c r="AW259" s="13" t="s">
        <v>37</v>
      </c>
      <c r="AX259" s="13" t="s">
        <v>83</v>
      </c>
      <c r="AY259" s="246" t="s">
        <v>197</v>
      </c>
    </row>
    <row r="260" s="2" customFormat="1" ht="24.15" customHeight="1">
      <c r="A260" s="41"/>
      <c r="B260" s="42"/>
      <c r="C260" s="269" t="s">
        <v>425</v>
      </c>
      <c r="D260" s="269" t="s">
        <v>342</v>
      </c>
      <c r="E260" s="270" t="s">
        <v>426</v>
      </c>
      <c r="F260" s="271" t="s">
        <v>427</v>
      </c>
      <c r="G260" s="272" t="s">
        <v>421</v>
      </c>
      <c r="H260" s="273">
        <v>14</v>
      </c>
      <c r="I260" s="274"/>
      <c r="J260" s="275">
        <f>ROUND(I260*H260,2)</f>
        <v>0</v>
      </c>
      <c r="K260" s="271" t="s">
        <v>203</v>
      </c>
      <c r="L260" s="276"/>
      <c r="M260" s="277" t="s">
        <v>19</v>
      </c>
      <c r="N260" s="278" t="s">
        <v>47</v>
      </c>
      <c r="O260" s="87"/>
      <c r="P260" s="226">
        <f>O260*H260</f>
        <v>0</v>
      </c>
      <c r="Q260" s="226">
        <v>0.050500000000000003</v>
      </c>
      <c r="R260" s="226">
        <f>Q260*H260</f>
        <v>0.70700000000000007</v>
      </c>
      <c r="S260" s="226">
        <v>0</v>
      </c>
      <c r="T260" s="227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8" t="s">
        <v>239</v>
      </c>
      <c r="AT260" s="228" t="s">
        <v>342</v>
      </c>
      <c r="AU260" s="228" t="s">
        <v>85</v>
      </c>
      <c r="AY260" s="20" t="s">
        <v>197</v>
      </c>
      <c r="BE260" s="229">
        <f>IF(N260="základní",J260,0)</f>
        <v>0</v>
      </c>
      <c r="BF260" s="229">
        <f>IF(N260="snížená",J260,0)</f>
        <v>0</v>
      </c>
      <c r="BG260" s="229">
        <f>IF(N260="zákl. přenesená",J260,0)</f>
        <v>0</v>
      </c>
      <c r="BH260" s="229">
        <f>IF(N260="sníž. přenesená",J260,0)</f>
        <v>0</v>
      </c>
      <c r="BI260" s="229">
        <f>IF(N260="nulová",J260,0)</f>
        <v>0</v>
      </c>
      <c r="BJ260" s="20" t="s">
        <v>83</v>
      </c>
      <c r="BK260" s="229">
        <f>ROUND(I260*H260,2)</f>
        <v>0</v>
      </c>
      <c r="BL260" s="20" t="s">
        <v>204</v>
      </c>
      <c r="BM260" s="228" t="s">
        <v>428</v>
      </c>
    </row>
    <row r="261" s="13" customFormat="1">
      <c r="A261" s="13"/>
      <c r="B261" s="235"/>
      <c r="C261" s="236"/>
      <c r="D261" s="237" t="s">
        <v>208</v>
      </c>
      <c r="E261" s="238" t="s">
        <v>19</v>
      </c>
      <c r="F261" s="239" t="s">
        <v>429</v>
      </c>
      <c r="G261" s="236"/>
      <c r="H261" s="240">
        <v>13.143000000000001</v>
      </c>
      <c r="I261" s="241"/>
      <c r="J261" s="236"/>
      <c r="K261" s="236"/>
      <c r="L261" s="242"/>
      <c r="M261" s="243"/>
      <c r="N261" s="244"/>
      <c r="O261" s="244"/>
      <c r="P261" s="244"/>
      <c r="Q261" s="244"/>
      <c r="R261" s="244"/>
      <c r="S261" s="244"/>
      <c r="T261" s="245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6" t="s">
        <v>208</v>
      </c>
      <c r="AU261" s="246" t="s">
        <v>85</v>
      </c>
      <c r="AV261" s="13" t="s">
        <v>85</v>
      </c>
      <c r="AW261" s="13" t="s">
        <v>37</v>
      </c>
      <c r="AX261" s="13" t="s">
        <v>76</v>
      </c>
      <c r="AY261" s="246" t="s">
        <v>197</v>
      </c>
    </row>
    <row r="262" s="15" customFormat="1">
      <c r="A262" s="15"/>
      <c r="B262" s="258"/>
      <c r="C262" s="259"/>
      <c r="D262" s="237" t="s">
        <v>208</v>
      </c>
      <c r="E262" s="260" t="s">
        <v>19</v>
      </c>
      <c r="F262" s="261" t="s">
        <v>390</v>
      </c>
      <c r="G262" s="259"/>
      <c r="H262" s="262">
        <v>13.143000000000001</v>
      </c>
      <c r="I262" s="263"/>
      <c r="J262" s="259"/>
      <c r="K262" s="259"/>
      <c r="L262" s="264"/>
      <c r="M262" s="265"/>
      <c r="N262" s="266"/>
      <c r="O262" s="266"/>
      <c r="P262" s="266"/>
      <c r="Q262" s="266"/>
      <c r="R262" s="266"/>
      <c r="S262" s="266"/>
      <c r="T262" s="267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T262" s="268" t="s">
        <v>208</v>
      </c>
      <c r="AU262" s="268" t="s">
        <v>85</v>
      </c>
      <c r="AV262" s="15" t="s">
        <v>93</v>
      </c>
      <c r="AW262" s="15" t="s">
        <v>37</v>
      </c>
      <c r="AX262" s="15" t="s">
        <v>76</v>
      </c>
      <c r="AY262" s="268" t="s">
        <v>197</v>
      </c>
    </row>
    <row r="263" s="13" customFormat="1">
      <c r="A263" s="13"/>
      <c r="B263" s="235"/>
      <c r="C263" s="236"/>
      <c r="D263" s="237" t="s">
        <v>208</v>
      </c>
      <c r="E263" s="238" t="s">
        <v>19</v>
      </c>
      <c r="F263" s="239" t="s">
        <v>430</v>
      </c>
      <c r="G263" s="236"/>
      <c r="H263" s="240">
        <v>14</v>
      </c>
      <c r="I263" s="241"/>
      <c r="J263" s="236"/>
      <c r="K263" s="236"/>
      <c r="L263" s="242"/>
      <c r="M263" s="243"/>
      <c r="N263" s="244"/>
      <c r="O263" s="244"/>
      <c r="P263" s="244"/>
      <c r="Q263" s="244"/>
      <c r="R263" s="244"/>
      <c r="S263" s="244"/>
      <c r="T263" s="245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6" t="s">
        <v>208</v>
      </c>
      <c r="AU263" s="246" t="s">
        <v>85</v>
      </c>
      <c r="AV263" s="13" t="s">
        <v>85</v>
      </c>
      <c r="AW263" s="13" t="s">
        <v>37</v>
      </c>
      <c r="AX263" s="13" t="s">
        <v>83</v>
      </c>
      <c r="AY263" s="246" t="s">
        <v>197</v>
      </c>
    </row>
    <row r="264" s="12" customFormat="1" ht="22.8" customHeight="1">
      <c r="A264" s="12"/>
      <c r="B264" s="201"/>
      <c r="C264" s="202"/>
      <c r="D264" s="203" t="s">
        <v>75</v>
      </c>
      <c r="E264" s="215" t="s">
        <v>224</v>
      </c>
      <c r="F264" s="215" t="s">
        <v>431</v>
      </c>
      <c r="G264" s="202"/>
      <c r="H264" s="202"/>
      <c r="I264" s="205"/>
      <c r="J264" s="216">
        <f>BK264</f>
        <v>0</v>
      </c>
      <c r="K264" s="202"/>
      <c r="L264" s="207"/>
      <c r="M264" s="208"/>
      <c r="N264" s="209"/>
      <c r="O264" s="209"/>
      <c r="P264" s="210">
        <f>SUM(P265:P357)</f>
        <v>0</v>
      </c>
      <c r="Q264" s="209"/>
      <c r="R264" s="210">
        <f>SUM(R265:R357)</f>
        <v>72.821377999999996</v>
      </c>
      <c r="S264" s="209"/>
      <c r="T264" s="211">
        <f>SUM(T265:T357)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212" t="s">
        <v>83</v>
      </c>
      <c r="AT264" s="213" t="s">
        <v>75</v>
      </c>
      <c r="AU264" s="213" t="s">
        <v>83</v>
      </c>
      <c r="AY264" s="212" t="s">
        <v>197</v>
      </c>
      <c r="BK264" s="214">
        <f>SUM(BK265:BK357)</f>
        <v>0</v>
      </c>
    </row>
    <row r="265" s="2" customFormat="1" ht="33" customHeight="1">
      <c r="A265" s="41"/>
      <c r="B265" s="42"/>
      <c r="C265" s="217" t="s">
        <v>432</v>
      </c>
      <c r="D265" s="217" t="s">
        <v>199</v>
      </c>
      <c r="E265" s="218" t="s">
        <v>433</v>
      </c>
      <c r="F265" s="219" t="s">
        <v>434</v>
      </c>
      <c r="G265" s="220" t="s">
        <v>202</v>
      </c>
      <c r="H265" s="221">
        <v>53.100000000000001</v>
      </c>
      <c r="I265" s="222"/>
      <c r="J265" s="223">
        <f>ROUND(I265*H265,2)</f>
        <v>0</v>
      </c>
      <c r="K265" s="219" t="s">
        <v>203</v>
      </c>
      <c r="L265" s="47"/>
      <c r="M265" s="224" t="s">
        <v>19</v>
      </c>
      <c r="N265" s="225" t="s">
        <v>47</v>
      </c>
      <c r="O265" s="87"/>
      <c r="P265" s="226">
        <f>O265*H265</f>
        <v>0</v>
      </c>
      <c r="Q265" s="226">
        <v>0</v>
      </c>
      <c r="R265" s="226">
        <f>Q265*H265</f>
        <v>0</v>
      </c>
      <c r="S265" s="226">
        <v>0</v>
      </c>
      <c r="T265" s="227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8" t="s">
        <v>204</v>
      </c>
      <c r="AT265" s="228" t="s">
        <v>199</v>
      </c>
      <c r="AU265" s="228" t="s">
        <v>85</v>
      </c>
      <c r="AY265" s="20" t="s">
        <v>197</v>
      </c>
      <c r="BE265" s="229">
        <f>IF(N265="základní",J265,0)</f>
        <v>0</v>
      </c>
      <c r="BF265" s="229">
        <f>IF(N265="snížená",J265,0)</f>
        <v>0</v>
      </c>
      <c r="BG265" s="229">
        <f>IF(N265="zákl. přenesená",J265,0)</f>
        <v>0</v>
      </c>
      <c r="BH265" s="229">
        <f>IF(N265="sníž. přenesená",J265,0)</f>
        <v>0</v>
      </c>
      <c r="BI265" s="229">
        <f>IF(N265="nulová",J265,0)</f>
        <v>0</v>
      </c>
      <c r="BJ265" s="20" t="s">
        <v>83</v>
      </c>
      <c r="BK265" s="229">
        <f>ROUND(I265*H265,2)</f>
        <v>0</v>
      </c>
      <c r="BL265" s="20" t="s">
        <v>204</v>
      </c>
      <c r="BM265" s="228" t="s">
        <v>435</v>
      </c>
    </row>
    <row r="266" s="2" customFormat="1">
      <c r="A266" s="41"/>
      <c r="B266" s="42"/>
      <c r="C266" s="43"/>
      <c r="D266" s="230" t="s">
        <v>206</v>
      </c>
      <c r="E266" s="43"/>
      <c r="F266" s="231" t="s">
        <v>436</v>
      </c>
      <c r="G266" s="43"/>
      <c r="H266" s="43"/>
      <c r="I266" s="232"/>
      <c r="J266" s="43"/>
      <c r="K266" s="43"/>
      <c r="L266" s="47"/>
      <c r="M266" s="233"/>
      <c r="N266" s="234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206</v>
      </c>
      <c r="AU266" s="20" t="s">
        <v>85</v>
      </c>
    </row>
    <row r="267" s="13" customFormat="1">
      <c r="A267" s="13"/>
      <c r="B267" s="235"/>
      <c r="C267" s="236"/>
      <c r="D267" s="237" t="s">
        <v>208</v>
      </c>
      <c r="E267" s="238" t="s">
        <v>19</v>
      </c>
      <c r="F267" s="239" t="s">
        <v>377</v>
      </c>
      <c r="G267" s="236"/>
      <c r="H267" s="240">
        <v>53.100000000000001</v>
      </c>
      <c r="I267" s="241"/>
      <c r="J267" s="236"/>
      <c r="K267" s="236"/>
      <c r="L267" s="242"/>
      <c r="M267" s="243"/>
      <c r="N267" s="244"/>
      <c r="O267" s="244"/>
      <c r="P267" s="244"/>
      <c r="Q267" s="244"/>
      <c r="R267" s="244"/>
      <c r="S267" s="244"/>
      <c r="T267" s="245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6" t="s">
        <v>208</v>
      </c>
      <c r="AU267" s="246" t="s">
        <v>85</v>
      </c>
      <c r="AV267" s="13" t="s">
        <v>85</v>
      </c>
      <c r="AW267" s="13" t="s">
        <v>37</v>
      </c>
      <c r="AX267" s="13" t="s">
        <v>76</v>
      </c>
      <c r="AY267" s="246" t="s">
        <v>197</v>
      </c>
    </row>
    <row r="268" s="15" customFormat="1">
      <c r="A268" s="15"/>
      <c r="B268" s="258"/>
      <c r="C268" s="259"/>
      <c r="D268" s="237" t="s">
        <v>208</v>
      </c>
      <c r="E268" s="260" t="s">
        <v>19</v>
      </c>
      <c r="F268" s="261" t="s">
        <v>378</v>
      </c>
      <c r="G268" s="259"/>
      <c r="H268" s="262">
        <v>53.100000000000001</v>
      </c>
      <c r="I268" s="263"/>
      <c r="J268" s="259"/>
      <c r="K268" s="259"/>
      <c r="L268" s="264"/>
      <c r="M268" s="265"/>
      <c r="N268" s="266"/>
      <c r="O268" s="266"/>
      <c r="P268" s="266"/>
      <c r="Q268" s="266"/>
      <c r="R268" s="266"/>
      <c r="S268" s="266"/>
      <c r="T268" s="267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8" t="s">
        <v>208</v>
      </c>
      <c r="AU268" s="268" t="s">
        <v>85</v>
      </c>
      <c r="AV268" s="15" t="s">
        <v>93</v>
      </c>
      <c r="AW268" s="15" t="s">
        <v>37</v>
      </c>
      <c r="AX268" s="15" t="s">
        <v>76</v>
      </c>
      <c r="AY268" s="268" t="s">
        <v>197</v>
      </c>
    </row>
    <row r="269" s="14" customFormat="1">
      <c r="A269" s="14"/>
      <c r="B269" s="247"/>
      <c r="C269" s="248"/>
      <c r="D269" s="237" t="s">
        <v>208</v>
      </c>
      <c r="E269" s="249" t="s">
        <v>19</v>
      </c>
      <c r="F269" s="250" t="s">
        <v>272</v>
      </c>
      <c r="G269" s="248"/>
      <c r="H269" s="251">
        <v>53.100000000000001</v>
      </c>
      <c r="I269" s="252"/>
      <c r="J269" s="248"/>
      <c r="K269" s="248"/>
      <c r="L269" s="253"/>
      <c r="M269" s="254"/>
      <c r="N269" s="255"/>
      <c r="O269" s="255"/>
      <c r="P269" s="255"/>
      <c r="Q269" s="255"/>
      <c r="R269" s="255"/>
      <c r="S269" s="255"/>
      <c r="T269" s="256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7" t="s">
        <v>208</v>
      </c>
      <c r="AU269" s="257" t="s">
        <v>85</v>
      </c>
      <c r="AV269" s="14" t="s">
        <v>204</v>
      </c>
      <c r="AW269" s="14" t="s">
        <v>37</v>
      </c>
      <c r="AX269" s="14" t="s">
        <v>83</v>
      </c>
      <c r="AY269" s="257" t="s">
        <v>197</v>
      </c>
    </row>
    <row r="270" s="2" customFormat="1" ht="33" customHeight="1">
      <c r="A270" s="41"/>
      <c r="B270" s="42"/>
      <c r="C270" s="217" t="s">
        <v>437</v>
      </c>
      <c r="D270" s="217" t="s">
        <v>199</v>
      </c>
      <c r="E270" s="218" t="s">
        <v>438</v>
      </c>
      <c r="F270" s="219" t="s">
        <v>439</v>
      </c>
      <c r="G270" s="220" t="s">
        <v>202</v>
      </c>
      <c r="H270" s="221">
        <v>108.83</v>
      </c>
      <c r="I270" s="222"/>
      <c r="J270" s="223">
        <f>ROUND(I270*H270,2)</f>
        <v>0</v>
      </c>
      <c r="K270" s="219" t="s">
        <v>203</v>
      </c>
      <c r="L270" s="47"/>
      <c r="M270" s="224" t="s">
        <v>19</v>
      </c>
      <c r="N270" s="225" t="s">
        <v>47</v>
      </c>
      <c r="O270" s="87"/>
      <c r="P270" s="226">
        <f>O270*H270</f>
        <v>0</v>
      </c>
      <c r="Q270" s="226">
        <v>0</v>
      </c>
      <c r="R270" s="226">
        <f>Q270*H270</f>
        <v>0</v>
      </c>
      <c r="S270" s="226">
        <v>0</v>
      </c>
      <c r="T270" s="227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8" t="s">
        <v>204</v>
      </c>
      <c r="AT270" s="228" t="s">
        <v>199</v>
      </c>
      <c r="AU270" s="228" t="s">
        <v>85</v>
      </c>
      <c r="AY270" s="20" t="s">
        <v>197</v>
      </c>
      <c r="BE270" s="229">
        <f>IF(N270="základní",J270,0)</f>
        <v>0</v>
      </c>
      <c r="BF270" s="229">
        <f>IF(N270="snížená",J270,0)</f>
        <v>0</v>
      </c>
      <c r="BG270" s="229">
        <f>IF(N270="zákl. přenesená",J270,0)</f>
        <v>0</v>
      </c>
      <c r="BH270" s="229">
        <f>IF(N270="sníž. přenesená",J270,0)</f>
        <v>0</v>
      </c>
      <c r="BI270" s="229">
        <f>IF(N270="nulová",J270,0)</f>
        <v>0</v>
      </c>
      <c r="BJ270" s="20" t="s">
        <v>83</v>
      </c>
      <c r="BK270" s="229">
        <f>ROUND(I270*H270,2)</f>
        <v>0</v>
      </c>
      <c r="BL270" s="20" t="s">
        <v>204</v>
      </c>
      <c r="BM270" s="228" t="s">
        <v>440</v>
      </c>
    </row>
    <row r="271" s="2" customFormat="1">
      <c r="A271" s="41"/>
      <c r="B271" s="42"/>
      <c r="C271" s="43"/>
      <c r="D271" s="230" t="s">
        <v>206</v>
      </c>
      <c r="E271" s="43"/>
      <c r="F271" s="231" t="s">
        <v>441</v>
      </c>
      <c r="G271" s="43"/>
      <c r="H271" s="43"/>
      <c r="I271" s="232"/>
      <c r="J271" s="43"/>
      <c r="K271" s="43"/>
      <c r="L271" s="47"/>
      <c r="M271" s="233"/>
      <c r="N271" s="234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206</v>
      </c>
      <c r="AU271" s="20" t="s">
        <v>85</v>
      </c>
    </row>
    <row r="272" s="13" customFormat="1">
      <c r="A272" s="13"/>
      <c r="B272" s="235"/>
      <c r="C272" s="236"/>
      <c r="D272" s="237" t="s">
        <v>208</v>
      </c>
      <c r="E272" s="238" t="s">
        <v>19</v>
      </c>
      <c r="F272" s="239" t="s">
        <v>377</v>
      </c>
      <c r="G272" s="236"/>
      <c r="H272" s="240">
        <v>53.100000000000001</v>
      </c>
      <c r="I272" s="241"/>
      <c r="J272" s="236"/>
      <c r="K272" s="236"/>
      <c r="L272" s="242"/>
      <c r="M272" s="243"/>
      <c r="N272" s="244"/>
      <c r="O272" s="244"/>
      <c r="P272" s="244"/>
      <c r="Q272" s="244"/>
      <c r="R272" s="244"/>
      <c r="S272" s="244"/>
      <c r="T272" s="245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6" t="s">
        <v>208</v>
      </c>
      <c r="AU272" s="246" t="s">
        <v>85</v>
      </c>
      <c r="AV272" s="13" t="s">
        <v>85</v>
      </c>
      <c r="AW272" s="13" t="s">
        <v>37</v>
      </c>
      <c r="AX272" s="13" t="s">
        <v>76</v>
      </c>
      <c r="AY272" s="246" t="s">
        <v>197</v>
      </c>
    </row>
    <row r="273" s="15" customFormat="1">
      <c r="A273" s="15"/>
      <c r="B273" s="258"/>
      <c r="C273" s="259"/>
      <c r="D273" s="237" t="s">
        <v>208</v>
      </c>
      <c r="E273" s="260" t="s">
        <v>19</v>
      </c>
      <c r="F273" s="261" t="s">
        <v>378</v>
      </c>
      <c r="G273" s="259"/>
      <c r="H273" s="262">
        <v>53.100000000000001</v>
      </c>
      <c r="I273" s="263"/>
      <c r="J273" s="259"/>
      <c r="K273" s="259"/>
      <c r="L273" s="264"/>
      <c r="M273" s="265"/>
      <c r="N273" s="266"/>
      <c r="O273" s="266"/>
      <c r="P273" s="266"/>
      <c r="Q273" s="266"/>
      <c r="R273" s="266"/>
      <c r="S273" s="266"/>
      <c r="T273" s="267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68" t="s">
        <v>208</v>
      </c>
      <c r="AU273" s="268" t="s">
        <v>85</v>
      </c>
      <c r="AV273" s="15" t="s">
        <v>93</v>
      </c>
      <c r="AW273" s="15" t="s">
        <v>37</v>
      </c>
      <c r="AX273" s="15" t="s">
        <v>76</v>
      </c>
      <c r="AY273" s="268" t="s">
        <v>197</v>
      </c>
    </row>
    <row r="274" s="13" customFormat="1">
      <c r="A274" s="13"/>
      <c r="B274" s="235"/>
      <c r="C274" s="236"/>
      <c r="D274" s="237" t="s">
        <v>208</v>
      </c>
      <c r="E274" s="238" t="s">
        <v>19</v>
      </c>
      <c r="F274" s="239" t="s">
        <v>379</v>
      </c>
      <c r="G274" s="236"/>
      <c r="H274" s="240">
        <v>2.75</v>
      </c>
      <c r="I274" s="241"/>
      <c r="J274" s="236"/>
      <c r="K274" s="236"/>
      <c r="L274" s="242"/>
      <c r="M274" s="243"/>
      <c r="N274" s="244"/>
      <c r="O274" s="244"/>
      <c r="P274" s="244"/>
      <c r="Q274" s="244"/>
      <c r="R274" s="244"/>
      <c r="S274" s="244"/>
      <c r="T274" s="245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6" t="s">
        <v>208</v>
      </c>
      <c r="AU274" s="246" t="s">
        <v>85</v>
      </c>
      <c r="AV274" s="13" t="s">
        <v>85</v>
      </c>
      <c r="AW274" s="13" t="s">
        <v>37</v>
      </c>
      <c r="AX274" s="13" t="s">
        <v>76</v>
      </c>
      <c r="AY274" s="246" t="s">
        <v>197</v>
      </c>
    </row>
    <row r="275" s="13" customFormat="1">
      <c r="A275" s="13"/>
      <c r="B275" s="235"/>
      <c r="C275" s="236"/>
      <c r="D275" s="237" t="s">
        <v>208</v>
      </c>
      <c r="E275" s="238" t="s">
        <v>19</v>
      </c>
      <c r="F275" s="239" t="s">
        <v>380</v>
      </c>
      <c r="G275" s="236"/>
      <c r="H275" s="240">
        <v>2.75</v>
      </c>
      <c r="I275" s="241"/>
      <c r="J275" s="236"/>
      <c r="K275" s="236"/>
      <c r="L275" s="242"/>
      <c r="M275" s="243"/>
      <c r="N275" s="244"/>
      <c r="O275" s="244"/>
      <c r="P275" s="244"/>
      <c r="Q275" s="244"/>
      <c r="R275" s="244"/>
      <c r="S275" s="244"/>
      <c r="T275" s="245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6" t="s">
        <v>208</v>
      </c>
      <c r="AU275" s="246" t="s">
        <v>85</v>
      </c>
      <c r="AV275" s="13" t="s">
        <v>85</v>
      </c>
      <c r="AW275" s="13" t="s">
        <v>37</v>
      </c>
      <c r="AX275" s="13" t="s">
        <v>76</v>
      </c>
      <c r="AY275" s="246" t="s">
        <v>197</v>
      </c>
    </row>
    <row r="276" s="13" customFormat="1">
      <c r="A276" s="13"/>
      <c r="B276" s="235"/>
      <c r="C276" s="236"/>
      <c r="D276" s="237" t="s">
        <v>208</v>
      </c>
      <c r="E276" s="238" t="s">
        <v>19</v>
      </c>
      <c r="F276" s="239" t="s">
        <v>381</v>
      </c>
      <c r="G276" s="236"/>
      <c r="H276" s="240">
        <v>3.1499999999999999</v>
      </c>
      <c r="I276" s="241"/>
      <c r="J276" s="236"/>
      <c r="K276" s="236"/>
      <c r="L276" s="242"/>
      <c r="M276" s="243"/>
      <c r="N276" s="244"/>
      <c r="O276" s="244"/>
      <c r="P276" s="244"/>
      <c r="Q276" s="244"/>
      <c r="R276" s="244"/>
      <c r="S276" s="244"/>
      <c r="T276" s="245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6" t="s">
        <v>208</v>
      </c>
      <c r="AU276" s="246" t="s">
        <v>85</v>
      </c>
      <c r="AV276" s="13" t="s">
        <v>85</v>
      </c>
      <c r="AW276" s="13" t="s">
        <v>37</v>
      </c>
      <c r="AX276" s="13" t="s">
        <v>76</v>
      </c>
      <c r="AY276" s="246" t="s">
        <v>197</v>
      </c>
    </row>
    <row r="277" s="15" customFormat="1">
      <c r="A277" s="15"/>
      <c r="B277" s="258"/>
      <c r="C277" s="259"/>
      <c r="D277" s="237" t="s">
        <v>208</v>
      </c>
      <c r="E277" s="260" t="s">
        <v>19</v>
      </c>
      <c r="F277" s="261" t="s">
        <v>383</v>
      </c>
      <c r="G277" s="259"/>
      <c r="H277" s="262">
        <v>8.6500000000000004</v>
      </c>
      <c r="I277" s="263"/>
      <c r="J277" s="259"/>
      <c r="K277" s="259"/>
      <c r="L277" s="264"/>
      <c r="M277" s="265"/>
      <c r="N277" s="266"/>
      <c r="O277" s="266"/>
      <c r="P277" s="266"/>
      <c r="Q277" s="266"/>
      <c r="R277" s="266"/>
      <c r="S277" s="266"/>
      <c r="T277" s="267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68" t="s">
        <v>208</v>
      </c>
      <c r="AU277" s="268" t="s">
        <v>85</v>
      </c>
      <c r="AV277" s="15" t="s">
        <v>93</v>
      </c>
      <c r="AW277" s="15" t="s">
        <v>37</v>
      </c>
      <c r="AX277" s="15" t="s">
        <v>76</v>
      </c>
      <c r="AY277" s="268" t="s">
        <v>197</v>
      </c>
    </row>
    <row r="278" s="13" customFormat="1">
      <c r="A278" s="13"/>
      <c r="B278" s="235"/>
      <c r="C278" s="236"/>
      <c r="D278" s="237" t="s">
        <v>208</v>
      </c>
      <c r="E278" s="238" t="s">
        <v>19</v>
      </c>
      <c r="F278" s="239" t="s">
        <v>386</v>
      </c>
      <c r="G278" s="236"/>
      <c r="H278" s="240">
        <v>0.5</v>
      </c>
      <c r="I278" s="241"/>
      <c r="J278" s="236"/>
      <c r="K278" s="236"/>
      <c r="L278" s="242"/>
      <c r="M278" s="243"/>
      <c r="N278" s="244"/>
      <c r="O278" s="244"/>
      <c r="P278" s="244"/>
      <c r="Q278" s="244"/>
      <c r="R278" s="244"/>
      <c r="S278" s="244"/>
      <c r="T278" s="245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6" t="s">
        <v>208</v>
      </c>
      <c r="AU278" s="246" t="s">
        <v>85</v>
      </c>
      <c r="AV278" s="13" t="s">
        <v>85</v>
      </c>
      <c r="AW278" s="13" t="s">
        <v>37</v>
      </c>
      <c r="AX278" s="13" t="s">
        <v>76</v>
      </c>
      <c r="AY278" s="246" t="s">
        <v>197</v>
      </c>
    </row>
    <row r="279" s="13" customFormat="1">
      <c r="A279" s="13"/>
      <c r="B279" s="235"/>
      <c r="C279" s="236"/>
      <c r="D279" s="237" t="s">
        <v>208</v>
      </c>
      <c r="E279" s="238" t="s">
        <v>19</v>
      </c>
      <c r="F279" s="239" t="s">
        <v>387</v>
      </c>
      <c r="G279" s="236"/>
      <c r="H279" s="240">
        <v>4.5800000000000001</v>
      </c>
      <c r="I279" s="241"/>
      <c r="J279" s="236"/>
      <c r="K279" s="236"/>
      <c r="L279" s="242"/>
      <c r="M279" s="243"/>
      <c r="N279" s="244"/>
      <c r="O279" s="244"/>
      <c r="P279" s="244"/>
      <c r="Q279" s="244"/>
      <c r="R279" s="244"/>
      <c r="S279" s="244"/>
      <c r="T279" s="245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6" t="s">
        <v>208</v>
      </c>
      <c r="AU279" s="246" t="s">
        <v>85</v>
      </c>
      <c r="AV279" s="13" t="s">
        <v>85</v>
      </c>
      <c r="AW279" s="13" t="s">
        <v>37</v>
      </c>
      <c r="AX279" s="13" t="s">
        <v>76</v>
      </c>
      <c r="AY279" s="246" t="s">
        <v>197</v>
      </c>
    </row>
    <row r="280" s="13" customFormat="1">
      <c r="A280" s="13"/>
      <c r="B280" s="235"/>
      <c r="C280" s="236"/>
      <c r="D280" s="237" t="s">
        <v>208</v>
      </c>
      <c r="E280" s="238" t="s">
        <v>19</v>
      </c>
      <c r="F280" s="239" t="s">
        <v>388</v>
      </c>
      <c r="G280" s="236"/>
      <c r="H280" s="240">
        <v>19.545000000000002</v>
      </c>
      <c r="I280" s="241"/>
      <c r="J280" s="236"/>
      <c r="K280" s="236"/>
      <c r="L280" s="242"/>
      <c r="M280" s="243"/>
      <c r="N280" s="244"/>
      <c r="O280" s="244"/>
      <c r="P280" s="244"/>
      <c r="Q280" s="244"/>
      <c r="R280" s="244"/>
      <c r="S280" s="244"/>
      <c r="T280" s="245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6" t="s">
        <v>208</v>
      </c>
      <c r="AU280" s="246" t="s">
        <v>85</v>
      </c>
      <c r="AV280" s="13" t="s">
        <v>85</v>
      </c>
      <c r="AW280" s="13" t="s">
        <v>37</v>
      </c>
      <c r="AX280" s="13" t="s">
        <v>76</v>
      </c>
      <c r="AY280" s="246" t="s">
        <v>197</v>
      </c>
    </row>
    <row r="281" s="13" customFormat="1">
      <c r="A281" s="13"/>
      <c r="B281" s="235"/>
      <c r="C281" s="236"/>
      <c r="D281" s="237" t="s">
        <v>208</v>
      </c>
      <c r="E281" s="238" t="s">
        <v>19</v>
      </c>
      <c r="F281" s="239" t="s">
        <v>389</v>
      </c>
      <c r="G281" s="236"/>
      <c r="H281" s="240">
        <v>22.454999999999998</v>
      </c>
      <c r="I281" s="241"/>
      <c r="J281" s="236"/>
      <c r="K281" s="236"/>
      <c r="L281" s="242"/>
      <c r="M281" s="243"/>
      <c r="N281" s="244"/>
      <c r="O281" s="244"/>
      <c r="P281" s="244"/>
      <c r="Q281" s="244"/>
      <c r="R281" s="244"/>
      <c r="S281" s="244"/>
      <c r="T281" s="245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6" t="s">
        <v>208</v>
      </c>
      <c r="AU281" s="246" t="s">
        <v>85</v>
      </c>
      <c r="AV281" s="13" t="s">
        <v>85</v>
      </c>
      <c r="AW281" s="13" t="s">
        <v>37</v>
      </c>
      <c r="AX281" s="13" t="s">
        <v>76</v>
      </c>
      <c r="AY281" s="246" t="s">
        <v>197</v>
      </c>
    </row>
    <row r="282" s="15" customFormat="1">
      <c r="A282" s="15"/>
      <c r="B282" s="258"/>
      <c r="C282" s="259"/>
      <c r="D282" s="237" t="s">
        <v>208</v>
      </c>
      <c r="E282" s="260" t="s">
        <v>19</v>
      </c>
      <c r="F282" s="261" t="s">
        <v>390</v>
      </c>
      <c r="G282" s="259"/>
      <c r="H282" s="262">
        <v>47.079999999999998</v>
      </c>
      <c r="I282" s="263"/>
      <c r="J282" s="259"/>
      <c r="K282" s="259"/>
      <c r="L282" s="264"/>
      <c r="M282" s="265"/>
      <c r="N282" s="266"/>
      <c r="O282" s="266"/>
      <c r="P282" s="266"/>
      <c r="Q282" s="266"/>
      <c r="R282" s="266"/>
      <c r="S282" s="266"/>
      <c r="T282" s="267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68" t="s">
        <v>208</v>
      </c>
      <c r="AU282" s="268" t="s">
        <v>85</v>
      </c>
      <c r="AV282" s="15" t="s">
        <v>93</v>
      </c>
      <c r="AW282" s="15" t="s">
        <v>37</v>
      </c>
      <c r="AX282" s="15" t="s">
        <v>76</v>
      </c>
      <c r="AY282" s="268" t="s">
        <v>197</v>
      </c>
    </row>
    <row r="283" s="14" customFormat="1">
      <c r="A283" s="14"/>
      <c r="B283" s="247"/>
      <c r="C283" s="248"/>
      <c r="D283" s="237" t="s">
        <v>208</v>
      </c>
      <c r="E283" s="249" t="s">
        <v>19</v>
      </c>
      <c r="F283" s="250" t="s">
        <v>272</v>
      </c>
      <c r="G283" s="248"/>
      <c r="H283" s="251">
        <v>108.83</v>
      </c>
      <c r="I283" s="252"/>
      <c r="J283" s="248"/>
      <c r="K283" s="248"/>
      <c r="L283" s="253"/>
      <c r="M283" s="254"/>
      <c r="N283" s="255"/>
      <c r="O283" s="255"/>
      <c r="P283" s="255"/>
      <c r="Q283" s="255"/>
      <c r="R283" s="255"/>
      <c r="S283" s="255"/>
      <c r="T283" s="256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7" t="s">
        <v>208</v>
      </c>
      <c r="AU283" s="257" t="s">
        <v>85</v>
      </c>
      <c r="AV283" s="14" t="s">
        <v>204</v>
      </c>
      <c r="AW283" s="14" t="s">
        <v>37</v>
      </c>
      <c r="AX283" s="14" t="s">
        <v>83</v>
      </c>
      <c r="AY283" s="257" t="s">
        <v>197</v>
      </c>
    </row>
    <row r="284" s="2" customFormat="1" ht="33" customHeight="1">
      <c r="A284" s="41"/>
      <c r="B284" s="42"/>
      <c r="C284" s="217" t="s">
        <v>442</v>
      </c>
      <c r="D284" s="217" t="s">
        <v>199</v>
      </c>
      <c r="E284" s="218" t="s">
        <v>443</v>
      </c>
      <c r="F284" s="219" t="s">
        <v>444</v>
      </c>
      <c r="G284" s="220" t="s">
        <v>202</v>
      </c>
      <c r="H284" s="221">
        <v>10.6</v>
      </c>
      <c r="I284" s="222"/>
      <c r="J284" s="223">
        <f>ROUND(I284*H284,2)</f>
        <v>0</v>
      </c>
      <c r="K284" s="219" t="s">
        <v>203</v>
      </c>
      <c r="L284" s="47"/>
      <c r="M284" s="224" t="s">
        <v>19</v>
      </c>
      <c r="N284" s="225" t="s">
        <v>47</v>
      </c>
      <c r="O284" s="87"/>
      <c r="P284" s="226">
        <f>O284*H284</f>
        <v>0</v>
      </c>
      <c r="Q284" s="226">
        <v>0</v>
      </c>
      <c r="R284" s="226">
        <f>Q284*H284</f>
        <v>0</v>
      </c>
      <c r="S284" s="226">
        <v>0</v>
      </c>
      <c r="T284" s="227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8" t="s">
        <v>204</v>
      </c>
      <c r="AT284" s="228" t="s">
        <v>199</v>
      </c>
      <c r="AU284" s="228" t="s">
        <v>85</v>
      </c>
      <c r="AY284" s="20" t="s">
        <v>197</v>
      </c>
      <c r="BE284" s="229">
        <f>IF(N284="základní",J284,0)</f>
        <v>0</v>
      </c>
      <c r="BF284" s="229">
        <f>IF(N284="snížená",J284,0)</f>
        <v>0</v>
      </c>
      <c r="BG284" s="229">
        <f>IF(N284="zákl. přenesená",J284,0)</f>
        <v>0</v>
      </c>
      <c r="BH284" s="229">
        <f>IF(N284="sníž. přenesená",J284,0)</f>
        <v>0</v>
      </c>
      <c r="BI284" s="229">
        <f>IF(N284="nulová",J284,0)</f>
        <v>0</v>
      </c>
      <c r="BJ284" s="20" t="s">
        <v>83</v>
      </c>
      <c r="BK284" s="229">
        <f>ROUND(I284*H284,2)</f>
        <v>0</v>
      </c>
      <c r="BL284" s="20" t="s">
        <v>204</v>
      </c>
      <c r="BM284" s="228" t="s">
        <v>445</v>
      </c>
    </row>
    <row r="285" s="2" customFormat="1">
      <c r="A285" s="41"/>
      <c r="B285" s="42"/>
      <c r="C285" s="43"/>
      <c r="D285" s="230" t="s">
        <v>206</v>
      </c>
      <c r="E285" s="43"/>
      <c r="F285" s="231" t="s">
        <v>446</v>
      </c>
      <c r="G285" s="43"/>
      <c r="H285" s="43"/>
      <c r="I285" s="232"/>
      <c r="J285" s="43"/>
      <c r="K285" s="43"/>
      <c r="L285" s="47"/>
      <c r="M285" s="233"/>
      <c r="N285" s="234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206</v>
      </c>
      <c r="AU285" s="20" t="s">
        <v>85</v>
      </c>
    </row>
    <row r="286" s="13" customFormat="1">
      <c r="A286" s="13"/>
      <c r="B286" s="235"/>
      <c r="C286" s="236"/>
      <c r="D286" s="237" t="s">
        <v>208</v>
      </c>
      <c r="E286" s="238" t="s">
        <v>19</v>
      </c>
      <c r="F286" s="239" t="s">
        <v>384</v>
      </c>
      <c r="G286" s="236"/>
      <c r="H286" s="240">
        <v>10.6</v>
      </c>
      <c r="I286" s="241"/>
      <c r="J286" s="236"/>
      <c r="K286" s="236"/>
      <c r="L286" s="242"/>
      <c r="M286" s="243"/>
      <c r="N286" s="244"/>
      <c r="O286" s="244"/>
      <c r="P286" s="244"/>
      <c r="Q286" s="244"/>
      <c r="R286" s="244"/>
      <c r="S286" s="244"/>
      <c r="T286" s="245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6" t="s">
        <v>208</v>
      </c>
      <c r="AU286" s="246" t="s">
        <v>85</v>
      </c>
      <c r="AV286" s="13" t="s">
        <v>85</v>
      </c>
      <c r="AW286" s="13" t="s">
        <v>37</v>
      </c>
      <c r="AX286" s="13" t="s">
        <v>76</v>
      </c>
      <c r="AY286" s="246" t="s">
        <v>197</v>
      </c>
    </row>
    <row r="287" s="15" customFormat="1">
      <c r="A287" s="15"/>
      <c r="B287" s="258"/>
      <c r="C287" s="259"/>
      <c r="D287" s="237" t="s">
        <v>208</v>
      </c>
      <c r="E287" s="260" t="s">
        <v>19</v>
      </c>
      <c r="F287" s="261" t="s">
        <v>385</v>
      </c>
      <c r="G287" s="259"/>
      <c r="H287" s="262">
        <v>10.6</v>
      </c>
      <c r="I287" s="263"/>
      <c r="J287" s="259"/>
      <c r="K287" s="259"/>
      <c r="L287" s="264"/>
      <c r="M287" s="265"/>
      <c r="N287" s="266"/>
      <c r="O287" s="266"/>
      <c r="P287" s="266"/>
      <c r="Q287" s="266"/>
      <c r="R287" s="266"/>
      <c r="S287" s="266"/>
      <c r="T287" s="267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T287" s="268" t="s">
        <v>208</v>
      </c>
      <c r="AU287" s="268" t="s">
        <v>85</v>
      </c>
      <c r="AV287" s="15" t="s">
        <v>93</v>
      </c>
      <c r="AW287" s="15" t="s">
        <v>37</v>
      </c>
      <c r="AX287" s="15" t="s">
        <v>76</v>
      </c>
      <c r="AY287" s="268" t="s">
        <v>197</v>
      </c>
    </row>
    <row r="288" s="14" customFormat="1">
      <c r="A288" s="14"/>
      <c r="B288" s="247"/>
      <c r="C288" s="248"/>
      <c r="D288" s="237" t="s">
        <v>208</v>
      </c>
      <c r="E288" s="249" t="s">
        <v>19</v>
      </c>
      <c r="F288" s="250" t="s">
        <v>272</v>
      </c>
      <c r="G288" s="248"/>
      <c r="H288" s="251">
        <v>10.6</v>
      </c>
      <c r="I288" s="252"/>
      <c r="J288" s="248"/>
      <c r="K288" s="248"/>
      <c r="L288" s="253"/>
      <c r="M288" s="254"/>
      <c r="N288" s="255"/>
      <c r="O288" s="255"/>
      <c r="P288" s="255"/>
      <c r="Q288" s="255"/>
      <c r="R288" s="255"/>
      <c r="S288" s="255"/>
      <c r="T288" s="256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7" t="s">
        <v>208</v>
      </c>
      <c r="AU288" s="257" t="s">
        <v>85</v>
      </c>
      <c r="AV288" s="14" t="s">
        <v>204</v>
      </c>
      <c r="AW288" s="14" t="s">
        <v>37</v>
      </c>
      <c r="AX288" s="14" t="s">
        <v>83</v>
      </c>
      <c r="AY288" s="257" t="s">
        <v>197</v>
      </c>
    </row>
    <row r="289" s="2" customFormat="1" ht="44.25" customHeight="1">
      <c r="A289" s="41"/>
      <c r="B289" s="42"/>
      <c r="C289" s="217" t="s">
        <v>447</v>
      </c>
      <c r="D289" s="217" t="s">
        <v>199</v>
      </c>
      <c r="E289" s="218" t="s">
        <v>448</v>
      </c>
      <c r="F289" s="219" t="s">
        <v>449</v>
      </c>
      <c r="G289" s="220" t="s">
        <v>202</v>
      </c>
      <c r="H289" s="221">
        <v>10.6</v>
      </c>
      <c r="I289" s="222"/>
      <c r="J289" s="223">
        <f>ROUND(I289*H289,2)</f>
        <v>0</v>
      </c>
      <c r="K289" s="219" t="s">
        <v>203</v>
      </c>
      <c r="L289" s="47"/>
      <c r="M289" s="224" t="s">
        <v>19</v>
      </c>
      <c r="N289" s="225" t="s">
        <v>47</v>
      </c>
      <c r="O289" s="87"/>
      <c r="P289" s="226">
        <f>O289*H289</f>
        <v>0</v>
      </c>
      <c r="Q289" s="226">
        <v>0</v>
      </c>
      <c r="R289" s="226">
        <f>Q289*H289</f>
        <v>0</v>
      </c>
      <c r="S289" s="226">
        <v>0</v>
      </c>
      <c r="T289" s="227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8" t="s">
        <v>204</v>
      </c>
      <c r="AT289" s="228" t="s">
        <v>199</v>
      </c>
      <c r="AU289" s="228" t="s">
        <v>85</v>
      </c>
      <c r="AY289" s="20" t="s">
        <v>197</v>
      </c>
      <c r="BE289" s="229">
        <f>IF(N289="základní",J289,0)</f>
        <v>0</v>
      </c>
      <c r="BF289" s="229">
        <f>IF(N289="snížená",J289,0)</f>
        <v>0</v>
      </c>
      <c r="BG289" s="229">
        <f>IF(N289="zákl. přenesená",J289,0)</f>
        <v>0</v>
      </c>
      <c r="BH289" s="229">
        <f>IF(N289="sníž. přenesená",J289,0)</f>
        <v>0</v>
      </c>
      <c r="BI289" s="229">
        <f>IF(N289="nulová",J289,0)</f>
        <v>0</v>
      </c>
      <c r="BJ289" s="20" t="s">
        <v>83</v>
      </c>
      <c r="BK289" s="229">
        <f>ROUND(I289*H289,2)</f>
        <v>0</v>
      </c>
      <c r="BL289" s="20" t="s">
        <v>204</v>
      </c>
      <c r="BM289" s="228" t="s">
        <v>450</v>
      </c>
    </row>
    <row r="290" s="2" customFormat="1">
      <c r="A290" s="41"/>
      <c r="B290" s="42"/>
      <c r="C290" s="43"/>
      <c r="D290" s="230" t="s">
        <v>206</v>
      </c>
      <c r="E290" s="43"/>
      <c r="F290" s="231" t="s">
        <v>451</v>
      </c>
      <c r="G290" s="43"/>
      <c r="H290" s="43"/>
      <c r="I290" s="232"/>
      <c r="J290" s="43"/>
      <c r="K290" s="43"/>
      <c r="L290" s="47"/>
      <c r="M290" s="233"/>
      <c r="N290" s="234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206</v>
      </c>
      <c r="AU290" s="20" t="s">
        <v>85</v>
      </c>
    </row>
    <row r="291" s="13" customFormat="1">
      <c r="A291" s="13"/>
      <c r="B291" s="235"/>
      <c r="C291" s="236"/>
      <c r="D291" s="237" t="s">
        <v>208</v>
      </c>
      <c r="E291" s="238" t="s">
        <v>19</v>
      </c>
      <c r="F291" s="239" t="s">
        <v>384</v>
      </c>
      <c r="G291" s="236"/>
      <c r="H291" s="240">
        <v>10.6</v>
      </c>
      <c r="I291" s="241"/>
      <c r="J291" s="236"/>
      <c r="K291" s="236"/>
      <c r="L291" s="242"/>
      <c r="M291" s="243"/>
      <c r="N291" s="244"/>
      <c r="O291" s="244"/>
      <c r="P291" s="244"/>
      <c r="Q291" s="244"/>
      <c r="R291" s="244"/>
      <c r="S291" s="244"/>
      <c r="T291" s="245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6" t="s">
        <v>208</v>
      </c>
      <c r="AU291" s="246" t="s">
        <v>85</v>
      </c>
      <c r="AV291" s="13" t="s">
        <v>85</v>
      </c>
      <c r="AW291" s="13" t="s">
        <v>37</v>
      </c>
      <c r="AX291" s="13" t="s">
        <v>76</v>
      </c>
      <c r="AY291" s="246" t="s">
        <v>197</v>
      </c>
    </row>
    <row r="292" s="15" customFormat="1">
      <c r="A292" s="15"/>
      <c r="B292" s="258"/>
      <c r="C292" s="259"/>
      <c r="D292" s="237" t="s">
        <v>208</v>
      </c>
      <c r="E292" s="260" t="s">
        <v>19</v>
      </c>
      <c r="F292" s="261" t="s">
        <v>385</v>
      </c>
      <c r="G292" s="259"/>
      <c r="H292" s="262">
        <v>10.6</v>
      </c>
      <c r="I292" s="263"/>
      <c r="J292" s="259"/>
      <c r="K292" s="259"/>
      <c r="L292" s="264"/>
      <c r="M292" s="265"/>
      <c r="N292" s="266"/>
      <c r="O292" s="266"/>
      <c r="P292" s="266"/>
      <c r="Q292" s="266"/>
      <c r="R292" s="266"/>
      <c r="S292" s="266"/>
      <c r="T292" s="267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68" t="s">
        <v>208</v>
      </c>
      <c r="AU292" s="268" t="s">
        <v>85</v>
      </c>
      <c r="AV292" s="15" t="s">
        <v>93</v>
      </c>
      <c r="AW292" s="15" t="s">
        <v>37</v>
      </c>
      <c r="AX292" s="15" t="s">
        <v>76</v>
      </c>
      <c r="AY292" s="268" t="s">
        <v>197</v>
      </c>
    </row>
    <row r="293" s="14" customFormat="1">
      <c r="A293" s="14"/>
      <c r="B293" s="247"/>
      <c r="C293" s="248"/>
      <c r="D293" s="237" t="s">
        <v>208</v>
      </c>
      <c r="E293" s="249" t="s">
        <v>19</v>
      </c>
      <c r="F293" s="250" t="s">
        <v>272</v>
      </c>
      <c r="G293" s="248"/>
      <c r="H293" s="251">
        <v>10.6</v>
      </c>
      <c r="I293" s="252"/>
      <c r="J293" s="248"/>
      <c r="K293" s="248"/>
      <c r="L293" s="253"/>
      <c r="M293" s="254"/>
      <c r="N293" s="255"/>
      <c r="O293" s="255"/>
      <c r="P293" s="255"/>
      <c r="Q293" s="255"/>
      <c r="R293" s="255"/>
      <c r="S293" s="255"/>
      <c r="T293" s="256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7" t="s">
        <v>208</v>
      </c>
      <c r="AU293" s="257" t="s">
        <v>85</v>
      </c>
      <c r="AV293" s="14" t="s">
        <v>204</v>
      </c>
      <c r="AW293" s="14" t="s">
        <v>37</v>
      </c>
      <c r="AX293" s="14" t="s">
        <v>83</v>
      </c>
      <c r="AY293" s="257" t="s">
        <v>197</v>
      </c>
    </row>
    <row r="294" s="2" customFormat="1" ht="49.05" customHeight="1">
      <c r="A294" s="41"/>
      <c r="B294" s="42"/>
      <c r="C294" s="217" t="s">
        <v>452</v>
      </c>
      <c r="D294" s="217" t="s">
        <v>199</v>
      </c>
      <c r="E294" s="218" t="s">
        <v>453</v>
      </c>
      <c r="F294" s="219" t="s">
        <v>454</v>
      </c>
      <c r="G294" s="220" t="s">
        <v>202</v>
      </c>
      <c r="H294" s="221">
        <v>10.6</v>
      </c>
      <c r="I294" s="222"/>
      <c r="J294" s="223">
        <f>ROUND(I294*H294,2)</f>
        <v>0</v>
      </c>
      <c r="K294" s="219" t="s">
        <v>203</v>
      </c>
      <c r="L294" s="47"/>
      <c r="M294" s="224" t="s">
        <v>19</v>
      </c>
      <c r="N294" s="225" t="s">
        <v>47</v>
      </c>
      <c r="O294" s="87"/>
      <c r="P294" s="226">
        <f>O294*H294</f>
        <v>0</v>
      </c>
      <c r="Q294" s="226">
        <v>0</v>
      </c>
      <c r="R294" s="226">
        <f>Q294*H294</f>
        <v>0</v>
      </c>
      <c r="S294" s="226">
        <v>0</v>
      </c>
      <c r="T294" s="227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8" t="s">
        <v>204</v>
      </c>
      <c r="AT294" s="228" t="s">
        <v>199</v>
      </c>
      <c r="AU294" s="228" t="s">
        <v>85</v>
      </c>
      <c r="AY294" s="20" t="s">
        <v>197</v>
      </c>
      <c r="BE294" s="229">
        <f>IF(N294="základní",J294,0)</f>
        <v>0</v>
      </c>
      <c r="BF294" s="229">
        <f>IF(N294="snížená",J294,0)</f>
        <v>0</v>
      </c>
      <c r="BG294" s="229">
        <f>IF(N294="zákl. přenesená",J294,0)</f>
        <v>0</v>
      </c>
      <c r="BH294" s="229">
        <f>IF(N294="sníž. přenesená",J294,0)</f>
        <v>0</v>
      </c>
      <c r="BI294" s="229">
        <f>IF(N294="nulová",J294,0)</f>
        <v>0</v>
      </c>
      <c r="BJ294" s="20" t="s">
        <v>83</v>
      </c>
      <c r="BK294" s="229">
        <f>ROUND(I294*H294,2)</f>
        <v>0</v>
      </c>
      <c r="BL294" s="20" t="s">
        <v>204</v>
      </c>
      <c r="BM294" s="228" t="s">
        <v>455</v>
      </c>
    </row>
    <row r="295" s="2" customFormat="1">
      <c r="A295" s="41"/>
      <c r="B295" s="42"/>
      <c r="C295" s="43"/>
      <c r="D295" s="230" t="s">
        <v>206</v>
      </c>
      <c r="E295" s="43"/>
      <c r="F295" s="231" t="s">
        <v>456</v>
      </c>
      <c r="G295" s="43"/>
      <c r="H295" s="43"/>
      <c r="I295" s="232"/>
      <c r="J295" s="43"/>
      <c r="K295" s="43"/>
      <c r="L295" s="47"/>
      <c r="M295" s="233"/>
      <c r="N295" s="234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206</v>
      </c>
      <c r="AU295" s="20" t="s">
        <v>85</v>
      </c>
    </row>
    <row r="296" s="13" customFormat="1">
      <c r="A296" s="13"/>
      <c r="B296" s="235"/>
      <c r="C296" s="236"/>
      <c r="D296" s="237" t="s">
        <v>208</v>
      </c>
      <c r="E296" s="238" t="s">
        <v>19</v>
      </c>
      <c r="F296" s="239" t="s">
        <v>384</v>
      </c>
      <c r="G296" s="236"/>
      <c r="H296" s="240">
        <v>10.6</v>
      </c>
      <c r="I296" s="241"/>
      <c r="J296" s="236"/>
      <c r="K296" s="236"/>
      <c r="L296" s="242"/>
      <c r="M296" s="243"/>
      <c r="N296" s="244"/>
      <c r="O296" s="244"/>
      <c r="P296" s="244"/>
      <c r="Q296" s="244"/>
      <c r="R296" s="244"/>
      <c r="S296" s="244"/>
      <c r="T296" s="245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6" t="s">
        <v>208</v>
      </c>
      <c r="AU296" s="246" t="s">
        <v>85</v>
      </c>
      <c r="AV296" s="13" t="s">
        <v>85</v>
      </c>
      <c r="AW296" s="13" t="s">
        <v>37</v>
      </c>
      <c r="AX296" s="13" t="s">
        <v>76</v>
      </c>
      <c r="AY296" s="246" t="s">
        <v>197</v>
      </c>
    </row>
    <row r="297" s="15" customFormat="1">
      <c r="A297" s="15"/>
      <c r="B297" s="258"/>
      <c r="C297" s="259"/>
      <c r="D297" s="237" t="s">
        <v>208</v>
      </c>
      <c r="E297" s="260" t="s">
        <v>19</v>
      </c>
      <c r="F297" s="261" t="s">
        <v>385</v>
      </c>
      <c r="G297" s="259"/>
      <c r="H297" s="262">
        <v>10.6</v>
      </c>
      <c r="I297" s="263"/>
      <c r="J297" s="259"/>
      <c r="K297" s="259"/>
      <c r="L297" s="264"/>
      <c r="M297" s="265"/>
      <c r="N297" s="266"/>
      <c r="O297" s="266"/>
      <c r="P297" s="266"/>
      <c r="Q297" s="266"/>
      <c r="R297" s="266"/>
      <c r="S297" s="266"/>
      <c r="T297" s="267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8" t="s">
        <v>208</v>
      </c>
      <c r="AU297" s="268" t="s">
        <v>85</v>
      </c>
      <c r="AV297" s="15" t="s">
        <v>93</v>
      </c>
      <c r="AW297" s="15" t="s">
        <v>37</v>
      </c>
      <c r="AX297" s="15" t="s">
        <v>76</v>
      </c>
      <c r="AY297" s="268" t="s">
        <v>197</v>
      </c>
    </row>
    <row r="298" s="14" customFormat="1">
      <c r="A298" s="14"/>
      <c r="B298" s="247"/>
      <c r="C298" s="248"/>
      <c r="D298" s="237" t="s">
        <v>208</v>
      </c>
      <c r="E298" s="249" t="s">
        <v>19</v>
      </c>
      <c r="F298" s="250" t="s">
        <v>272</v>
      </c>
      <c r="G298" s="248"/>
      <c r="H298" s="251">
        <v>10.6</v>
      </c>
      <c r="I298" s="252"/>
      <c r="J298" s="248"/>
      <c r="K298" s="248"/>
      <c r="L298" s="253"/>
      <c r="M298" s="254"/>
      <c r="N298" s="255"/>
      <c r="O298" s="255"/>
      <c r="P298" s="255"/>
      <c r="Q298" s="255"/>
      <c r="R298" s="255"/>
      <c r="S298" s="255"/>
      <c r="T298" s="256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7" t="s">
        <v>208</v>
      </c>
      <c r="AU298" s="257" t="s">
        <v>85</v>
      </c>
      <c r="AV298" s="14" t="s">
        <v>204</v>
      </c>
      <c r="AW298" s="14" t="s">
        <v>37</v>
      </c>
      <c r="AX298" s="14" t="s">
        <v>83</v>
      </c>
      <c r="AY298" s="257" t="s">
        <v>197</v>
      </c>
    </row>
    <row r="299" s="2" customFormat="1" ht="37.8" customHeight="1">
      <c r="A299" s="41"/>
      <c r="B299" s="42"/>
      <c r="C299" s="217" t="s">
        <v>457</v>
      </c>
      <c r="D299" s="217" t="s">
        <v>199</v>
      </c>
      <c r="E299" s="218" t="s">
        <v>458</v>
      </c>
      <c r="F299" s="219" t="s">
        <v>459</v>
      </c>
      <c r="G299" s="220" t="s">
        <v>202</v>
      </c>
      <c r="H299" s="221">
        <v>525.10000000000002</v>
      </c>
      <c r="I299" s="222"/>
      <c r="J299" s="223">
        <f>ROUND(I299*H299,2)</f>
        <v>0</v>
      </c>
      <c r="K299" s="219" t="s">
        <v>203</v>
      </c>
      <c r="L299" s="47"/>
      <c r="M299" s="224" t="s">
        <v>19</v>
      </c>
      <c r="N299" s="225" t="s">
        <v>47</v>
      </c>
      <c r="O299" s="87"/>
      <c r="P299" s="226">
        <f>O299*H299</f>
        <v>0</v>
      </c>
      <c r="Q299" s="226">
        <v>0.10434</v>
      </c>
      <c r="R299" s="226">
        <f>Q299*H299</f>
        <v>54.788934000000005</v>
      </c>
      <c r="S299" s="226">
        <v>0</v>
      </c>
      <c r="T299" s="227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8" t="s">
        <v>204</v>
      </c>
      <c r="AT299" s="228" t="s">
        <v>199</v>
      </c>
      <c r="AU299" s="228" t="s">
        <v>85</v>
      </c>
      <c r="AY299" s="20" t="s">
        <v>197</v>
      </c>
      <c r="BE299" s="229">
        <f>IF(N299="základní",J299,0)</f>
        <v>0</v>
      </c>
      <c r="BF299" s="229">
        <f>IF(N299="snížená",J299,0)</f>
        <v>0</v>
      </c>
      <c r="BG299" s="229">
        <f>IF(N299="zákl. přenesená",J299,0)</f>
        <v>0</v>
      </c>
      <c r="BH299" s="229">
        <f>IF(N299="sníž. přenesená",J299,0)</f>
        <v>0</v>
      </c>
      <c r="BI299" s="229">
        <f>IF(N299="nulová",J299,0)</f>
        <v>0</v>
      </c>
      <c r="BJ299" s="20" t="s">
        <v>83</v>
      </c>
      <c r="BK299" s="229">
        <f>ROUND(I299*H299,2)</f>
        <v>0</v>
      </c>
      <c r="BL299" s="20" t="s">
        <v>204</v>
      </c>
      <c r="BM299" s="228" t="s">
        <v>460</v>
      </c>
    </row>
    <row r="300" s="2" customFormat="1">
      <c r="A300" s="41"/>
      <c r="B300" s="42"/>
      <c r="C300" s="43"/>
      <c r="D300" s="230" t="s">
        <v>206</v>
      </c>
      <c r="E300" s="43"/>
      <c r="F300" s="231" t="s">
        <v>461</v>
      </c>
      <c r="G300" s="43"/>
      <c r="H300" s="43"/>
      <c r="I300" s="232"/>
      <c r="J300" s="43"/>
      <c r="K300" s="43"/>
      <c r="L300" s="47"/>
      <c r="M300" s="233"/>
      <c r="N300" s="234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206</v>
      </c>
      <c r="AU300" s="20" t="s">
        <v>85</v>
      </c>
    </row>
    <row r="301" s="13" customFormat="1">
      <c r="A301" s="13"/>
      <c r="B301" s="235"/>
      <c r="C301" s="236"/>
      <c r="D301" s="237" t="s">
        <v>208</v>
      </c>
      <c r="E301" s="238" t="s">
        <v>19</v>
      </c>
      <c r="F301" s="239" t="s">
        <v>462</v>
      </c>
      <c r="G301" s="236"/>
      <c r="H301" s="240">
        <v>525.10000000000002</v>
      </c>
      <c r="I301" s="241"/>
      <c r="J301" s="236"/>
      <c r="K301" s="236"/>
      <c r="L301" s="242"/>
      <c r="M301" s="243"/>
      <c r="N301" s="244"/>
      <c r="O301" s="244"/>
      <c r="P301" s="244"/>
      <c r="Q301" s="244"/>
      <c r="R301" s="244"/>
      <c r="S301" s="244"/>
      <c r="T301" s="245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6" t="s">
        <v>208</v>
      </c>
      <c r="AU301" s="246" t="s">
        <v>85</v>
      </c>
      <c r="AV301" s="13" t="s">
        <v>85</v>
      </c>
      <c r="AW301" s="13" t="s">
        <v>37</v>
      </c>
      <c r="AX301" s="13" t="s">
        <v>83</v>
      </c>
      <c r="AY301" s="246" t="s">
        <v>197</v>
      </c>
    </row>
    <row r="302" s="2" customFormat="1" ht="24.15" customHeight="1">
      <c r="A302" s="41"/>
      <c r="B302" s="42"/>
      <c r="C302" s="217" t="s">
        <v>463</v>
      </c>
      <c r="D302" s="217" t="s">
        <v>199</v>
      </c>
      <c r="E302" s="218" t="s">
        <v>464</v>
      </c>
      <c r="F302" s="219" t="s">
        <v>465</v>
      </c>
      <c r="G302" s="220" t="s">
        <v>202</v>
      </c>
      <c r="H302" s="221">
        <v>10.6</v>
      </c>
      <c r="I302" s="222"/>
      <c r="J302" s="223">
        <f>ROUND(I302*H302,2)</f>
        <v>0</v>
      </c>
      <c r="K302" s="219" t="s">
        <v>203</v>
      </c>
      <c r="L302" s="47"/>
      <c r="M302" s="224" t="s">
        <v>19</v>
      </c>
      <c r="N302" s="225" t="s">
        <v>47</v>
      </c>
      <c r="O302" s="87"/>
      <c r="P302" s="226">
        <f>O302*H302</f>
        <v>0</v>
      </c>
      <c r="Q302" s="226">
        <v>0</v>
      </c>
      <c r="R302" s="226">
        <f>Q302*H302</f>
        <v>0</v>
      </c>
      <c r="S302" s="226">
        <v>0</v>
      </c>
      <c r="T302" s="227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8" t="s">
        <v>204</v>
      </c>
      <c r="AT302" s="228" t="s">
        <v>199</v>
      </c>
      <c r="AU302" s="228" t="s">
        <v>85</v>
      </c>
      <c r="AY302" s="20" t="s">
        <v>197</v>
      </c>
      <c r="BE302" s="229">
        <f>IF(N302="základní",J302,0)</f>
        <v>0</v>
      </c>
      <c r="BF302" s="229">
        <f>IF(N302="snížená",J302,0)</f>
        <v>0</v>
      </c>
      <c r="BG302" s="229">
        <f>IF(N302="zákl. přenesená",J302,0)</f>
        <v>0</v>
      </c>
      <c r="BH302" s="229">
        <f>IF(N302="sníž. přenesená",J302,0)</f>
        <v>0</v>
      </c>
      <c r="BI302" s="229">
        <f>IF(N302="nulová",J302,0)</f>
        <v>0</v>
      </c>
      <c r="BJ302" s="20" t="s">
        <v>83</v>
      </c>
      <c r="BK302" s="229">
        <f>ROUND(I302*H302,2)</f>
        <v>0</v>
      </c>
      <c r="BL302" s="20" t="s">
        <v>204</v>
      </c>
      <c r="BM302" s="228" t="s">
        <v>466</v>
      </c>
    </row>
    <row r="303" s="2" customFormat="1">
      <c r="A303" s="41"/>
      <c r="B303" s="42"/>
      <c r="C303" s="43"/>
      <c r="D303" s="230" t="s">
        <v>206</v>
      </c>
      <c r="E303" s="43"/>
      <c r="F303" s="231" t="s">
        <v>467</v>
      </c>
      <c r="G303" s="43"/>
      <c r="H303" s="43"/>
      <c r="I303" s="232"/>
      <c r="J303" s="43"/>
      <c r="K303" s="43"/>
      <c r="L303" s="47"/>
      <c r="M303" s="233"/>
      <c r="N303" s="234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206</v>
      </c>
      <c r="AU303" s="20" t="s">
        <v>85</v>
      </c>
    </row>
    <row r="304" s="13" customFormat="1">
      <c r="A304" s="13"/>
      <c r="B304" s="235"/>
      <c r="C304" s="236"/>
      <c r="D304" s="237" t="s">
        <v>208</v>
      </c>
      <c r="E304" s="238" t="s">
        <v>19</v>
      </c>
      <c r="F304" s="239" t="s">
        <v>384</v>
      </c>
      <c r="G304" s="236"/>
      <c r="H304" s="240">
        <v>10.6</v>
      </c>
      <c r="I304" s="241"/>
      <c r="J304" s="236"/>
      <c r="K304" s="236"/>
      <c r="L304" s="242"/>
      <c r="M304" s="243"/>
      <c r="N304" s="244"/>
      <c r="O304" s="244"/>
      <c r="P304" s="244"/>
      <c r="Q304" s="244"/>
      <c r="R304" s="244"/>
      <c r="S304" s="244"/>
      <c r="T304" s="245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6" t="s">
        <v>208</v>
      </c>
      <c r="AU304" s="246" t="s">
        <v>85</v>
      </c>
      <c r="AV304" s="13" t="s">
        <v>85</v>
      </c>
      <c r="AW304" s="13" t="s">
        <v>37</v>
      </c>
      <c r="AX304" s="13" t="s">
        <v>76</v>
      </c>
      <c r="AY304" s="246" t="s">
        <v>197</v>
      </c>
    </row>
    <row r="305" s="15" customFormat="1">
      <c r="A305" s="15"/>
      <c r="B305" s="258"/>
      <c r="C305" s="259"/>
      <c r="D305" s="237" t="s">
        <v>208</v>
      </c>
      <c r="E305" s="260" t="s">
        <v>19</v>
      </c>
      <c r="F305" s="261" t="s">
        <v>385</v>
      </c>
      <c r="G305" s="259"/>
      <c r="H305" s="262">
        <v>10.6</v>
      </c>
      <c r="I305" s="263"/>
      <c r="J305" s="259"/>
      <c r="K305" s="259"/>
      <c r="L305" s="264"/>
      <c r="M305" s="265"/>
      <c r="N305" s="266"/>
      <c r="O305" s="266"/>
      <c r="P305" s="266"/>
      <c r="Q305" s="266"/>
      <c r="R305" s="266"/>
      <c r="S305" s="266"/>
      <c r="T305" s="267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T305" s="268" t="s">
        <v>208</v>
      </c>
      <c r="AU305" s="268" t="s">
        <v>85</v>
      </c>
      <c r="AV305" s="15" t="s">
        <v>93</v>
      </c>
      <c r="AW305" s="15" t="s">
        <v>37</v>
      </c>
      <c r="AX305" s="15" t="s">
        <v>76</v>
      </c>
      <c r="AY305" s="268" t="s">
        <v>197</v>
      </c>
    </row>
    <row r="306" s="14" customFormat="1">
      <c r="A306" s="14"/>
      <c r="B306" s="247"/>
      <c r="C306" s="248"/>
      <c r="D306" s="237" t="s">
        <v>208</v>
      </c>
      <c r="E306" s="249" t="s">
        <v>19</v>
      </c>
      <c r="F306" s="250" t="s">
        <v>272</v>
      </c>
      <c r="G306" s="248"/>
      <c r="H306" s="251">
        <v>10.6</v>
      </c>
      <c r="I306" s="252"/>
      <c r="J306" s="248"/>
      <c r="K306" s="248"/>
      <c r="L306" s="253"/>
      <c r="M306" s="254"/>
      <c r="N306" s="255"/>
      <c r="O306" s="255"/>
      <c r="P306" s="255"/>
      <c r="Q306" s="255"/>
      <c r="R306" s="255"/>
      <c r="S306" s="255"/>
      <c r="T306" s="256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7" t="s">
        <v>208</v>
      </c>
      <c r="AU306" s="257" t="s">
        <v>85</v>
      </c>
      <c r="AV306" s="14" t="s">
        <v>204</v>
      </c>
      <c r="AW306" s="14" t="s">
        <v>37</v>
      </c>
      <c r="AX306" s="14" t="s">
        <v>83</v>
      </c>
      <c r="AY306" s="257" t="s">
        <v>197</v>
      </c>
    </row>
    <row r="307" s="2" customFormat="1" ht="24.15" customHeight="1">
      <c r="A307" s="41"/>
      <c r="B307" s="42"/>
      <c r="C307" s="217" t="s">
        <v>468</v>
      </c>
      <c r="D307" s="217" t="s">
        <v>199</v>
      </c>
      <c r="E307" s="218" t="s">
        <v>469</v>
      </c>
      <c r="F307" s="219" t="s">
        <v>470</v>
      </c>
      <c r="G307" s="220" t="s">
        <v>202</v>
      </c>
      <c r="H307" s="221">
        <v>10.6</v>
      </c>
      <c r="I307" s="222"/>
      <c r="J307" s="223">
        <f>ROUND(I307*H307,2)</f>
        <v>0</v>
      </c>
      <c r="K307" s="219" t="s">
        <v>203</v>
      </c>
      <c r="L307" s="47"/>
      <c r="M307" s="224" t="s">
        <v>19</v>
      </c>
      <c r="N307" s="225" t="s">
        <v>47</v>
      </c>
      <c r="O307" s="87"/>
      <c r="P307" s="226">
        <f>O307*H307</f>
        <v>0</v>
      </c>
      <c r="Q307" s="226">
        <v>0</v>
      </c>
      <c r="R307" s="226">
        <f>Q307*H307</f>
        <v>0</v>
      </c>
      <c r="S307" s="226">
        <v>0</v>
      </c>
      <c r="T307" s="227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8" t="s">
        <v>204</v>
      </c>
      <c r="AT307" s="228" t="s">
        <v>199</v>
      </c>
      <c r="AU307" s="228" t="s">
        <v>85</v>
      </c>
      <c r="AY307" s="20" t="s">
        <v>197</v>
      </c>
      <c r="BE307" s="229">
        <f>IF(N307="základní",J307,0)</f>
        <v>0</v>
      </c>
      <c r="BF307" s="229">
        <f>IF(N307="snížená",J307,0)</f>
        <v>0</v>
      </c>
      <c r="BG307" s="229">
        <f>IF(N307="zákl. přenesená",J307,0)</f>
        <v>0</v>
      </c>
      <c r="BH307" s="229">
        <f>IF(N307="sníž. přenesená",J307,0)</f>
        <v>0</v>
      </c>
      <c r="BI307" s="229">
        <f>IF(N307="nulová",J307,0)</f>
        <v>0</v>
      </c>
      <c r="BJ307" s="20" t="s">
        <v>83</v>
      </c>
      <c r="BK307" s="229">
        <f>ROUND(I307*H307,2)</f>
        <v>0</v>
      </c>
      <c r="BL307" s="20" t="s">
        <v>204</v>
      </c>
      <c r="BM307" s="228" t="s">
        <v>471</v>
      </c>
    </row>
    <row r="308" s="2" customFormat="1">
      <c r="A308" s="41"/>
      <c r="B308" s="42"/>
      <c r="C308" s="43"/>
      <c r="D308" s="230" t="s">
        <v>206</v>
      </c>
      <c r="E308" s="43"/>
      <c r="F308" s="231" t="s">
        <v>472</v>
      </c>
      <c r="G308" s="43"/>
      <c r="H308" s="43"/>
      <c r="I308" s="232"/>
      <c r="J308" s="43"/>
      <c r="K308" s="43"/>
      <c r="L308" s="47"/>
      <c r="M308" s="233"/>
      <c r="N308" s="234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206</v>
      </c>
      <c r="AU308" s="20" t="s">
        <v>85</v>
      </c>
    </row>
    <row r="309" s="13" customFormat="1">
      <c r="A309" s="13"/>
      <c r="B309" s="235"/>
      <c r="C309" s="236"/>
      <c r="D309" s="237" t="s">
        <v>208</v>
      </c>
      <c r="E309" s="238" t="s">
        <v>19</v>
      </c>
      <c r="F309" s="239" t="s">
        <v>384</v>
      </c>
      <c r="G309" s="236"/>
      <c r="H309" s="240">
        <v>10.6</v>
      </c>
      <c r="I309" s="241"/>
      <c r="J309" s="236"/>
      <c r="K309" s="236"/>
      <c r="L309" s="242"/>
      <c r="M309" s="243"/>
      <c r="N309" s="244"/>
      <c r="O309" s="244"/>
      <c r="P309" s="244"/>
      <c r="Q309" s="244"/>
      <c r="R309" s="244"/>
      <c r="S309" s="244"/>
      <c r="T309" s="245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6" t="s">
        <v>208</v>
      </c>
      <c r="AU309" s="246" t="s">
        <v>85</v>
      </c>
      <c r="AV309" s="13" t="s">
        <v>85</v>
      </c>
      <c r="AW309" s="13" t="s">
        <v>37</v>
      </c>
      <c r="AX309" s="13" t="s">
        <v>76</v>
      </c>
      <c r="AY309" s="246" t="s">
        <v>197</v>
      </c>
    </row>
    <row r="310" s="15" customFormat="1">
      <c r="A310" s="15"/>
      <c r="B310" s="258"/>
      <c r="C310" s="259"/>
      <c r="D310" s="237" t="s">
        <v>208</v>
      </c>
      <c r="E310" s="260" t="s">
        <v>19</v>
      </c>
      <c r="F310" s="261" t="s">
        <v>385</v>
      </c>
      <c r="G310" s="259"/>
      <c r="H310" s="262">
        <v>10.6</v>
      </c>
      <c r="I310" s="263"/>
      <c r="J310" s="259"/>
      <c r="K310" s="259"/>
      <c r="L310" s="264"/>
      <c r="M310" s="265"/>
      <c r="N310" s="266"/>
      <c r="O310" s="266"/>
      <c r="P310" s="266"/>
      <c r="Q310" s="266"/>
      <c r="R310" s="266"/>
      <c r="S310" s="266"/>
      <c r="T310" s="267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68" t="s">
        <v>208</v>
      </c>
      <c r="AU310" s="268" t="s">
        <v>85</v>
      </c>
      <c r="AV310" s="15" t="s">
        <v>93</v>
      </c>
      <c r="AW310" s="15" t="s">
        <v>37</v>
      </c>
      <c r="AX310" s="15" t="s">
        <v>76</v>
      </c>
      <c r="AY310" s="268" t="s">
        <v>197</v>
      </c>
    </row>
    <row r="311" s="14" customFormat="1">
      <c r="A311" s="14"/>
      <c r="B311" s="247"/>
      <c r="C311" s="248"/>
      <c r="D311" s="237" t="s">
        <v>208</v>
      </c>
      <c r="E311" s="249" t="s">
        <v>19</v>
      </c>
      <c r="F311" s="250" t="s">
        <v>272</v>
      </c>
      <c r="G311" s="248"/>
      <c r="H311" s="251">
        <v>10.6</v>
      </c>
      <c r="I311" s="252"/>
      <c r="J311" s="248"/>
      <c r="K311" s="248"/>
      <c r="L311" s="253"/>
      <c r="M311" s="254"/>
      <c r="N311" s="255"/>
      <c r="O311" s="255"/>
      <c r="P311" s="255"/>
      <c r="Q311" s="255"/>
      <c r="R311" s="255"/>
      <c r="S311" s="255"/>
      <c r="T311" s="256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7" t="s">
        <v>208</v>
      </c>
      <c r="AU311" s="257" t="s">
        <v>85</v>
      </c>
      <c r="AV311" s="14" t="s">
        <v>204</v>
      </c>
      <c r="AW311" s="14" t="s">
        <v>37</v>
      </c>
      <c r="AX311" s="14" t="s">
        <v>83</v>
      </c>
      <c r="AY311" s="257" t="s">
        <v>197</v>
      </c>
    </row>
    <row r="312" s="2" customFormat="1" ht="24.15" customHeight="1">
      <c r="A312" s="41"/>
      <c r="B312" s="42"/>
      <c r="C312" s="217" t="s">
        <v>473</v>
      </c>
      <c r="D312" s="217" t="s">
        <v>199</v>
      </c>
      <c r="E312" s="218" t="s">
        <v>474</v>
      </c>
      <c r="F312" s="219" t="s">
        <v>475</v>
      </c>
      <c r="G312" s="220" t="s">
        <v>202</v>
      </c>
      <c r="H312" s="221">
        <v>525.10000000000002</v>
      </c>
      <c r="I312" s="222"/>
      <c r="J312" s="223">
        <f>ROUND(I312*H312,2)</f>
        <v>0</v>
      </c>
      <c r="K312" s="219" t="s">
        <v>203</v>
      </c>
      <c r="L312" s="47"/>
      <c r="M312" s="224" t="s">
        <v>19</v>
      </c>
      <c r="N312" s="225" t="s">
        <v>47</v>
      </c>
      <c r="O312" s="87"/>
      <c r="P312" s="226">
        <f>O312*H312</f>
        <v>0</v>
      </c>
      <c r="Q312" s="226">
        <v>0</v>
      </c>
      <c r="R312" s="226">
        <f>Q312*H312</f>
        <v>0</v>
      </c>
      <c r="S312" s="226">
        <v>0</v>
      </c>
      <c r="T312" s="227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8" t="s">
        <v>204</v>
      </c>
      <c r="AT312" s="228" t="s">
        <v>199</v>
      </c>
      <c r="AU312" s="228" t="s">
        <v>85</v>
      </c>
      <c r="AY312" s="20" t="s">
        <v>197</v>
      </c>
      <c r="BE312" s="229">
        <f>IF(N312="základní",J312,0)</f>
        <v>0</v>
      </c>
      <c r="BF312" s="229">
        <f>IF(N312="snížená",J312,0)</f>
        <v>0</v>
      </c>
      <c r="BG312" s="229">
        <f>IF(N312="zákl. přenesená",J312,0)</f>
        <v>0</v>
      </c>
      <c r="BH312" s="229">
        <f>IF(N312="sníž. přenesená",J312,0)</f>
        <v>0</v>
      </c>
      <c r="BI312" s="229">
        <f>IF(N312="nulová",J312,0)</f>
        <v>0</v>
      </c>
      <c r="BJ312" s="20" t="s">
        <v>83</v>
      </c>
      <c r="BK312" s="229">
        <f>ROUND(I312*H312,2)</f>
        <v>0</v>
      </c>
      <c r="BL312" s="20" t="s">
        <v>204</v>
      </c>
      <c r="BM312" s="228" t="s">
        <v>476</v>
      </c>
    </row>
    <row r="313" s="2" customFormat="1">
      <c r="A313" s="41"/>
      <c r="B313" s="42"/>
      <c r="C313" s="43"/>
      <c r="D313" s="230" t="s">
        <v>206</v>
      </c>
      <c r="E313" s="43"/>
      <c r="F313" s="231" t="s">
        <v>477</v>
      </c>
      <c r="G313" s="43"/>
      <c r="H313" s="43"/>
      <c r="I313" s="232"/>
      <c r="J313" s="43"/>
      <c r="K313" s="43"/>
      <c r="L313" s="47"/>
      <c r="M313" s="233"/>
      <c r="N313" s="234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206</v>
      </c>
      <c r="AU313" s="20" t="s">
        <v>85</v>
      </c>
    </row>
    <row r="314" s="13" customFormat="1">
      <c r="A314" s="13"/>
      <c r="B314" s="235"/>
      <c r="C314" s="236"/>
      <c r="D314" s="237" t="s">
        <v>208</v>
      </c>
      <c r="E314" s="238" t="s">
        <v>19</v>
      </c>
      <c r="F314" s="239" t="s">
        <v>462</v>
      </c>
      <c r="G314" s="236"/>
      <c r="H314" s="240">
        <v>525.10000000000002</v>
      </c>
      <c r="I314" s="241"/>
      <c r="J314" s="236"/>
      <c r="K314" s="236"/>
      <c r="L314" s="242"/>
      <c r="M314" s="243"/>
      <c r="N314" s="244"/>
      <c r="O314" s="244"/>
      <c r="P314" s="244"/>
      <c r="Q314" s="244"/>
      <c r="R314" s="244"/>
      <c r="S314" s="244"/>
      <c r="T314" s="245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6" t="s">
        <v>208</v>
      </c>
      <c r="AU314" s="246" t="s">
        <v>85</v>
      </c>
      <c r="AV314" s="13" t="s">
        <v>85</v>
      </c>
      <c r="AW314" s="13" t="s">
        <v>37</v>
      </c>
      <c r="AX314" s="13" t="s">
        <v>83</v>
      </c>
      <c r="AY314" s="246" t="s">
        <v>197</v>
      </c>
    </row>
    <row r="315" s="2" customFormat="1" ht="49.05" customHeight="1">
      <c r="A315" s="41"/>
      <c r="B315" s="42"/>
      <c r="C315" s="217" t="s">
        <v>478</v>
      </c>
      <c r="D315" s="217" t="s">
        <v>199</v>
      </c>
      <c r="E315" s="218" t="s">
        <v>479</v>
      </c>
      <c r="F315" s="219" t="s">
        <v>480</v>
      </c>
      <c r="G315" s="220" t="s">
        <v>202</v>
      </c>
      <c r="H315" s="221">
        <v>10.6</v>
      </c>
      <c r="I315" s="222"/>
      <c r="J315" s="223">
        <f>ROUND(I315*H315,2)</f>
        <v>0</v>
      </c>
      <c r="K315" s="219" t="s">
        <v>203</v>
      </c>
      <c r="L315" s="47"/>
      <c r="M315" s="224" t="s">
        <v>19</v>
      </c>
      <c r="N315" s="225" t="s">
        <v>47</v>
      </c>
      <c r="O315" s="87"/>
      <c r="P315" s="226">
        <f>O315*H315</f>
        <v>0</v>
      </c>
      <c r="Q315" s="226">
        <v>0</v>
      </c>
      <c r="R315" s="226">
        <f>Q315*H315</f>
        <v>0</v>
      </c>
      <c r="S315" s="226">
        <v>0</v>
      </c>
      <c r="T315" s="227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8" t="s">
        <v>204</v>
      </c>
      <c r="AT315" s="228" t="s">
        <v>199</v>
      </c>
      <c r="AU315" s="228" t="s">
        <v>85</v>
      </c>
      <c r="AY315" s="20" t="s">
        <v>197</v>
      </c>
      <c r="BE315" s="229">
        <f>IF(N315="základní",J315,0)</f>
        <v>0</v>
      </c>
      <c r="BF315" s="229">
        <f>IF(N315="snížená",J315,0)</f>
        <v>0</v>
      </c>
      <c r="BG315" s="229">
        <f>IF(N315="zákl. přenesená",J315,0)</f>
        <v>0</v>
      </c>
      <c r="BH315" s="229">
        <f>IF(N315="sníž. přenesená",J315,0)</f>
        <v>0</v>
      </c>
      <c r="BI315" s="229">
        <f>IF(N315="nulová",J315,0)</f>
        <v>0</v>
      </c>
      <c r="BJ315" s="20" t="s">
        <v>83</v>
      </c>
      <c r="BK315" s="229">
        <f>ROUND(I315*H315,2)</f>
        <v>0</v>
      </c>
      <c r="BL315" s="20" t="s">
        <v>204</v>
      </c>
      <c r="BM315" s="228" t="s">
        <v>481</v>
      </c>
    </row>
    <row r="316" s="2" customFormat="1">
      <c r="A316" s="41"/>
      <c r="B316" s="42"/>
      <c r="C316" s="43"/>
      <c r="D316" s="230" t="s">
        <v>206</v>
      </c>
      <c r="E316" s="43"/>
      <c r="F316" s="231" t="s">
        <v>482</v>
      </c>
      <c r="G316" s="43"/>
      <c r="H316" s="43"/>
      <c r="I316" s="232"/>
      <c r="J316" s="43"/>
      <c r="K316" s="43"/>
      <c r="L316" s="47"/>
      <c r="M316" s="233"/>
      <c r="N316" s="234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206</v>
      </c>
      <c r="AU316" s="20" t="s">
        <v>85</v>
      </c>
    </row>
    <row r="317" s="13" customFormat="1">
      <c r="A317" s="13"/>
      <c r="B317" s="235"/>
      <c r="C317" s="236"/>
      <c r="D317" s="237" t="s">
        <v>208</v>
      </c>
      <c r="E317" s="238" t="s">
        <v>19</v>
      </c>
      <c r="F317" s="239" t="s">
        <v>384</v>
      </c>
      <c r="G317" s="236"/>
      <c r="H317" s="240">
        <v>10.6</v>
      </c>
      <c r="I317" s="241"/>
      <c r="J317" s="236"/>
      <c r="K317" s="236"/>
      <c r="L317" s="242"/>
      <c r="M317" s="243"/>
      <c r="N317" s="244"/>
      <c r="O317" s="244"/>
      <c r="P317" s="244"/>
      <c r="Q317" s="244"/>
      <c r="R317" s="244"/>
      <c r="S317" s="244"/>
      <c r="T317" s="245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6" t="s">
        <v>208</v>
      </c>
      <c r="AU317" s="246" t="s">
        <v>85</v>
      </c>
      <c r="AV317" s="13" t="s">
        <v>85</v>
      </c>
      <c r="AW317" s="13" t="s">
        <v>37</v>
      </c>
      <c r="AX317" s="13" t="s">
        <v>76</v>
      </c>
      <c r="AY317" s="246" t="s">
        <v>197</v>
      </c>
    </row>
    <row r="318" s="15" customFormat="1">
      <c r="A318" s="15"/>
      <c r="B318" s="258"/>
      <c r="C318" s="259"/>
      <c r="D318" s="237" t="s">
        <v>208</v>
      </c>
      <c r="E318" s="260" t="s">
        <v>19</v>
      </c>
      <c r="F318" s="261" t="s">
        <v>385</v>
      </c>
      <c r="G318" s="259"/>
      <c r="H318" s="262">
        <v>10.6</v>
      </c>
      <c r="I318" s="263"/>
      <c r="J318" s="259"/>
      <c r="K318" s="259"/>
      <c r="L318" s="264"/>
      <c r="M318" s="265"/>
      <c r="N318" s="266"/>
      <c r="O318" s="266"/>
      <c r="P318" s="266"/>
      <c r="Q318" s="266"/>
      <c r="R318" s="266"/>
      <c r="S318" s="266"/>
      <c r="T318" s="267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68" t="s">
        <v>208</v>
      </c>
      <c r="AU318" s="268" t="s">
        <v>85</v>
      </c>
      <c r="AV318" s="15" t="s">
        <v>93</v>
      </c>
      <c r="AW318" s="15" t="s">
        <v>37</v>
      </c>
      <c r="AX318" s="15" t="s">
        <v>76</v>
      </c>
      <c r="AY318" s="268" t="s">
        <v>197</v>
      </c>
    </row>
    <row r="319" s="14" customFormat="1">
      <c r="A319" s="14"/>
      <c r="B319" s="247"/>
      <c r="C319" s="248"/>
      <c r="D319" s="237" t="s">
        <v>208</v>
      </c>
      <c r="E319" s="249" t="s">
        <v>19</v>
      </c>
      <c r="F319" s="250" t="s">
        <v>272</v>
      </c>
      <c r="G319" s="248"/>
      <c r="H319" s="251">
        <v>10.6</v>
      </c>
      <c r="I319" s="252"/>
      <c r="J319" s="248"/>
      <c r="K319" s="248"/>
      <c r="L319" s="253"/>
      <c r="M319" s="254"/>
      <c r="N319" s="255"/>
      <c r="O319" s="255"/>
      <c r="P319" s="255"/>
      <c r="Q319" s="255"/>
      <c r="R319" s="255"/>
      <c r="S319" s="255"/>
      <c r="T319" s="256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7" t="s">
        <v>208</v>
      </c>
      <c r="AU319" s="257" t="s">
        <v>85</v>
      </c>
      <c r="AV319" s="14" t="s">
        <v>204</v>
      </c>
      <c r="AW319" s="14" t="s">
        <v>37</v>
      </c>
      <c r="AX319" s="14" t="s">
        <v>83</v>
      </c>
      <c r="AY319" s="257" t="s">
        <v>197</v>
      </c>
    </row>
    <row r="320" s="2" customFormat="1" ht="49.05" customHeight="1">
      <c r="A320" s="41"/>
      <c r="B320" s="42"/>
      <c r="C320" s="217" t="s">
        <v>483</v>
      </c>
      <c r="D320" s="217" t="s">
        <v>199</v>
      </c>
      <c r="E320" s="218" t="s">
        <v>484</v>
      </c>
      <c r="F320" s="219" t="s">
        <v>485</v>
      </c>
      <c r="G320" s="220" t="s">
        <v>202</v>
      </c>
      <c r="H320" s="221">
        <v>525.10000000000002</v>
      </c>
      <c r="I320" s="222"/>
      <c r="J320" s="223">
        <f>ROUND(I320*H320,2)</f>
        <v>0</v>
      </c>
      <c r="K320" s="219" t="s">
        <v>203</v>
      </c>
      <c r="L320" s="47"/>
      <c r="M320" s="224" t="s">
        <v>19</v>
      </c>
      <c r="N320" s="225" t="s">
        <v>47</v>
      </c>
      <c r="O320" s="87"/>
      <c r="P320" s="226">
        <f>O320*H320</f>
        <v>0</v>
      </c>
      <c r="Q320" s="226">
        <v>0</v>
      </c>
      <c r="R320" s="226">
        <f>Q320*H320</f>
        <v>0</v>
      </c>
      <c r="S320" s="226">
        <v>0</v>
      </c>
      <c r="T320" s="227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8" t="s">
        <v>204</v>
      </c>
      <c r="AT320" s="228" t="s">
        <v>199</v>
      </c>
      <c r="AU320" s="228" t="s">
        <v>85</v>
      </c>
      <c r="AY320" s="20" t="s">
        <v>197</v>
      </c>
      <c r="BE320" s="229">
        <f>IF(N320="základní",J320,0)</f>
        <v>0</v>
      </c>
      <c r="BF320" s="229">
        <f>IF(N320="snížená",J320,0)</f>
        <v>0</v>
      </c>
      <c r="BG320" s="229">
        <f>IF(N320="zákl. přenesená",J320,0)</f>
        <v>0</v>
      </c>
      <c r="BH320" s="229">
        <f>IF(N320="sníž. přenesená",J320,0)</f>
        <v>0</v>
      </c>
      <c r="BI320" s="229">
        <f>IF(N320="nulová",J320,0)</f>
        <v>0</v>
      </c>
      <c r="BJ320" s="20" t="s">
        <v>83</v>
      </c>
      <c r="BK320" s="229">
        <f>ROUND(I320*H320,2)</f>
        <v>0</v>
      </c>
      <c r="BL320" s="20" t="s">
        <v>204</v>
      </c>
      <c r="BM320" s="228" t="s">
        <v>486</v>
      </c>
    </row>
    <row r="321" s="2" customFormat="1">
      <c r="A321" s="41"/>
      <c r="B321" s="42"/>
      <c r="C321" s="43"/>
      <c r="D321" s="230" t="s">
        <v>206</v>
      </c>
      <c r="E321" s="43"/>
      <c r="F321" s="231" t="s">
        <v>487</v>
      </c>
      <c r="G321" s="43"/>
      <c r="H321" s="43"/>
      <c r="I321" s="232"/>
      <c r="J321" s="43"/>
      <c r="K321" s="43"/>
      <c r="L321" s="47"/>
      <c r="M321" s="233"/>
      <c r="N321" s="234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206</v>
      </c>
      <c r="AU321" s="20" t="s">
        <v>85</v>
      </c>
    </row>
    <row r="322" s="13" customFormat="1">
      <c r="A322" s="13"/>
      <c r="B322" s="235"/>
      <c r="C322" s="236"/>
      <c r="D322" s="237" t="s">
        <v>208</v>
      </c>
      <c r="E322" s="238" t="s">
        <v>19</v>
      </c>
      <c r="F322" s="239" t="s">
        <v>462</v>
      </c>
      <c r="G322" s="236"/>
      <c r="H322" s="240">
        <v>525.10000000000002</v>
      </c>
      <c r="I322" s="241"/>
      <c r="J322" s="236"/>
      <c r="K322" s="236"/>
      <c r="L322" s="242"/>
      <c r="M322" s="243"/>
      <c r="N322" s="244"/>
      <c r="O322" s="244"/>
      <c r="P322" s="244"/>
      <c r="Q322" s="244"/>
      <c r="R322" s="244"/>
      <c r="S322" s="244"/>
      <c r="T322" s="245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6" t="s">
        <v>208</v>
      </c>
      <c r="AU322" s="246" t="s">
        <v>85</v>
      </c>
      <c r="AV322" s="13" t="s">
        <v>85</v>
      </c>
      <c r="AW322" s="13" t="s">
        <v>37</v>
      </c>
      <c r="AX322" s="13" t="s">
        <v>83</v>
      </c>
      <c r="AY322" s="246" t="s">
        <v>197</v>
      </c>
    </row>
    <row r="323" s="2" customFormat="1" ht="78" customHeight="1">
      <c r="A323" s="41"/>
      <c r="B323" s="42"/>
      <c r="C323" s="217" t="s">
        <v>488</v>
      </c>
      <c r="D323" s="217" t="s">
        <v>199</v>
      </c>
      <c r="E323" s="218" t="s">
        <v>489</v>
      </c>
      <c r="F323" s="219" t="s">
        <v>490</v>
      </c>
      <c r="G323" s="220" t="s">
        <v>202</v>
      </c>
      <c r="H323" s="221">
        <v>14.550000000000001</v>
      </c>
      <c r="I323" s="222"/>
      <c r="J323" s="223">
        <f>ROUND(I323*H323,2)</f>
        <v>0</v>
      </c>
      <c r="K323" s="219" t="s">
        <v>203</v>
      </c>
      <c r="L323" s="47"/>
      <c r="M323" s="224" t="s">
        <v>19</v>
      </c>
      <c r="N323" s="225" t="s">
        <v>47</v>
      </c>
      <c r="O323" s="87"/>
      <c r="P323" s="226">
        <f>O323*H323</f>
        <v>0</v>
      </c>
      <c r="Q323" s="226">
        <v>0.089219999999999994</v>
      </c>
      <c r="R323" s="226">
        <f>Q323*H323</f>
        <v>1.2981510000000001</v>
      </c>
      <c r="S323" s="226">
        <v>0</v>
      </c>
      <c r="T323" s="227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8" t="s">
        <v>204</v>
      </c>
      <c r="AT323" s="228" t="s">
        <v>199</v>
      </c>
      <c r="AU323" s="228" t="s">
        <v>85</v>
      </c>
      <c r="AY323" s="20" t="s">
        <v>197</v>
      </c>
      <c r="BE323" s="229">
        <f>IF(N323="základní",J323,0)</f>
        <v>0</v>
      </c>
      <c r="BF323" s="229">
        <f>IF(N323="snížená",J323,0)</f>
        <v>0</v>
      </c>
      <c r="BG323" s="229">
        <f>IF(N323="zákl. přenesená",J323,0)</f>
        <v>0</v>
      </c>
      <c r="BH323" s="229">
        <f>IF(N323="sníž. přenesená",J323,0)</f>
        <v>0</v>
      </c>
      <c r="BI323" s="229">
        <f>IF(N323="nulová",J323,0)</f>
        <v>0</v>
      </c>
      <c r="BJ323" s="20" t="s">
        <v>83</v>
      </c>
      <c r="BK323" s="229">
        <f>ROUND(I323*H323,2)</f>
        <v>0</v>
      </c>
      <c r="BL323" s="20" t="s">
        <v>204</v>
      </c>
      <c r="BM323" s="228" t="s">
        <v>491</v>
      </c>
    </row>
    <row r="324" s="2" customFormat="1">
      <c r="A324" s="41"/>
      <c r="B324" s="42"/>
      <c r="C324" s="43"/>
      <c r="D324" s="230" t="s">
        <v>206</v>
      </c>
      <c r="E324" s="43"/>
      <c r="F324" s="231" t="s">
        <v>492</v>
      </c>
      <c r="G324" s="43"/>
      <c r="H324" s="43"/>
      <c r="I324" s="232"/>
      <c r="J324" s="43"/>
      <c r="K324" s="43"/>
      <c r="L324" s="47"/>
      <c r="M324" s="233"/>
      <c r="N324" s="234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206</v>
      </c>
      <c r="AU324" s="20" t="s">
        <v>85</v>
      </c>
    </row>
    <row r="325" s="13" customFormat="1">
      <c r="A325" s="13"/>
      <c r="B325" s="235"/>
      <c r="C325" s="236"/>
      <c r="D325" s="237" t="s">
        <v>208</v>
      </c>
      <c r="E325" s="238" t="s">
        <v>19</v>
      </c>
      <c r="F325" s="239" t="s">
        <v>379</v>
      </c>
      <c r="G325" s="236"/>
      <c r="H325" s="240">
        <v>2.75</v>
      </c>
      <c r="I325" s="241"/>
      <c r="J325" s="236"/>
      <c r="K325" s="236"/>
      <c r="L325" s="242"/>
      <c r="M325" s="243"/>
      <c r="N325" s="244"/>
      <c r="O325" s="244"/>
      <c r="P325" s="244"/>
      <c r="Q325" s="244"/>
      <c r="R325" s="244"/>
      <c r="S325" s="244"/>
      <c r="T325" s="245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6" t="s">
        <v>208</v>
      </c>
      <c r="AU325" s="246" t="s">
        <v>85</v>
      </c>
      <c r="AV325" s="13" t="s">
        <v>85</v>
      </c>
      <c r="AW325" s="13" t="s">
        <v>37</v>
      </c>
      <c r="AX325" s="13" t="s">
        <v>76</v>
      </c>
      <c r="AY325" s="246" t="s">
        <v>197</v>
      </c>
    </row>
    <row r="326" s="13" customFormat="1">
      <c r="A326" s="13"/>
      <c r="B326" s="235"/>
      <c r="C326" s="236"/>
      <c r="D326" s="237" t="s">
        <v>208</v>
      </c>
      <c r="E326" s="238" t="s">
        <v>19</v>
      </c>
      <c r="F326" s="239" t="s">
        <v>380</v>
      </c>
      <c r="G326" s="236"/>
      <c r="H326" s="240">
        <v>2.75</v>
      </c>
      <c r="I326" s="241"/>
      <c r="J326" s="236"/>
      <c r="K326" s="236"/>
      <c r="L326" s="242"/>
      <c r="M326" s="243"/>
      <c r="N326" s="244"/>
      <c r="O326" s="244"/>
      <c r="P326" s="244"/>
      <c r="Q326" s="244"/>
      <c r="R326" s="244"/>
      <c r="S326" s="244"/>
      <c r="T326" s="245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6" t="s">
        <v>208</v>
      </c>
      <c r="AU326" s="246" t="s">
        <v>85</v>
      </c>
      <c r="AV326" s="13" t="s">
        <v>85</v>
      </c>
      <c r="AW326" s="13" t="s">
        <v>37</v>
      </c>
      <c r="AX326" s="13" t="s">
        <v>76</v>
      </c>
      <c r="AY326" s="246" t="s">
        <v>197</v>
      </c>
    </row>
    <row r="327" s="13" customFormat="1">
      <c r="A327" s="13"/>
      <c r="B327" s="235"/>
      <c r="C327" s="236"/>
      <c r="D327" s="237" t="s">
        <v>208</v>
      </c>
      <c r="E327" s="238" t="s">
        <v>19</v>
      </c>
      <c r="F327" s="239" t="s">
        <v>381</v>
      </c>
      <c r="G327" s="236"/>
      <c r="H327" s="240">
        <v>3.1499999999999999</v>
      </c>
      <c r="I327" s="241"/>
      <c r="J327" s="236"/>
      <c r="K327" s="236"/>
      <c r="L327" s="242"/>
      <c r="M327" s="243"/>
      <c r="N327" s="244"/>
      <c r="O327" s="244"/>
      <c r="P327" s="244"/>
      <c r="Q327" s="244"/>
      <c r="R327" s="244"/>
      <c r="S327" s="244"/>
      <c r="T327" s="245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6" t="s">
        <v>208</v>
      </c>
      <c r="AU327" s="246" t="s">
        <v>85</v>
      </c>
      <c r="AV327" s="13" t="s">
        <v>85</v>
      </c>
      <c r="AW327" s="13" t="s">
        <v>37</v>
      </c>
      <c r="AX327" s="13" t="s">
        <v>76</v>
      </c>
      <c r="AY327" s="246" t="s">
        <v>197</v>
      </c>
    </row>
    <row r="328" s="13" customFormat="1">
      <c r="A328" s="13"/>
      <c r="B328" s="235"/>
      <c r="C328" s="236"/>
      <c r="D328" s="237" t="s">
        <v>208</v>
      </c>
      <c r="E328" s="238" t="s">
        <v>19</v>
      </c>
      <c r="F328" s="239" t="s">
        <v>382</v>
      </c>
      <c r="G328" s="236"/>
      <c r="H328" s="240">
        <v>5.9000000000000004</v>
      </c>
      <c r="I328" s="241"/>
      <c r="J328" s="236"/>
      <c r="K328" s="236"/>
      <c r="L328" s="242"/>
      <c r="M328" s="243"/>
      <c r="N328" s="244"/>
      <c r="O328" s="244"/>
      <c r="P328" s="244"/>
      <c r="Q328" s="244"/>
      <c r="R328" s="244"/>
      <c r="S328" s="244"/>
      <c r="T328" s="245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6" t="s">
        <v>208</v>
      </c>
      <c r="AU328" s="246" t="s">
        <v>85</v>
      </c>
      <c r="AV328" s="13" t="s">
        <v>85</v>
      </c>
      <c r="AW328" s="13" t="s">
        <v>37</v>
      </c>
      <c r="AX328" s="13" t="s">
        <v>76</v>
      </c>
      <c r="AY328" s="246" t="s">
        <v>197</v>
      </c>
    </row>
    <row r="329" s="15" customFormat="1">
      <c r="A329" s="15"/>
      <c r="B329" s="258"/>
      <c r="C329" s="259"/>
      <c r="D329" s="237" t="s">
        <v>208</v>
      </c>
      <c r="E329" s="260" t="s">
        <v>19</v>
      </c>
      <c r="F329" s="261" t="s">
        <v>383</v>
      </c>
      <c r="G329" s="259"/>
      <c r="H329" s="262">
        <v>14.550000000000001</v>
      </c>
      <c r="I329" s="263"/>
      <c r="J329" s="259"/>
      <c r="K329" s="259"/>
      <c r="L329" s="264"/>
      <c r="M329" s="265"/>
      <c r="N329" s="266"/>
      <c r="O329" s="266"/>
      <c r="P329" s="266"/>
      <c r="Q329" s="266"/>
      <c r="R329" s="266"/>
      <c r="S329" s="266"/>
      <c r="T329" s="267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268" t="s">
        <v>208</v>
      </c>
      <c r="AU329" s="268" t="s">
        <v>85</v>
      </c>
      <c r="AV329" s="15" t="s">
        <v>93</v>
      </c>
      <c r="AW329" s="15" t="s">
        <v>37</v>
      </c>
      <c r="AX329" s="15" t="s">
        <v>76</v>
      </c>
      <c r="AY329" s="268" t="s">
        <v>197</v>
      </c>
    </row>
    <row r="330" s="14" customFormat="1">
      <c r="A330" s="14"/>
      <c r="B330" s="247"/>
      <c r="C330" s="248"/>
      <c r="D330" s="237" t="s">
        <v>208</v>
      </c>
      <c r="E330" s="249" t="s">
        <v>19</v>
      </c>
      <c r="F330" s="250" t="s">
        <v>272</v>
      </c>
      <c r="G330" s="248"/>
      <c r="H330" s="251">
        <v>14.550000000000001</v>
      </c>
      <c r="I330" s="252"/>
      <c r="J330" s="248"/>
      <c r="K330" s="248"/>
      <c r="L330" s="253"/>
      <c r="M330" s="254"/>
      <c r="N330" s="255"/>
      <c r="O330" s="255"/>
      <c r="P330" s="255"/>
      <c r="Q330" s="255"/>
      <c r="R330" s="255"/>
      <c r="S330" s="255"/>
      <c r="T330" s="256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57" t="s">
        <v>208</v>
      </c>
      <c r="AU330" s="257" t="s">
        <v>85</v>
      </c>
      <c r="AV330" s="14" t="s">
        <v>204</v>
      </c>
      <c r="AW330" s="14" t="s">
        <v>37</v>
      </c>
      <c r="AX330" s="14" t="s">
        <v>83</v>
      </c>
      <c r="AY330" s="257" t="s">
        <v>197</v>
      </c>
    </row>
    <row r="331" s="2" customFormat="1" ht="24.15" customHeight="1">
      <c r="A331" s="41"/>
      <c r="B331" s="42"/>
      <c r="C331" s="269" t="s">
        <v>493</v>
      </c>
      <c r="D331" s="269" t="s">
        <v>342</v>
      </c>
      <c r="E331" s="270" t="s">
        <v>494</v>
      </c>
      <c r="F331" s="271" t="s">
        <v>495</v>
      </c>
      <c r="G331" s="272" t="s">
        <v>202</v>
      </c>
      <c r="H331" s="273">
        <v>3.1819999999999999</v>
      </c>
      <c r="I331" s="274"/>
      <c r="J331" s="275">
        <f>ROUND(I331*H331,2)</f>
        <v>0</v>
      </c>
      <c r="K331" s="271" t="s">
        <v>203</v>
      </c>
      <c r="L331" s="276"/>
      <c r="M331" s="277" t="s">
        <v>19</v>
      </c>
      <c r="N331" s="278" t="s">
        <v>47</v>
      </c>
      <c r="O331" s="87"/>
      <c r="P331" s="226">
        <f>O331*H331</f>
        <v>0</v>
      </c>
      <c r="Q331" s="226">
        <v>0.13200000000000001</v>
      </c>
      <c r="R331" s="226">
        <f>Q331*H331</f>
        <v>0.42002400000000001</v>
      </c>
      <c r="S331" s="226">
        <v>0</v>
      </c>
      <c r="T331" s="227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8" t="s">
        <v>239</v>
      </c>
      <c r="AT331" s="228" t="s">
        <v>342</v>
      </c>
      <c r="AU331" s="228" t="s">
        <v>85</v>
      </c>
      <c r="AY331" s="20" t="s">
        <v>197</v>
      </c>
      <c r="BE331" s="229">
        <f>IF(N331="základní",J331,0)</f>
        <v>0</v>
      </c>
      <c r="BF331" s="229">
        <f>IF(N331="snížená",J331,0)</f>
        <v>0</v>
      </c>
      <c r="BG331" s="229">
        <f>IF(N331="zákl. přenesená",J331,0)</f>
        <v>0</v>
      </c>
      <c r="BH331" s="229">
        <f>IF(N331="sníž. přenesená",J331,0)</f>
        <v>0</v>
      </c>
      <c r="BI331" s="229">
        <f>IF(N331="nulová",J331,0)</f>
        <v>0</v>
      </c>
      <c r="BJ331" s="20" t="s">
        <v>83</v>
      </c>
      <c r="BK331" s="229">
        <f>ROUND(I331*H331,2)</f>
        <v>0</v>
      </c>
      <c r="BL331" s="20" t="s">
        <v>204</v>
      </c>
      <c r="BM331" s="228" t="s">
        <v>496</v>
      </c>
    </row>
    <row r="332" s="13" customFormat="1">
      <c r="A332" s="13"/>
      <c r="B332" s="235"/>
      <c r="C332" s="236"/>
      <c r="D332" s="237" t="s">
        <v>208</v>
      </c>
      <c r="E332" s="238" t="s">
        <v>19</v>
      </c>
      <c r="F332" s="239" t="s">
        <v>381</v>
      </c>
      <c r="G332" s="236"/>
      <c r="H332" s="240">
        <v>3.1499999999999999</v>
      </c>
      <c r="I332" s="241"/>
      <c r="J332" s="236"/>
      <c r="K332" s="236"/>
      <c r="L332" s="242"/>
      <c r="M332" s="243"/>
      <c r="N332" s="244"/>
      <c r="O332" s="244"/>
      <c r="P332" s="244"/>
      <c r="Q332" s="244"/>
      <c r="R332" s="244"/>
      <c r="S332" s="244"/>
      <c r="T332" s="245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6" t="s">
        <v>208</v>
      </c>
      <c r="AU332" s="246" t="s">
        <v>85</v>
      </c>
      <c r="AV332" s="13" t="s">
        <v>85</v>
      </c>
      <c r="AW332" s="13" t="s">
        <v>37</v>
      </c>
      <c r="AX332" s="13" t="s">
        <v>83</v>
      </c>
      <c r="AY332" s="246" t="s">
        <v>197</v>
      </c>
    </row>
    <row r="333" s="13" customFormat="1">
      <c r="A333" s="13"/>
      <c r="B333" s="235"/>
      <c r="C333" s="236"/>
      <c r="D333" s="237" t="s">
        <v>208</v>
      </c>
      <c r="E333" s="236"/>
      <c r="F333" s="239" t="s">
        <v>497</v>
      </c>
      <c r="G333" s="236"/>
      <c r="H333" s="240">
        <v>3.1819999999999999</v>
      </c>
      <c r="I333" s="241"/>
      <c r="J333" s="236"/>
      <c r="K333" s="236"/>
      <c r="L333" s="242"/>
      <c r="M333" s="243"/>
      <c r="N333" s="244"/>
      <c r="O333" s="244"/>
      <c r="P333" s="244"/>
      <c r="Q333" s="244"/>
      <c r="R333" s="244"/>
      <c r="S333" s="244"/>
      <c r="T333" s="245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6" t="s">
        <v>208</v>
      </c>
      <c r="AU333" s="246" t="s">
        <v>85</v>
      </c>
      <c r="AV333" s="13" t="s">
        <v>85</v>
      </c>
      <c r="AW333" s="13" t="s">
        <v>4</v>
      </c>
      <c r="AX333" s="13" t="s">
        <v>83</v>
      </c>
      <c r="AY333" s="246" t="s">
        <v>197</v>
      </c>
    </row>
    <row r="334" s="2" customFormat="1" ht="24.15" customHeight="1">
      <c r="A334" s="41"/>
      <c r="B334" s="42"/>
      <c r="C334" s="269" t="s">
        <v>498</v>
      </c>
      <c r="D334" s="269" t="s">
        <v>342</v>
      </c>
      <c r="E334" s="270" t="s">
        <v>499</v>
      </c>
      <c r="F334" s="271" t="s">
        <v>500</v>
      </c>
      <c r="G334" s="272" t="s">
        <v>202</v>
      </c>
      <c r="H334" s="273">
        <v>2.8330000000000002</v>
      </c>
      <c r="I334" s="274"/>
      <c r="J334" s="275">
        <f>ROUND(I334*H334,2)</f>
        <v>0</v>
      </c>
      <c r="K334" s="271" t="s">
        <v>203</v>
      </c>
      <c r="L334" s="276"/>
      <c r="M334" s="277" t="s">
        <v>19</v>
      </c>
      <c r="N334" s="278" t="s">
        <v>47</v>
      </c>
      <c r="O334" s="87"/>
      <c r="P334" s="226">
        <f>O334*H334</f>
        <v>0</v>
      </c>
      <c r="Q334" s="226">
        <v>0.13100000000000001</v>
      </c>
      <c r="R334" s="226">
        <f>Q334*H334</f>
        <v>0.37112300000000004</v>
      </c>
      <c r="S334" s="226">
        <v>0</v>
      </c>
      <c r="T334" s="227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8" t="s">
        <v>239</v>
      </c>
      <c r="AT334" s="228" t="s">
        <v>342</v>
      </c>
      <c r="AU334" s="228" t="s">
        <v>85</v>
      </c>
      <c r="AY334" s="20" t="s">
        <v>197</v>
      </c>
      <c r="BE334" s="229">
        <f>IF(N334="základní",J334,0)</f>
        <v>0</v>
      </c>
      <c r="BF334" s="229">
        <f>IF(N334="snížená",J334,0)</f>
        <v>0</v>
      </c>
      <c r="BG334" s="229">
        <f>IF(N334="zákl. přenesená",J334,0)</f>
        <v>0</v>
      </c>
      <c r="BH334" s="229">
        <f>IF(N334="sníž. přenesená",J334,0)</f>
        <v>0</v>
      </c>
      <c r="BI334" s="229">
        <f>IF(N334="nulová",J334,0)</f>
        <v>0</v>
      </c>
      <c r="BJ334" s="20" t="s">
        <v>83</v>
      </c>
      <c r="BK334" s="229">
        <f>ROUND(I334*H334,2)</f>
        <v>0</v>
      </c>
      <c r="BL334" s="20" t="s">
        <v>204</v>
      </c>
      <c r="BM334" s="228" t="s">
        <v>501</v>
      </c>
    </row>
    <row r="335" s="13" customFormat="1">
      <c r="A335" s="13"/>
      <c r="B335" s="235"/>
      <c r="C335" s="236"/>
      <c r="D335" s="237" t="s">
        <v>208</v>
      </c>
      <c r="E335" s="238" t="s">
        <v>19</v>
      </c>
      <c r="F335" s="239" t="s">
        <v>379</v>
      </c>
      <c r="G335" s="236"/>
      <c r="H335" s="240">
        <v>2.75</v>
      </c>
      <c r="I335" s="241"/>
      <c r="J335" s="236"/>
      <c r="K335" s="236"/>
      <c r="L335" s="242"/>
      <c r="M335" s="243"/>
      <c r="N335" s="244"/>
      <c r="O335" s="244"/>
      <c r="P335" s="244"/>
      <c r="Q335" s="244"/>
      <c r="R335" s="244"/>
      <c r="S335" s="244"/>
      <c r="T335" s="245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6" t="s">
        <v>208</v>
      </c>
      <c r="AU335" s="246" t="s">
        <v>85</v>
      </c>
      <c r="AV335" s="13" t="s">
        <v>85</v>
      </c>
      <c r="AW335" s="13" t="s">
        <v>37</v>
      </c>
      <c r="AX335" s="13" t="s">
        <v>83</v>
      </c>
      <c r="AY335" s="246" t="s">
        <v>197</v>
      </c>
    </row>
    <row r="336" s="13" customFormat="1">
      <c r="A336" s="13"/>
      <c r="B336" s="235"/>
      <c r="C336" s="236"/>
      <c r="D336" s="237" t="s">
        <v>208</v>
      </c>
      <c r="E336" s="236"/>
      <c r="F336" s="239" t="s">
        <v>502</v>
      </c>
      <c r="G336" s="236"/>
      <c r="H336" s="240">
        <v>2.8330000000000002</v>
      </c>
      <c r="I336" s="241"/>
      <c r="J336" s="236"/>
      <c r="K336" s="236"/>
      <c r="L336" s="242"/>
      <c r="M336" s="243"/>
      <c r="N336" s="244"/>
      <c r="O336" s="244"/>
      <c r="P336" s="244"/>
      <c r="Q336" s="244"/>
      <c r="R336" s="244"/>
      <c r="S336" s="244"/>
      <c r="T336" s="245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6" t="s">
        <v>208</v>
      </c>
      <c r="AU336" s="246" t="s">
        <v>85</v>
      </c>
      <c r="AV336" s="13" t="s">
        <v>85</v>
      </c>
      <c r="AW336" s="13" t="s">
        <v>4</v>
      </c>
      <c r="AX336" s="13" t="s">
        <v>83</v>
      </c>
      <c r="AY336" s="246" t="s">
        <v>197</v>
      </c>
    </row>
    <row r="337" s="2" customFormat="1" ht="24.15" customHeight="1">
      <c r="A337" s="41"/>
      <c r="B337" s="42"/>
      <c r="C337" s="269" t="s">
        <v>503</v>
      </c>
      <c r="D337" s="269" t="s">
        <v>342</v>
      </c>
      <c r="E337" s="270" t="s">
        <v>504</v>
      </c>
      <c r="F337" s="271" t="s">
        <v>505</v>
      </c>
      <c r="G337" s="272" t="s">
        <v>202</v>
      </c>
      <c r="H337" s="273">
        <v>2.8330000000000002</v>
      </c>
      <c r="I337" s="274"/>
      <c r="J337" s="275">
        <f>ROUND(I337*H337,2)</f>
        <v>0</v>
      </c>
      <c r="K337" s="271" t="s">
        <v>19</v>
      </c>
      <c r="L337" s="276"/>
      <c r="M337" s="277" t="s">
        <v>19</v>
      </c>
      <c r="N337" s="278" t="s">
        <v>47</v>
      </c>
      <c r="O337" s="87"/>
      <c r="P337" s="226">
        <f>O337*H337</f>
        <v>0</v>
      </c>
      <c r="Q337" s="226">
        <v>0.13200000000000001</v>
      </c>
      <c r="R337" s="226">
        <f>Q337*H337</f>
        <v>0.37395600000000007</v>
      </c>
      <c r="S337" s="226">
        <v>0</v>
      </c>
      <c r="T337" s="227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8" t="s">
        <v>239</v>
      </c>
      <c r="AT337" s="228" t="s">
        <v>342</v>
      </c>
      <c r="AU337" s="228" t="s">
        <v>85</v>
      </c>
      <c r="AY337" s="20" t="s">
        <v>197</v>
      </c>
      <c r="BE337" s="229">
        <f>IF(N337="základní",J337,0)</f>
        <v>0</v>
      </c>
      <c r="BF337" s="229">
        <f>IF(N337="snížená",J337,0)</f>
        <v>0</v>
      </c>
      <c r="BG337" s="229">
        <f>IF(N337="zákl. přenesená",J337,0)</f>
        <v>0</v>
      </c>
      <c r="BH337" s="229">
        <f>IF(N337="sníž. přenesená",J337,0)</f>
        <v>0</v>
      </c>
      <c r="BI337" s="229">
        <f>IF(N337="nulová",J337,0)</f>
        <v>0</v>
      </c>
      <c r="BJ337" s="20" t="s">
        <v>83</v>
      </c>
      <c r="BK337" s="229">
        <f>ROUND(I337*H337,2)</f>
        <v>0</v>
      </c>
      <c r="BL337" s="20" t="s">
        <v>204</v>
      </c>
      <c r="BM337" s="228" t="s">
        <v>506</v>
      </c>
    </row>
    <row r="338" s="13" customFormat="1">
      <c r="A338" s="13"/>
      <c r="B338" s="235"/>
      <c r="C338" s="236"/>
      <c r="D338" s="237" t="s">
        <v>208</v>
      </c>
      <c r="E338" s="238" t="s">
        <v>19</v>
      </c>
      <c r="F338" s="239" t="s">
        <v>380</v>
      </c>
      <c r="G338" s="236"/>
      <c r="H338" s="240">
        <v>2.75</v>
      </c>
      <c r="I338" s="241"/>
      <c r="J338" s="236"/>
      <c r="K338" s="236"/>
      <c r="L338" s="242"/>
      <c r="M338" s="243"/>
      <c r="N338" s="244"/>
      <c r="O338" s="244"/>
      <c r="P338" s="244"/>
      <c r="Q338" s="244"/>
      <c r="R338" s="244"/>
      <c r="S338" s="244"/>
      <c r="T338" s="245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6" t="s">
        <v>208</v>
      </c>
      <c r="AU338" s="246" t="s">
        <v>85</v>
      </c>
      <c r="AV338" s="13" t="s">
        <v>85</v>
      </c>
      <c r="AW338" s="13" t="s">
        <v>37</v>
      </c>
      <c r="AX338" s="13" t="s">
        <v>83</v>
      </c>
      <c r="AY338" s="246" t="s">
        <v>197</v>
      </c>
    </row>
    <row r="339" s="13" customFormat="1">
      <c r="A339" s="13"/>
      <c r="B339" s="235"/>
      <c r="C339" s="236"/>
      <c r="D339" s="237" t="s">
        <v>208</v>
      </c>
      <c r="E339" s="236"/>
      <c r="F339" s="239" t="s">
        <v>502</v>
      </c>
      <c r="G339" s="236"/>
      <c r="H339" s="240">
        <v>2.8330000000000002</v>
      </c>
      <c r="I339" s="241"/>
      <c r="J339" s="236"/>
      <c r="K339" s="236"/>
      <c r="L339" s="242"/>
      <c r="M339" s="243"/>
      <c r="N339" s="244"/>
      <c r="O339" s="244"/>
      <c r="P339" s="244"/>
      <c r="Q339" s="244"/>
      <c r="R339" s="244"/>
      <c r="S339" s="244"/>
      <c r="T339" s="245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6" t="s">
        <v>208</v>
      </c>
      <c r="AU339" s="246" t="s">
        <v>85</v>
      </c>
      <c r="AV339" s="13" t="s">
        <v>85</v>
      </c>
      <c r="AW339" s="13" t="s">
        <v>4</v>
      </c>
      <c r="AX339" s="13" t="s">
        <v>83</v>
      </c>
      <c r="AY339" s="246" t="s">
        <v>197</v>
      </c>
    </row>
    <row r="340" s="2" customFormat="1" ht="90" customHeight="1">
      <c r="A340" s="41"/>
      <c r="B340" s="42"/>
      <c r="C340" s="217" t="s">
        <v>507</v>
      </c>
      <c r="D340" s="217" t="s">
        <v>199</v>
      </c>
      <c r="E340" s="218" t="s">
        <v>508</v>
      </c>
      <c r="F340" s="219" t="s">
        <v>509</v>
      </c>
      <c r="G340" s="220" t="s">
        <v>202</v>
      </c>
      <c r="H340" s="221">
        <v>5.5</v>
      </c>
      <c r="I340" s="222"/>
      <c r="J340" s="223">
        <f>ROUND(I340*H340,2)</f>
        <v>0</v>
      </c>
      <c r="K340" s="219" t="s">
        <v>203</v>
      </c>
      <c r="L340" s="47"/>
      <c r="M340" s="224" t="s">
        <v>19</v>
      </c>
      <c r="N340" s="225" t="s">
        <v>47</v>
      </c>
      <c r="O340" s="87"/>
      <c r="P340" s="226">
        <f>O340*H340</f>
        <v>0</v>
      </c>
      <c r="Q340" s="226">
        <v>0</v>
      </c>
      <c r="R340" s="226">
        <f>Q340*H340</f>
        <v>0</v>
      </c>
      <c r="S340" s="226">
        <v>0</v>
      </c>
      <c r="T340" s="227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228" t="s">
        <v>204</v>
      </c>
      <c r="AT340" s="228" t="s">
        <v>199</v>
      </c>
      <c r="AU340" s="228" t="s">
        <v>85</v>
      </c>
      <c r="AY340" s="20" t="s">
        <v>197</v>
      </c>
      <c r="BE340" s="229">
        <f>IF(N340="základní",J340,0)</f>
        <v>0</v>
      </c>
      <c r="BF340" s="229">
        <f>IF(N340="snížená",J340,0)</f>
        <v>0</v>
      </c>
      <c r="BG340" s="229">
        <f>IF(N340="zákl. přenesená",J340,0)</f>
        <v>0</v>
      </c>
      <c r="BH340" s="229">
        <f>IF(N340="sníž. přenesená",J340,0)</f>
        <v>0</v>
      </c>
      <c r="BI340" s="229">
        <f>IF(N340="nulová",J340,0)</f>
        <v>0</v>
      </c>
      <c r="BJ340" s="20" t="s">
        <v>83</v>
      </c>
      <c r="BK340" s="229">
        <f>ROUND(I340*H340,2)</f>
        <v>0</v>
      </c>
      <c r="BL340" s="20" t="s">
        <v>204</v>
      </c>
      <c r="BM340" s="228" t="s">
        <v>510</v>
      </c>
    </row>
    <row r="341" s="2" customFormat="1">
      <c r="A341" s="41"/>
      <c r="B341" s="42"/>
      <c r="C341" s="43"/>
      <c r="D341" s="230" t="s">
        <v>206</v>
      </c>
      <c r="E341" s="43"/>
      <c r="F341" s="231" t="s">
        <v>511</v>
      </c>
      <c r="G341" s="43"/>
      <c r="H341" s="43"/>
      <c r="I341" s="232"/>
      <c r="J341" s="43"/>
      <c r="K341" s="43"/>
      <c r="L341" s="47"/>
      <c r="M341" s="233"/>
      <c r="N341" s="234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206</v>
      </c>
      <c r="AU341" s="20" t="s">
        <v>85</v>
      </c>
    </row>
    <row r="342" s="13" customFormat="1">
      <c r="A342" s="13"/>
      <c r="B342" s="235"/>
      <c r="C342" s="236"/>
      <c r="D342" s="237" t="s">
        <v>208</v>
      </c>
      <c r="E342" s="238" t="s">
        <v>19</v>
      </c>
      <c r="F342" s="239" t="s">
        <v>379</v>
      </c>
      <c r="G342" s="236"/>
      <c r="H342" s="240">
        <v>2.75</v>
      </c>
      <c r="I342" s="241"/>
      <c r="J342" s="236"/>
      <c r="K342" s="236"/>
      <c r="L342" s="242"/>
      <c r="M342" s="243"/>
      <c r="N342" s="244"/>
      <c r="O342" s="244"/>
      <c r="P342" s="244"/>
      <c r="Q342" s="244"/>
      <c r="R342" s="244"/>
      <c r="S342" s="244"/>
      <c r="T342" s="245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6" t="s">
        <v>208</v>
      </c>
      <c r="AU342" s="246" t="s">
        <v>85</v>
      </c>
      <c r="AV342" s="13" t="s">
        <v>85</v>
      </c>
      <c r="AW342" s="13" t="s">
        <v>37</v>
      </c>
      <c r="AX342" s="13" t="s">
        <v>76</v>
      </c>
      <c r="AY342" s="246" t="s">
        <v>197</v>
      </c>
    </row>
    <row r="343" s="13" customFormat="1">
      <c r="A343" s="13"/>
      <c r="B343" s="235"/>
      <c r="C343" s="236"/>
      <c r="D343" s="237" t="s">
        <v>208</v>
      </c>
      <c r="E343" s="238" t="s">
        <v>19</v>
      </c>
      <c r="F343" s="239" t="s">
        <v>380</v>
      </c>
      <c r="G343" s="236"/>
      <c r="H343" s="240">
        <v>2.75</v>
      </c>
      <c r="I343" s="241"/>
      <c r="J343" s="236"/>
      <c r="K343" s="236"/>
      <c r="L343" s="242"/>
      <c r="M343" s="243"/>
      <c r="N343" s="244"/>
      <c r="O343" s="244"/>
      <c r="P343" s="244"/>
      <c r="Q343" s="244"/>
      <c r="R343" s="244"/>
      <c r="S343" s="244"/>
      <c r="T343" s="245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6" t="s">
        <v>208</v>
      </c>
      <c r="AU343" s="246" t="s">
        <v>85</v>
      </c>
      <c r="AV343" s="13" t="s">
        <v>85</v>
      </c>
      <c r="AW343" s="13" t="s">
        <v>37</v>
      </c>
      <c r="AX343" s="13" t="s">
        <v>76</v>
      </c>
      <c r="AY343" s="246" t="s">
        <v>197</v>
      </c>
    </row>
    <row r="344" s="14" customFormat="1">
      <c r="A344" s="14"/>
      <c r="B344" s="247"/>
      <c r="C344" s="248"/>
      <c r="D344" s="237" t="s">
        <v>208</v>
      </c>
      <c r="E344" s="249" t="s">
        <v>19</v>
      </c>
      <c r="F344" s="250" t="s">
        <v>272</v>
      </c>
      <c r="G344" s="248"/>
      <c r="H344" s="251">
        <v>5.5</v>
      </c>
      <c r="I344" s="252"/>
      <c r="J344" s="248"/>
      <c r="K344" s="248"/>
      <c r="L344" s="253"/>
      <c r="M344" s="254"/>
      <c r="N344" s="255"/>
      <c r="O344" s="255"/>
      <c r="P344" s="255"/>
      <c r="Q344" s="255"/>
      <c r="R344" s="255"/>
      <c r="S344" s="255"/>
      <c r="T344" s="256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7" t="s">
        <v>208</v>
      </c>
      <c r="AU344" s="257" t="s">
        <v>85</v>
      </c>
      <c r="AV344" s="14" t="s">
        <v>204</v>
      </c>
      <c r="AW344" s="14" t="s">
        <v>37</v>
      </c>
      <c r="AX344" s="14" t="s">
        <v>83</v>
      </c>
      <c r="AY344" s="257" t="s">
        <v>197</v>
      </c>
    </row>
    <row r="345" s="2" customFormat="1" ht="78" customHeight="1">
      <c r="A345" s="41"/>
      <c r="B345" s="42"/>
      <c r="C345" s="217" t="s">
        <v>512</v>
      </c>
      <c r="D345" s="217" t="s">
        <v>199</v>
      </c>
      <c r="E345" s="218" t="s">
        <v>513</v>
      </c>
      <c r="F345" s="219" t="s">
        <v>514</v>
      </c>
      <c r="G345" s="220" t="s">
        <v>202</v>
      </c>
      <c r="H345" s="221">
        <v>53.100000000000001</v>
      </c>
      <c r="I345" s="222"/>
      <c r="J345" s="223">
        <f>ROUND(I345*H345,2)</f>
        <v>0</v>
      </c>
      <c r="K345" s="219" t="s">
        <v>203</v>
      </c>
      <c r="L345" s="47"/>
      <c r="M345" s="224" t="s">
        <v>19</v>
      </c>
      <c r="N345" s="225" t="s">
        <v>47</v>
      </c>
      <c r="O345" s="87"/>
      <c r="P345" s="226">
        <f>O345*H345</f>
        <v>0</v>
      </c>
      <c r="Q345" s="226">
        <v>0.11162</v>
      </c>
      <c r="R345" s="226">
        <f>Q345*H345</f>
        <v>5.927022</v>
      </c>
      <c r="S345" s="226">
        <v>0</v>
      </c>
      <c r="T345" s="227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8" t="s">
        <v>204</v>
      </c>
      <c r="AT345" s="228" t="s">
        <v>199</v>
      </c>
      <c r="AU345" s="228" t="s">
        <v>85</v>
      </c>
      <c r="AY345" s="20" t="s">
        <v>197</v>
      </c>
      <c r="BE345" s="229">
        <f>IF(N345="základní",J345,0)</f>
        <v>0</v>
      </c>
      <c r="BF345" s="229">
        <f>IF(N345="snížená",J345,0)</f>
        <v>0</v>
      </c>
      <c r="BG345" s="229">
        <f>IF(N345="zákl. přenesená",J345,0)</f>
        <v>0</v>
      </c>
      <c r="BH345" s="229">
        <f>IF(N345="sníž. přenesená",J345,0)</f>
        <v>0</v>
      </c>
      <c r="BI345" s="229">
        <f>IF(N345="nulová",J345,0)</f>
        <v>0</v>
      </c>
      <c r="BJ345" s="20" t="s">
        <v>83</v>
      </c>
      <c r="BK345" s="229">
        <f>ROUND(I345*H345,2)</f>
        <v>0</v>
      </c>
      <c r="BL345" s="20" t="s">
        <v>204</v>
      </c>
      <c r="BM345" s="228" t="s">
        <v>515</v>
      </c>
    </row>
    <row r="346" s="2" customFormat="1">
      <c r="A346" s="41"/>
      <c r="B346" s="42"/>
      <c r="C346" s="43"/>
      <c r="D346" s="230" t="s">
        <v>206</v>
      </c>
      <c r="E346" s="43"/>
      <c r="F346" s="231" t="s">
        <v>516</v>
      </c>
      <c r="G346" s="43"/>
      <c r="H346" s="43"/>
      <c r="I346" s="232"/>
      <c r="J346" s="43"/>
      <c r="K346" s="43"/>
      <c r="L346" s="47"/>
      <c r="M346" s="233"/>
      <c r="N346" s="234"/>
      <c r="O346" s="87"/>
      <c r="P346" s="87"/>
      <c r="Q346" s="87"/>
      <c r="R346" s="87"/>
      <c r="S346" s="87"/>
      <c r="T346" s="88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0" t="s">
        <v>206</v>
      </c>
      <c r="AU346" s="20" t="s">
        <v>85</v>
      </c>
    </row>
    <row r="347" s="13" customFormat="1">
      <c r="A347" s="13"/>
      <c r="B347" s="235"/>
      <c r="C347" s="236"/>
      <c r="D347" s="237" t="s">
        <v>208</v>
      </c>
      <c r="E347" s="238" t="s">
        <v>19</v>
      </c>
      <c r="F347" s="239" t="s">
        <v>377</v>
      </c>
      <c r="G347" s="236"/>
      <c r="H347" s="240">
        <v>53.100000000000001</v>
      </c>
      <c r="I347" s="241"/>
      <c r="J347" s="236"/>
      <c r="K347" s="236"/>
      <c r="L347" s="242"/>
      <c r="M347" s="243"/>
      <c r="N347" s="244"/>
      <c r="O347" s="244"/>
      <c r="P347" s="244"/>
      <c r="Q347" s="244"/>
      <c r="R347" s="244"/>
      <c r="S347" s="244"/>
      <c r="T347" s="245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46" t="s">
        <v>208</v>
      </c>
      <c r="AU347" s="246" t="s">
        <v>85</v>
      </c>
      <c r="AV347" s="13" t="s">
        <v>85</v>
      </c>
      <c r="AW347" s="13" t="s">
        <v>37</v>
      </c>
      <c r="AX347" s="13" t="s">
        <v>76</v>
      </c>
      <c r="AY347" s="246" t="s">
        <v>197</v>
      </c>
    </row>
    <row r="348" s="15" customFormat="1">
      <c r="A348" s="15"/>
      <c r="B348" s="258"/>
      <c r="C348" s="259"/>
      <c r="D348" s="237" t="s">
        <v>208</v>
      </c>
      <c r="E348" s="260" t="s">
        <v>19</v>
      </c>
      <c r="F348" s="261" t="s">
        <v>378</v>
      </c>
      <c r="G348" s="259"/>
      <c r="H348" s="262">
        <v>53.100000000000001</v>
      </c>
      <c r="I348" s="263"/>
      <c r="J348" s="259"/>
      <c r="K348" s="259"/>
      <c r="L348" s="264"/>
      <c r="M348" s="265"/>
      <c r="N348" s="266"/>
      <c r="O348" s="266"/>
      <c r="P348" s="266"/>
      <c r="Q348" s="266"/>
      <c r="R348" s="266"/>
      <c r="S348" s="266"/>
      <c r="T348" s="267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68" t="s">
        <v>208</v>
      </c>
      <c r="AU348" s="268" t="s">
        <v>85</v>
      </c>
      <c r="AV348" s="15" t="s">
        <v>93</v>
      </c>
      <c r="AW348" s="15" t="s">
        <v>37</v>
      </c>
      <c r="AX348" s="15" t="s">
        <v>76</v>
      </c>
      <c r="AY348" s="268" t="s">
        <v>197</v>
      </c>
    </row>
    <row r="349" s="14" customFormat="1">
      <c r="A349" s="14"/>
      <c r="B349" s="247"/>
      <c r="C349" s="248"/>
      <c r="D349" s="237" t="s">
        <v>208</v>
      </c>
      <c r="E349" s="249" t="s">
        <v>19</v>
      </c>
      <c r="F349" s="250" t="s">
        <v>272</v>
      </c>
      <c r="G349" s="248"/>
      <c r="H349" s="251">
        <v>53.100000000000001</v>
      </c>
      <c r="I349" s="252"/>
      <c r="J349" s="248"/>
      <c r="K349" s="248"/>
      <c r="L349" s="253"/>
      <c r="M349" s="254"/>
      <c r="N349" s="255"/>
      <c r="O349" s="255"/>
      <c r="P349" s="255"/>
      <c r="Q349" s="255"/>
      <c r="R349" s="255"/>
      <c r="S349" s="255"/>
      <c r="T349" s="256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7" t="s">
        <v>208</v>
      </c>
      <c r="AU349" s="257" t="s">
        <v>85</v>
      </c>
      <c r="AV349" s="14" t="s">
        <v>204</v>
      </c>
      <c r="AW349" s="14" t="s">
        <v>37</v>
      </c>
      <c r="AX349" s="14" t="s">
        <v>83</v>
      </c>
      <c r="AY349" s="257" t="s">
        <v>197</v>
      </c>
    </row>
    <row r="350" s="2" customFormat="1" ht="24.15" customHeight="1">
      <c r="A350" s="41"/>
      <c r="B350" s="42"/>
      <c r="C350" s="269" t="s">
        <v>517</v>
      </c>
      <c r="D350" s="269" t="s">
        <v>342</v>
      </c>
      <c r="E350" s="270" t="s">
        <v>518</v>
      </c>
      <c r="F350" s="271" t="s">
        <v>519</v>
      </c>
      <c r="G350" s="272" t="s">
        <v>202</v>
      </c>
      <c r="H350" s="273">
        <v>54.692999999999998</v>
      </c>
      <c r="I350" s="274"/>
      <c r="J350" s="275">
        <f>ROUND(I350*H350,2)</f>
        <v>0</v>
      </c>
      <c r="K350" s="271" t="s">
        <v>203</v>
      </c>
      <c r="L350" s="276"/>
      <c r="M350" s="277" t="s">
        <v>19</v>
      </c>
      <c r="N350" s="278" t="s">
        <v>47</v>
      </c>
      <c r="O350" s="87"/>
      <c r="P350" s="226">
        <f>O350*H350</f>
        <v>0</v>
      </c>
      <c r="Q350" s="226">
        <v>0.17599999999999999</v>
      </c>
      <c r="R350" s="226">
        <f>Q350*H350</f>
        <v>9.6259679999999985</v>
      </c>
      <c r="S350" s="226">
        <v>0</v>
      </c>
      <c r="T350" s="227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228" t="s">
        <v>239</v>
      </c>
      <c r="AT350" s="228" t="s">
        <v>342</v>
      </c>
      <c r="AU350" s="228" t="s">
        <v>85</v>
      </c>
      <c r="AY350" s="20" t="s">
        <v>197</v>
      </c>
      <c r="BE350" s="229">
        <f>IF(N350="základní",J350,0)</f>
        <v>0</v>
      </c>
      <c r="BF350" s="229">
        <f>IF(N350="snížená",J350,0)</f>
        <v>0</v>
      </c>
      <c r="BG350" s="229">
        <f>IF(N350="zákl. přenesená",J350,0)</f>
        <v>0</v>
      </c>
      <c r="BH350" s="229">
        <f>IF(N350="sníž. přenesená",J350,0)</f>
        <v>0</v>
      </c>
      <c r="BI350" s="229">
        <f>IF(N350="nulová",J350,0)</f>
        <v>0</v>
      </c>
      <c r="BJ350" s="20" t="s">
        <v>83</v>
      </c>
      <c r="BK350" s="229">
        <f>ROUND(I350*H350,2)</f>
        <v>0</v>
      </c>
      <c r="BL350" s="20" t="s">
        <v>204</v>
      </c>
      <c r="BM350" s="228" t="s">
        <v>520</v>
      </c>
    </row>
    <row r="351" s="13" customFormat="1">
      <c r="A351" s="13"/>
      <c r="B351" s="235"/>
      <c r="C351" s="236"/>
      <c r="D351" s="237" t="s">
        <v>208</v>
      </c>
      <c r="E351" s="238" t="s">
        <v>19</v>
      </c>
      <c r="F351" s="239" t="s">
        <v>377</v>
      </c>
      <c r="G351" s="236"/>
      <c r="H351" s="240">
        <v>53.100000000000001</v>
      </c>
      <c r="I351" s="241"/>
      <c r="J351" s="236"/>
      <c r="K351" s="236"/>
      <c r="L351" s="242"/>
      <c r="M351" s="243"/>
      <c r="N351" s="244"/>
      <c r="O351" s="244"/>
      <c r="P351" s="244"/>
      <c r="Q351" s="244"/>
      <c r="R351" s="244"/>
      <c r="S351" s="244"/>
      <c r="T351" s="245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6" t="s">
        <v>208</v>
      </c>
      <c r="AU351" s="246" t="s">
        <v>85</v>
      </c>
      <c r="AV351" s="13" t="s">
        <v>85</v>
      </c>
      <c r="AW351" s="13" t="s">
        <v>37</v>
      </c>
      <c r="AX351" s="13" t="s">
        <v>76</v>
      </c>
      <c r="AY351" s="246" t="s">
        <v>197</v>
      </c>
    </row>
    <row r="352" s="15" customFormat="1">
      <c r="A352" s="15"/>
      <c r="B352" s="258"/>
      <c r="C352" s="259"/>
      <c r="D352" s="237" t="s">
        <v>208</v>
      </c>
      <c r="E352" s="260" t="s">
        <v>19</v>
      </c>
      <c r="F352" s="261" t="s">
        <v>378</v>
      </c>
      <c r="G352" s="259"/>
      <c r="H352" s="262">
        <v>53.100000000000001</v>
      </c>
      <c r="I352" s="263"/>
      <c r="J352" s="259"/>
      <c r="K352" s="259"/>
      <c r="L352" s="264"/>
      <c r="M352" s="265"/>
      <c r="N352" s="266"/>
      <c r="O352" s="266"/>
      <c r="P352" s="266"/>
      <c r="Q352" s="266"/>
      <c r="R352" s="266"/>
      <c r="S352" s="266"/>
      <c r="T352" s="267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68" t="s">
        <v>208</v>
      </c>
      <c r="AU352" s="268" t="s">
        <v>85</v>
      </c>
      <c r="AV352" s="15" t="s">
        <v>93</v>
      </c>
      <c r="AW352" s="15" t="s">
        <v>37</v>
      </c>
      <c r="AX352" s="15" t="s">
        <v>76</v>
      </c>
      <c r="AY352" s="268" t="s">
        <v>197</v>
      </c>
    </row>
    <row r="353" s="14" customFormat="1">
      <c r="A353" s="14"/>
      <c r="B353" s="247"/>
      <c r="C353" s="248"/>
      <c r="D353" s="237" t="s">
        <v>208</v>
      </c>
      <c r="E353" s="249" t="s">
        <v>19</v>
      </c>
      <c r="F353" s="250" t="s">
        <v>272</v>
      </c>
      <c r="G353" s="248"/>
      <c r="H353" s="251">
        <v>53.100000000000001</v>
      </c>
      <c r="I353" s="252"/>
      <c r="J353" s="248"/>
      <c r="K353" s="248"/>
      <c r="L353" s="253"/>
      <c r="M353" s="254"/>
      <c r="N353" s="255"/>
      <c r="O353" s="255"/>
      <c r="P353" s="255"/>
      <c r="Q353" s="255"/>
      <c r="R353" s="255"/>
      <c r="S353" s="255"/>
      <c r="T353" s="256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7" t="s">
        <v>208</v>
      </c>
      <c r="AU353" s="257" t="s">
        <v>85</v>
      </c>
      <c r="AV353" s="14" t="s">
        <v>204</v>
      </c>
      <c r="AW353" s="14" t="s">
        <v>37</v>
      </c>
      <c r="AX353" s="14" t="s">
        <v>83</v>
      </c>
      <c r="AY353" s="257" t="s">
        <v>197</v>
      </c>
    </row>
    <row r="354" s="13" customFormat="1">
      <c r="A354" s="13"/>
      <c r="B354" s="235"/>
      <c r="C354" s="236"/>
      <c r="D354" s="237" t="s">
        <v>208</v>
      </c>
      <c r="E354" s="236"/>
      <c r="F354" s="239" t="s">
        <v>521</v>
      </c>
      <c r="G354" s="236"/>
      <c r="H354" s="240">
        <v>54.692999999999998</v>
      </c>
      <c r="I354" s="241"/>
      <c r="J354" s="236"/>
      <c r="K354" s="236"/>
      <c r="L354" s="242"/>
      <c r="M354" s="243"/>
      <c r="N354" s="244"/>
      <c r="O354" s="244"/>
      <c r="P354" s="244"/>
      <c r="Q354" s="244"/>
      <c r="R354" s="244"/>
      <c r="S354" s="244"/>
      <c r="T354" s="245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46" t="s">
        <v>208</v>
      </c>
      <c r="AU354" s="246" t="s">
        <v>85</v>
      </c>
      <c r="AV354" s="13" t="s">
        <v>85</v>
      </c>
      <c r="AW354" s="13" t="s">
        <v>4</v>
      </c>
      <c r="AX354" s="13" t="s">
        <v>83</v>
      </c>
      <c r="AY354" s="246" t="s">
        <v>197</v>
      </c>
    </row>
    <row r="355" s="2" customFormat="1" ht="24.15" customHeight="1">
      <c r="A355" s="41"/>
      <c r="B355" s="42"/>
      <c r="C355" s="217" t="s">
        <v>522</v>
      </c>
      <c r="D355" s="217" t="s">
        <v>199</v>
      </c>
      <c r="E355" s="218" t="s">
        <v>523</v>
      </c>
      <c r="F355" s="219" t="s">
        <v>524</v>
      </c>
      <c r="G355" s="220" t="s">
        <v>248</v>
      </c>
      <c r="H355" s="221">
        <v>4.5</v>
      </c>
      <c r="I355" s="222"/>
      <c r="J355" s="223">
        <f>ROUND(I355*H355,2)</f>
        <v>0</v>
      </c>
      <c r="K355" s="219" t="s">
        <v>203</v>
      </c>
      <c r="L355" s="47"/>
      <c r="M355" s="224" t="s">
        <v>19</v>
      </c>
      <c r="N355" s="225" t="s">
        <v>47</v>
      </c>
      <c r="O355" s="87"/>
      <c r="P355" s="226">
        <f>O355*H355</f>
        <v>0</v>
      </c>
      <c r="Q355" s="226">
        <v>0.0035999999999999999</v>
      </c>
      <c r="R355" s="226">
        <f>Q355*H355</f>
        <v>0.016199999999999999</v>
      </c>
      <c r="S355" s="226">
        <v>0</v>
      </c>
      <c r="T355" s="227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8" t="s">
        <v>204</v>
      </c>
      <c r="AT355" s="228" t="s">
        <v>199</v>
      </c>
      <c r="AU355" s="228" t="s">
        <v>85</v>
      </c>
      <c r="AY355" s="20" t="s">
        <v>197</v>
      </c>
      <c r="BE355" s="229">
        <f>IF(N355="základní",J355,0)</f>
        <v>0</v>
      </c>
      <c r="BF355" s="229">
        <f>IF(N355="snížená",J355,0)</f>
        <v>0</v>
      </c>
      <c r="BG355" s="229">
        <f>IF(N355="zákl. přenesená",J355,0)</f>
        <v>0</v>
      </c>
      <c r="BH355" s="229">
        <f>IF(N355="sníž. přenesená",J355,0)</f>
        <v>0</v>
      </c>
      <c r="BI355" s="229">
        <f>IF(N355="nulová",J355,0)</f>
        <v>0</v>
      </c>
      <c r="BJ355" s="20" t="s">
        <v>83</v>
      </c>
      <c r="BK355" s="229">
        <f>ROUND(I355*H355,2)</f>
        <v>0</v>
      </c>
      <c r="BL355" s="20" t="s">
        <v>204</v>
      </c>
      <c r="BM355" s="228" t="s">
        <v>525</v>
      </c>
    </row>
    <row r="356" s="2" customFormat="1">
      <c r="A356" s="41"/>
      <c r="B356" s="42"/>
      <c r="C356" s="43"/>
      <c r="D356" s="230" t="s">
        <v>206</v>
      </c>
      <c r="E356" s="43"/>
      <c r="F356" s="231" t="s">
        <v>526</v>
      </c>
      <c r="G356" s="43"/>
      <c r="H356" s="43"/>
      <c r="I356" s="232"/>
      <c r="J356" s="43"/>
      <c r="K356" s="43"/>
      <c r="L356" s="47"/>
      <c r="M356" s="233"/>
      <c r="N356" s="234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206</v>
      </c>
      <c r="AU356" s="20" t="s">
        <v>85</v>
      </c>
    </row>
    <row r="357" s="13" customFormat="1">
      <c r="A357" s="13"/>
      <c r="B357" s="235"/>
      <c r="C357" s="236"/>
      <c r="D357" s="237" t="s">
        <v>208</v>
      </c>
      <c r="E357" s="238" t="s">
        <v>19</v>
      </c>
      <c r="F357" s="239" t="s">
        <v>527</v>
      </c>
      <c r="G357" s="236"/>
      <c r="H357" s="240">
        <v>4.5</v>
      </c>
      <c r="I357" s="241"/>
      <c r="J357" s="236"/>
      <c r="K357" s="236"/>
      <c r="L357" s="242"/>
      <c r="M357" s="243"/>
      <c r="N357" s="244"/>
      <c r="O357" s="244"/>
      <c r="P357" s="244"/>
      <c r="Q357" s="244"/>
      <c r="R357" s="244"/>
      <c r="S357" s="244"/>
      <c r="T357" s="245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6" t="s">
        <v>208</v>
      </c>
      <c r="AU357" s="246" t="s">
        <v>85</v>
      </c>
      <c r="AV357" s="13" t="s">
        <v>85</v>
      </c>
      <c r="AW357" s="13" t="s">
        <v>37</v>
      </c>
      <c r="AX357" s="13" t="s">
        <v>83</v>
      </c>
      <c r="AY357" s="246" t="s">
        <v>197</v>
      </c>
    </row>
    <row r="358" s="12" customFormat="1" ht="22.8" customHeight="1">
      <c r="A358" s="12"/>
      <c r="B358" s="201"/>
      <c r="C358" s="202"/>
      <c r="D358" s="203" t="s">
        <v>75</v>
      </c>
      <c r="E358" s="215" t="s">
        <v>239</v>
      </c>
      <c r="F358" s="215" t="s">
        <v>528</v>
      </c>
      <c r="G358" s="202"/>
      <c r="H358" s="202"/>
      <c r="I358" s="205"/>
      <c r="J358" s="216">
        <f>BK358</f>
        <v>0</v>
      </c>
      <c r="K358" s="202"/>
      <c r="L358" s="207"/>
      <c r="M358" s="208"/>
      <c r="N358" s="209"/>
      <c r="O358" s="209"/>
      <c r="P358" s="210">
        <f>SUM(P359:P361)</f>
        <v>0</v>
      </c>
      <c r="Q358" s="209"/>
      <c r="R358" s="210">
        <f>SUM(R359:R361)</f>
        <v>1.3169599999999999</v>
      </c>
      <c r="S358" s="209"/>
      <c r="T358" s="211">
        <f>SUM(T359:T361)</f>
        <v>1.3200000000000001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R358" s="212" t="s">
        <v>83</v>
      </c>
      <c r="AT358" s="213" t="s">
        <v>75</v>
      </c>
      <c r="AU358" s="213" t="s">
        <v>83</v>
      </c>
      <c r="AY358" s="212" t="s">
        <v>197</v>
      </c>
      <c r="BK358" s="214">
        <f>SUM(BK359:BK361)</f>
        <v>0</v>
      </c>
    </row>
    <row r="359" s="2" customFormat="1" ht="37.8" customHeight="1">
      <c r="A359" s="41"/>
      <c r="B359" s="42"/>
      <c r="C359" s="217" t="s">
        <v>529</v>
      </c>
      <c r="D359" s="217" t="s">
        <v>199</v>
      </c>
      <c r="E359" s="218" t="s">
        <v>530</v>
      </c>
      <c r="F359" s="219" t="s">
        <v>531</v>
      </c>
      <c r="G359" s="220" t="s">
        <v>421</v>
      </c>
      <c r="H359" s="221">
        <v>2</v>
      </c>
      <c r="I359" s="222"/>
      <c r="J359" s="223">
        <f>ROUND(I359*H359,2)</f>
        <v>0</v>
      </c>
      <c r="K359" s="219" t="s">
        <v>203</v>
      </c>
      <c r="L359" s="47"/>
      <c r="M359" s="224" t="s">
        <v>19</v>
      </c>
      <c r="N359" s="225" t="s">
        <v>47</v>
      </c>
      <c r="O359" s="87"/>
      <c r="P359" s="226">
        <f>O359*H359</f>
        <v>0</v>
      </c>
      <c r="Q359" s="226">
        <v>0.65847999999999995</v>
      </c>
      <c r="R359" s="226">
        <f>Q359*H359</f>
        <v>1.3169599999999999</v>
      </c>
      <c r="S359" s="226">
        <v>0.66000000000000003</v>
      </c>
      <c r="T359" s="227">
        <f>S359*H359</f>
        <v>1.3200000000000001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228" t="s">
        <v>204</v>
      </c>
      <c r="AT359" s="228" t="s">
        <v>199</v>
      </c>
      <c r="AU359" s="228" t="s">
        <v>85</v>
      </c>
      <c r="AY359" s="20" t="s">
        <v>197</v>
      </c>
      <c r="BE359" s="229">
        <f>IF(N359="základní",J359,0)</f>
        <v>0</v>
      </c>
      <c r="BF359" s="229">
        <f>IF(N359="snížená",J359,0)</f>
        <v>0</v>
      </c>
      <c r="BG359" s="229">
        <f>IF(N359="zákl. přenesená",J359,0)</f>
        <v>0</v>
      </c>
      <c r="BH359" s="229">
        <f>IF(N359="sníž. přenesená",J359,0)</f>
        <v>0</v>
      </c>
      <c r="BI359" s="229">
        <f>IF(N359="nulová",J359,0)</f>
        <v>0</v>
      </c>
      <c r="BJ359" s="20" t="s">
        <v>83</v>
      </c>
      <c r="BK359" s="229">
        <f>ROUND(I359*H359,2)</f>
        <v>0</v>
      </c>
      <c r="BL359" s="20" t="s">
        <v>204</v>
      </c>
      <c r="BM359" s="228" t="s">
        <v>532</v>
      </c>
    </row>
    <row r="360" s="2" customFormat="1">
      <c r="A360" s="41"/>
      <c r="B360" s="42"/>
      <c r="C360" s="43"/>
      <c r="D360" s="230" t="s">
        <v>206</v>
      </c>
      <c r="E360" s="43"/>
      <c r="F360" s="231" t="s">
        <v>533</v>
      </c>
      <c r="G360" s="43"/>
      <c r="H360" s="43"/>
      <c r="I360" s="232"/>
      <c r="J360" s="43"/>
      <c r="K360" s="43"/>
      <c r="L360" s="47"/>
      <c r="M360" s="233"/>
      <c r="N360" s="234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206</v>
      </c>
      <c r="AU360" s="20" t="s">
        <v>85</v>
      </c>
    </row>
    <row r="361" s="13" customFormat="1">
      <c r="A361" s="13"/>
      <c r="B361" s="235"/>
      <c r="C361" s="236"/>
      <c r="D361" s="237" t="s">
        <v>208</v>
      </c>
      <c r="E361" s="238" t="s">
        <v>19</v>
      </c>
      <c r="F361" s="239" t="s">
        <v>534</v>
      </c>
      <c r="G361" s="236"/>
      <c r="H361" s="240">
        <v>2</v>
      </c>
      <c r="I361" s="241"/>
      <c r="J361" s="236"/>
      <c r="K361" s="236"/>
      <c r="L361" s="242"/>
      <c r="M361" s="243"/>
      <c r="N361" s="244"/>
      <c r="O361" s="244"/>
      <c r="P361" s="244"/>
      <c r="Q361" s="244"/>
      <c r="R361" s="244"/>
      <c r="S361" s="244"/>
      <c r="T361" s="245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6" t="s">
        <v>208</v>
      </c>
      <c r="AU361" s="246" t="s">
        <v>85</v>
      </c>
      <c r="AV361" s="13" t="s">
        <v>85</v>
      </c>
      <c r="AW361" s="13" t="s">
        <v>37</v>
      </c>
      <c r="AX361" s="13" t="s">
        <v>83</v>
      </c>
      <c r="AY361" s="246" t="s">
        <v>197</v>
      </c>
    </row>
    <row r="362" s="12" customFormat="1" ht="22.8" customHeight="1">
      <c r="A362" s="12"/>
      <c r="B362" s="201"/>
      <c r="C362" s="202"/>
      <c r="D362" s="203" t="s">
        <v>75</v>
      </c>
      <c r="E362" s="215" t="s">
        <v>245</v>
      </c>
      <c r="F362" s="215" t="s">
        <v>535</v>
      </c>
      <c r="G362" s="202"/>
      <c r="H362" s="202"/>
      <c r="I362" s="205"/>
      <c r="J362" s="216">
        <f>BK362</f>
        <v>0</v>
      </c>
      <c r="K362" s="202"/>
      <c r="L362" s="207"/>
      <c r="M362" s="208"/>
      <c r="N362" s="209"/>
      <c r="O362" s="209"/>
      <c r="P362" s="210">
        <f>SUM(P363:P464)</f>
        <v>0</v>
      </c>
      <c r="Q362" s="209"/>
      <c r="R362" s="210">
        <f>SUM(R363:R464)</f>
        <v>45.30498004999999</v>
      </c>
      <c r="S362" s="209"/>
      <c r="T362" s="211">
        <f>SUM(T363:T464)</f>
        <v>10.881190000000002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R362" s="212" t="s">
        <v>83</v>
      </c>
      <c r="AT362" s="213" t="s">
        <v>75</v>
      </c>
      <c r="AU362" s="213" t="s">
        <v>83</v>
      </c>
      <c r="AY362" s="212" t="s">
        <v>197</v>
      </c>
      <c r="BK362" s="214">
        <f>SUM(BK363:BK464)</f>
        <v>0</v>
      </c>
    </row>
    <row r="363" s="2" customFormat="1" ht="24.15" customHeight="1">
      <c r="A363" s="41"/>
      <c r="B363" s="42"/>
      <c r="C363" s="217" t="s">
        <v>536</v>
      </c>
      <c r="D363" s="217" t="s">
        <v>199</v>
      </c>
      <c r="E363" s="218" t="s">
        <v>537</v>
      </c>
      <c r="F363" s="219" t="s">
        <v>538</v>
      </c>
      <c r="G363" s="220" t="s">
        <v>421</v>
      </c>
      <c r="H363" s="221">
        <v>3</v>
      </c>
      <c r="I363" s="222"/>
      <c r="J363" s="223">
        <f>ROUND(I363*H363,2)</f>
        <v>0</v>
      </c>
      <c r="K363" s="219" t="s">
        <v>203</v>
      </c>
      <c r="L363" s="47"/>
      <c r="M363" s="224" t="s">
        <v>19</v>
      </c>
      <c r="N363" s="225" t="s">
        <v>47</v>
      </c>
      <c r="O363" s="87"/>
      <c r="P363" s="226">
        <f>O363*H363</f>
        <v>0</v>
      </c>
      <c r="Q363" s="226">
        <v>0.00069999999999999999</v>
      </c>
      <c r="R363" s="226">
        <f>Q363*H363</f>
        <v>0.0020999999999999999</v>
      </c>
      <c r="S363" s="226">
        <v>0</v>
      </c>
      <c r="T363" s="227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228" t="s">
        <v>204</v>
      </c>
      <c r="AT363" s="228" t="s">
        <v>199</v>
      </c>
      <c r="AU363" s="228" t="s">
        <v>85</v>
      </c>
      <c r="AY363" s="20" t="s">
        <v>197</v>
      </c>
      <c r="BE363" s="229">
        <f>IF(N363="základní",J363,0)</f>
        <v>0</v>
      </c>
      <c r="BF363" s="229">
        <f>IF(N363="snížená",J363,0)</f>
        <v>0</v>
      </c>
      <c r="BG363" s="229">
        <f>IF(N363="zákl. přenesená",J363,0)</f>
        <v>0</v>
      </c>
      <c r="BH363" s="229">
        <f>IF(N363="sníž. přenesená",J363,0)</f>
        <v>0</v>
      </c>
      <c r="BI363" s="229">
        <f>IF(N363="nulová",J363,0)</f>
        <v>0</v>
      </c>
      <c r="BJ363" s="20" t="s">
        <v>83</v>
      </c>
      <c r="BK363" s="229">
        <f>ROUND(I363*H363,2)</f>
        <v>0</v>
      </c>
      <c r="BL363" s="20" t="s">
        <v>204</v>
      </c>
      <c r="BM363" s="228" t="s">
        <v>539</v>
      </c>
    </row>
    <row r="364" s="2" customFormat="1">
      <c r="A364" s="41"/>
      <c r="B364" s="42"/>
      <c r="C364" s="43"/>
      <c r="D364" s="230" t="s">
        <v>206</v>
      </c>
      <c r="E364" s="43"/>
      <c r="F364" s="231" t="s">
        <v>540</v>
      </c>
      <c r="G364" s="43"/>
      <c r="H364" s="43"/>
      <c r="I364" s="232"/>
      <c r="J364" s="43"/>
      <c r="K364" s="43"/>
      <c r="L364" s="47"/>
      <c r="M364" s="233"/>
      <c r="N364" s="234"/>
      <c r="O364" s="87"/>
      <c r="P364" s="87"/>
      <c r="Q364" s="87"/>
      <c r="R364" s="87"/>
      <c r="S364" s="87"/>
      <c r="T364" s="88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0" t="s">
        <v>206</v>
      </c>
      <c r="AU364" s="20" t="s">
        <v>85</v>
      </c>
    </row>
    <row r="365" s="2" customFormat="1" ht="24.15" customHeight="1">
      <c r="A365" s="41"/>
      <c r="B365" s="42"/>
      <c r="C365" s="269" t="s">
        <v>541</v>
      </c>
      <c r="D365" s="269" t="s">
        <v>342</v>
      </c>
      <c r="E365" s="270" t="s">
        <v>542</v>
      </c>
      <c r="F365" s="271" t="s">
        <v>543</v>
      </c>
      <c r="G365" s="272" t="s">
        <v>421</v>
      </c>
      <c r="H365" s="273">
        <v>2</v>
      </c>
      <c r="I365" s="274"/>
      <c r="J365" s="275">
        <f>ROUND(I365*H365,2)</f>
        <v>0</v>
      </c>
      <c r="K365" s="271" t="s">
        <v>203</v>
      </c>
      <c r="L365" s="276"/>
      <c r="M365" s="277" t="s">
        <v>19</v>
      </c>
      <c r="N365" s="278" t="s">
        <v>47</v>
      </c>
      <c r="O365" s="87"/>
      <c r="P365" s="226">
        <f>O365*H365</f>
        <v>0</v>
      </c>
      <c r="Q365" s="226">
        <v>0.0025999999999999999</v>
      </c>
      <c r="R365" s="226">
        <f>Q365*H365</f>
        <v>0.0051999999999999998</v>
      </c>
      <c r="S365" s="226">
        <v>0</v>
      </c>
      <c r="T365" s="227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8" t="s">
        <v>239</v>
      </c>
      <c r="AT365" s="228" t="s">
        <v>342</v>
      </c>
      <c r="AU365" s="228" t="s">
        <v>85</v>
      </c>
      <c r="AY365" s="20" t="s">
        <v>197</v>
      </c>
      <c r="BE365" s="229">
        <f>IF(N365="základní",J365,0)</f>
        <v>0</v>
      </c>
      <c r="BF365" s="229">
        <f>IF(N365="snížená",J365,0)</f>
        <v>0</v>
      </c>
      <c r="BG365" s="229">
        <f>IF(N365="zákl. přenesená",J365,0)</f>
        <v>0</v>
      </c>
      <c r="BH365" s="229">
        <f>IF(N365="sníž. přenesená",J365,0)</f>
        <v>0</v>
      </c>
      <c r="BI365" s="229">
        <f>IF(N365="nulová",J365,0)</f>
        <v>0</v>
      </c>
      <c r="BJ365" s="20" t="s">
        <v>83</v>
      </c>
      <c r="BK365" s="229">
        <f>ROUND(I365*H365,2)</f>
        <v>0</v>
      </c>
      <c r="BL365" s="20" t="s">
        <v>204</v>
      </c>
      <c r="BM365" s="228" t="s">
        <v>544</v>
      </c>
    </row>
    <row r="366" s="2" customFormat="1" ht="24.15" customHeight="1">
      <c r="A366" s="41"/>
      <c r="B366" s="42"/>
      <c r="C366" s="269" t="s">
        <v>545</v>
      </c>
      <c r="D366" s="269" t="s">
        <v>342</v>
      </c>
      <c r="E366" s="270" t="s">
        <v>546</v>
      </c>
      <c r="F366" s="271" t="s">
        <v>547</v>
      </c>
      <c r="G366" s="272" t="s">
        <v>421</v>
      </c>
      <c r="H366" s="273">
        <v>1</v>
      </c>
      <c r="I366" s="274"/>
      <c r="J366" s="275">
        <f>ROUND(I366*H366,2)</f>
        <v>0</v>
      </c>
      <c r="K366" s="271" t="s">
        <v>203</v>
      </c>
      <c r="L366" s="276"/>
      <c r="M366" s="277" t="s">
        <v>19</v>
      </c>
      <c r="N366" s="278" t="s">
        <v>47</v>
      </c>
      <c r="O366" s="87"/>
      <c r="P366" s="226">
        <f>O366*H366</f>
        <v>0</v>
      </c>
      <c r="Q366" s="226">
        <v>0.0012999999999999999</v>
      </c>
      <c r="R366" s="226">
        <f>Q366*H366</f>
        <v>0.0012999999999999999</v>
      </c>
      <c r="S366" s="226">
        <v>0</v>
      </c>
      <c r="T366" s="227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8" t="s">
        <v>239</v>
      </c>
      <c r="AT366" s="228" t="s">
        <v>342</v>
      </c>
      <c r="AU366" s="228" t="s">
        <v>85</v>
      </c>
      <c r="AY366" s="20" t="s">
        <v>197</v>
      </c>
      <c r="BE366" s="229">
        <f>IF(N366="základní",J366,0)</f>
        <v>0</v>
      </c>
      <c r="BF366" s="229">
        <f>IF(N366="snížená",J366,0)</f>
        <v>0</v>
      </c>
      <c r="BG366" s="229">
        <f>IF(N366="zákl. přenesená",J366,0)</f>
        <v>0</v>
      </c>
      <c r="BH366" s="229">
        <f>IF(N366="sníž. přenesená",J366,0)</f>
        <v>0</v>
      </c>
      <c r="BI366" s="229">
        <f>IF(N366="nulová",J366,0)</f>
        <v>0</v>
      </c>
      <c r="BJ366" s="20" t="s">
        <v>83</v>
      </c>
      <c r="BK366" s="229">
        <f>ROUND(I366*H366,2)</f>
        <v>0</v>
      </c>
      <c r="BL366" s="20" t="s">
        <v>204</v>
      </c>
      <c r="BM366" s="228" t="s">
        <v>548</v>
      </c>
    </row>
    <row r="367" s="2" customFormat="1" ht="24.15" customHeight="1">
      <c r="A367" s="41"/>
      <c r="B367" s="42"/>
      <c r="C367" s="217" t="s">
        <v>549</v>
      </c>
      <c r="D367" s="217" t="s">
        <v>199</v>
      </c>
      <c r="E367" s="218" t="s">
        <v>550</v>
      </c>
      <c r="F367" s="219" t="s">
        <v>551</v>
      </c>
      <c r="G367" s="220" t="s">
        <v>421</v>
      </c>
      <c r="H367" s="221">
        <v>5</v>
      </c>
      <c r="I367" s="222"/>
      <c r="J367" s="223">
        <f>ROUND(I367*H367,2)</f>
        <v>0</v>
      </c>
      <c r="K367" s="219" t="s">
        <v>203</v>
      </c>
      <c r="L367" s="47"/>
      <c r="M367" s="224" t="s">
        <v>19</v>
      </c>
      <c r="N367" s="225" t="s">
        <v>47</v>
      </c>
      <c r="O367" s="87"/>
      <c r="P367" s="226">
        <f>O367*H367</f>
        <v>0</v>
      </c>
      <c r="Q367" s="226">
        <v>0.10940999999999999</v>
      </c>
      <c r="R367" s="226">
        <f>Q367*H367</f>
        <v>0.54704999999999993</v>
      </c>
      <c r="S367" s="226">
        <v>0</v>
      </c>
      <c r="T367" s="227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8" t="s">
        <v>204</v>
      </c>
      <c r="AT367" s="228" t="s">
        <v>199</v>
      </c>
      <c r="AU367" s="228" t="s">
        <v>85</v>
      </c>
      <c r="AY367" s="20" t="s">
        <v>197</v>
      </c>
      <c r="BE367" s="229">
        <f>IF(N367="základní",J367,0)</f>
        <v>0</v>
      </c>
      <c r="BF367" s="229">
        <f>IF(N367="snížená",J367,0)</f>
        <v>0</v>
      </c>
      <c r="BG367" s="229">
        <f>IF(N367="zákl. přenesená",J367,0)</f>
        <v>0</v>
      </c>
      <c r="BH367" s="229">
        <f>IF(N367="sníž. přenesená",J367,0)</f>
        <v>0</v>
      </c>
      <c r="BI367" s="229">
        <f>IF(N367="nulová",J367,0)</f>
        <v>0</v>
      </c>
      <c r="BJ367" s="20" t="s">
        <v>83</v>
      </c>
      <c r="BK367" s="229">
        <f>ROUND(I367*H367,2)</f>
        <v>0</v>
      </c>
      <c r="BL367" s="20" t="s">
        <v>204</v>
      </c>
      <c r="BM367" s="228" t="s">
        <v>552</v>
      </c>
    </row>
    <row r="368" s="2" customFormat="1">
      <c r="A368" s="41"/>
      <c r="B368" s="42"/>
      <c r="C368" s="43"/>
      <c r="D368" s="230" t="s">
        <v>206</v>
      </c>
      <c r="E368" s="43"/>
      <c r="F368" s="231" t="s">
        <v>553</v>
      </c>
      <c r="G368" s="43"/>
      <c r="H368" s="43"/>
      <c r="I368" s="232"/>
      <c r="J368" s="43"/>
      <c r="K368" s="43"/>
      <c r="L368" s="47"/>
      <c r="M368" s="233"/>
      <c r="N368" s="234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206</v>
      </c>
      <c r="AU368" s="20" t="s">
        <v>85</v>
      </c>
    </row>
    <row r="369" s="13" customFormat="1">
      <c r="A369" s="13"/>
      <c r="B369" s="235"/>
      <c r="C369" s="236"/>
      <c r="D369" s="237" t="s">
        <v>208</v>
      </c>
      <c r="E369" s="238" t="s">
        <v>19</v>
      </c>
      <c r="F369" s="239" t="s">
        <v>554</v>
      </c>
      <c r="G369" s="236"/>
      <c r="H369" s="240">
        <v>2</v>
      </c>
      <c r="I369" s="241"/>
      <c r="J369" s="236"/>
      <c r="K369" s="236"/>
      <c r="L369" s="242"/>
      <c r="M369" s="243"/>
      <c r="N369" s="244"/>
      <c r="O369" s="244"/>
      <c r="P369" s="244"/>
      <c r="Q369" s="244"/>
      <c r="R369" s="244"/>
      <c r="S369" s="244"/>
      <c r="T369" s="245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6" t="s">
        <v>208</v>
      </c>
      <c r="AU369" s="246" t="s">
        <v>85</v>
      </c>
      <c r="AV369" s="13" t="s">
        <v>85</v>
      </c>
      <c r="AW369" s="13" t="s">
        <v>37</v>
      </c>
      <c r="AX369" s="13" t="s">
        <v>76</v>
      </c>
      <c r="AY369" s="246" t="s">
        <v>197</v>
      </c>
    </row>
    <row r="370" s="13" customFormat="1">
      <c r="A370" s="13"/>
      <c r="B370" s="235"/>
      <c r="C370" s="236"/>
      <c r="D370" s="237" t="s">
        <v>208</v>
      </c>
      <c r="E370" s="238" t="s">
        <v>19</v>
      </c>
      <c r="F370" s="239" t="s">
        <v>555</v>
      </c>
      <c r="G370" s="236"/>
      <c r="H370" s="240">
        <v>3</v>
      </c>
      <c r="I370" s="241"/>
      <c r="J370" s="236"/>
      <c r="K370" s="236"/>
      <c r="L370" s="242"/>
      <c r="M370" s="243"/>
      <c r="N370" s="244"/>
      <c r="O370" s="244"/>
      <c r="P370" s="244"/>
      <c r="Q370" s="244"/>
      <c r="R370" s="244"/>
      <c r="S370" s="244"/>
      <c r="T370" s="245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6" t="s">
        <v>208</v>
      </c>
      <c r="AU370" s="246" t="s">
        <v>85</v>
      </c>
      <c r="AV370" s="13" t="s">
        <v>85</v>
      </c>
      <c r="AW370" s="13" t="s">
        <v>37</v>
      </c>
      <c r="AX370" s="13" t="s">
        <v>76</v>
      </c>
      <c r="AY370" s="246" t="s">
        <v>197</v>
      </c>
    </row>
    <row r="371" s="14" customFormat="1">
      <c r="A371" s="14"/>
      <c r="B371" s="247"/>
      <c r="C371" s="248"/>
      <c r="D371" s="237" t="s">
        <v>208</v>
      </c>
      <c r="E371" s="249" t="s">
        <v>19</v>
      </c>
      <c r="F371" s="250" t="s">
        <v>272</v>
      </c>
      <c r="G371" s="248"/>
      <c r="H371" s="251">
        <v>5</v>
      </c>
      <c r="I371" s="252"/>
      <c r="J371" s="248"/>
      <c r="K371" s="248"/>
      <c r="L371" s="253"/>
      <c r="M371" s="254"/>
      <c r="N371" s="255"/>
      <c r="O371" s="255"/>
      <c r="P371" s="255"/>
      <c r="Q371" s="255"/>
      <c r="R371" s="255"/>
      <c r="S371" s="255"/>
      <c r="T371" s="256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57" t="s">
        <v>208</v>
      </c>
      <c r="AU371" s="257" t="s">
        <v>85</v>
      </c>
      <c r="AV371" s="14" t="s">
        <v>204</v>
      </c>
      <c r="AW371" s="14" t="s">
        <v>37</v>
      </c>
      <c r="AX371" s="14" t="s">
        <v>83</v>
      </c>
      <c r="AY371" s="257" t="s">
        <v>197</v>
      </c>
    </row>
    <row r="372" s="2" customFormat="1" ht="21.75" customHeight="1">
      <c r="A372" s="41"/>
      <c r="B372" s="42"/>
      <c r="C372" s="269" t="s">
        <v>556</v>
      </c>
      <c r="D372" s="269" t="s">
        <v>342</v>
      </c>
      <c r="E372" s="270" t="s">
        <v>557</v>
      </c>
      <c r="F372" s="271" t="s">
        <v>558</v>
      </c>
      <c r="G372" s="272" t="s">
        <v>421</v>
      </c>
      <c r="H372" s="273">
        <v>2</v>
      </c>
      <c r="I372" s="274"/>
      <c r="J372" s="275">
        <f>ROUND(I372*H372,2)</f>
        <v>0</v>
      </c>
      <c r="K372" s="271" t="s">
        <v>203</v>
      </c>
      <c r="L372" s="276"/>
      <c r="M372" s="277" t="s">
        <v>19</v>
      </c>
      <c r="N372" s="278" t="s">
        <v>47</v>
      </c>
      <c r="O372" s="87"/>
      <c r="P372" s="226">
        <f>O372*H372</f>
        <v>0</v>
      </c>
      <c r="Q372" s="226">
        <v>0.0061000000000000004</v>
      </c>
      <c r="R372" s="226">
        <f>Q372*H372</f>
        <v>0.012200000000000001</v>
      </c>
      <c r="S372" s="226">
        <v>0</v>
      </c>
      <c r="T372" s="227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8" t="s">
        <v>239</v>
      </c>
      <c r="AT372" s="228" t="s">
        <v>342</v>
      </c>
      <c r="AU372" s="228" t="s">
        <v>85</v>
      </c>
      <c r="AY372" s="20" t="s">
        <v>197</v>
      </c>
      <c r="BE372" s="229">
        <f>IF(N372="základní",J372,0)</f>
        <v>0</v>
      </c>
      <c r="BF372" s="229">
        <f>IF(N372="snížená",J372,0)</f>
        <v>0</v>
      </c>
      <c r="BG372" s="229">
        <f>IF(N372="zákl. přenesená",J372,0)</f>
        <v>0</v>
      </c>
      <c r="BH372" s="229">
        <f>IF(N372="sníž. přenesená",J372,0)</f>
        <v>0</v>
      </c>
      <c r="BI372" s="229">
        <f>IF(N372="nulová",J372,0)</f>
        <v>0</v>
      </c>
      <c r="BJ372" s="20" t="s">
        <v>83</v>
      </c>
      <c r="BK372" s="229">
        <f>ROUND(I372*H372,2)</f>
        <v>0</v>
      </c>
      <c r="BL372" s="20" t="s">
        <v>204</v>
      </c>
      <c r="BM372" s="228" t="s">
        <v>559</v>
      </c>
    </row>
    <row r="373" s="2" customFormat="1" ht="49.05" customHeight="1">
      <c r="A373" s="41"/>
      <c r="B373" s="42"/>
      <c r="C373" s="217" t="s">
        <v>560</v>
      </c>
      <c r="D373" s="217" t="s">
        <v>199</v>
      </c>
      <c r="E373" s="218" t="s">
        <v>561</v>
      </c>
      <c r="F373" s="219" t="s">
        <v>562</v>
      </c>
      <c r="G373" s="220" t="s">
        <v>248</v>
      </c>
      <c r="H373" s="221">
        <v>176.09999999999999</v>
      </c>
      <c r="I373" s="222"/>
      <c r="J373" s="223">
        <f>ROUND(I373*H373,2)</f>
        <v>0</v>
      </c>
      <c r="K373" s="219" t="s">
        <v>203</v>
      </c>
      <c r="L373" s="47"/>
      <c r="M373" s="224" t="s">
        <v>19</v>
      </c>
      <c r="N373" s="225" t="s">
        <v>47</v>
      </c>
      <c r="O373" s="87"/>
      <c r="P373" s="226">
        <f>O373*H373</f>
        <v>0</v>
      </c>
      <c r="Q373" s="226">
        <v>0.16850000000000001</v>
      </c>
      <c r="R373" s="226">
        <f>Q373*H373</f>
        <v>29.67285</v>
      </c>
      <c r="S373" s="226">
        <v>0</v>
      </c>
      <c r="T373" s="227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8" t="s">
        <v>204</v>
      </c>
      <c r="AT373" s="228" t="s">
        <v>199</v>
      </c>
      <c r="AU373" s="228" t="s">
        <v>85</v>
      </c>
      <c r="AY373" s="20" t="s">
        <v>197</v>
      </c>
      <c r="BE373" s="229">
        <f>IF(N373="základní",J373,0)</f>
        <v>0</v>
      </c>
      <c r="BF373" s="229">
        <f>IF(N373="snížená",J373,0)</f>
        <v>0</v>
      </c>
      <c r="BG373" s="229">
        <f>IF(N373="zákl. přenesená",J373,0)</f>
        <v>0</v>
      </c>
      <c r="BH373" s="229">
        <f>IF(N373="sníž. přenesená",J373,0)</f>
        <v>0</v>
      </c>
      <c r="BI373" s="229">
        <f>IF(N373="nulová",J373,0)</f>
        <v>0</v>
      </c>
      <c r="BJ373" s="20" t="s">
        <v>83</v>
      </c>
      <c r="BK373" s="229">
        <f>ROUND(I373*H373,2)</f>
        <v>0</v>
      </c>
      <c r="BL373" s="20" t="s">
        <v>204</v>
      </c>
      <c r="BM373" s="228" t="s">
        <v>563</v>
      </c>
    </row>
    <row r="374" s="2" customFormat="1">
      <c r="A374" s="41"/>
      <c r="B374" s="42"/>
      <c r="C374" s="43"/>
      <c r="D374" s="230" t="s">
        <v>206</v>
      </c>
      <c r="E374" s="43"/>
      <c r="F374" s="231" t="s">
        <v>564</v>
      </c>
      <c r="G374" s="43"/>
      <c r="H374" s="43"/>
      <c r="I374" s="232"/>
      <c r="J374" s="43"/>
      <c r="K374" s="43"/>
      <c r="L374" s="47"/>
      <c r="M374" s="233"/>
      <c r="N374" s="234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206</v>
      </c>
      <c r="AU374" s="20" t="s">
        <v>85</v>
      </c>
    </row>
    <row r="375" s="13" customFormat="1">
      <c r="A375" s="13"/>
      <c r="B375" s="235"/>
      <c r="C375" s="236"/>
      <c r="D375" s="237" t="s">
        <v>208</v>
      </c>
      <c r="E375" s="238" t="s">
        <v>19</v>
      </c>
      <c r="F375" s="239" t="s">
        <v>565</v>
      </c>
      <c r="G375" s="236"/>
      <c r="H375" s="240">
        <v>130.30000000000001</v>
      </c>
      <c r="I375" s="241"/>
      <c r="J375" s="236"/>
      <c r="K375" s="236"/>
      <c r="L375" s="242"/>
      <c r="M375" s="243"/>
      <c r="N375" s="244"/>
      <c r="O375" s="244"/>
      <c r="P375" s="244"/>
      <c r="Q375" s="244"/>
      <c r="R375" s="244"/>
      <c r="S375" s="244"/>
      <c r="T375" s="245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6" t="s">
        <v>208</v>
      </c>
      <c r="AU375" s="246" t="s">
        <v>85</v>
      </c>
      <c r="AV375" s="13" t="s">
        <v>85</v>
      </c>
      <c r="AW375" s="13" t="s">
        <v>37</v>
      </c>
      <c r="AX375" s="13" t="s">
        <v>76</v>
      </c>
      <c r="AY375" s="246" t="s">
        <v>197</v>
      </c>
    </row>
    <row r="376" s="15" customFormat="1">
      <c r="A376" s="15"/>
      <c r="B376" s="258"/>
      <c r="C376" s="259"/>
      <c r="D376" s="237" t="s">
        <v>208</v>
      </c>
      <c r="E376" s="260" t="s">
        <v>19</v>
      </c>
      <c r="F376" s="261" t="s">
        <v>566</v>
      </c>
      <c r="G376" s="259"/>
      <c r="H376" s="262">
        <v>130.30000000000001</v>
      </c>
      <c r="I376" s="263"/>
      <c r="J376" s="259"/>
      <c r="K376" s="259"/>
      <c r="L376" s="264"/>
      <c r="M376" s="265"/>
      <c r="N376" s="266"/>
      <c r="O376" s="266"/>
      <c r="P376" s="266"/>
      <c r="Q376" s="266"/>
      <c r="R376" s="266"/>
      <c r="S376" s="266"/>
      <c r="T376" s="267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68" t="s">
        <v>208</v>
      </c>
      <c r="AU376" s="268" t="s">
        <v>85</v>
      </c>
      <c r="AV376" s="15" t="s">
        <v>93</v>
      </c>
      <c r="AW376" s="15" t="s">
        <v>37</v>
      </c>
      <c r="AX376" s="15" t="s">
        <v>76</v>
      </c>
      <c r="AY376" s="268" t="s">
        <v>197</v>
      </c>
    </row>
    <row r="377" s="13" customFormat="1">
      <c r="A377" s="13"/>
      <c r="B377" s="235"/>
      <c r="C377" s="236"/>
      <c r="D377" s="237" t="s">
        <v>208</v>
      </c>
      <c r="E377" s="238" t="s">
        <v>19</v>
      </c>
      <c r="F377" s="239" t="s">
        <v>567</v>
      </c>
      <c r="G377" s="236"/>
      <c r="H377" s="240">
        <v>4.2000000000000002</v>
      </c>
      <c r="I377" s="241"/>
      <c r="J377" s="236"/>
      <c r="K377" s="236"/>
      <c r="L377" s="242"/>
      <c r="M377" s="243"/>
      <c r="N377" s="244"/>
      <c r="O377" s="244"/>
      <c r="P377" s="244"/>
      <c r="Q377" s="244"/>
      <c r="R377" s="244"/>
      <c r="S377" s="244"/>
      <c r="T377" s="245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46" t="s">
        <v>208</v>
      </c>
      <c r="AU377" s="246" t="s">
        <v>85</v>
      </c>
      <c r="AV377" s="13" t="s">
        <v>85</v>
      </c>
      <c r="AW377" s="13" t="s">
        <v>37</v>
      </c>
      <c r="AX377" s="13" t="s">
        <v>76</v>
      </c>
      <c r="AY377" s="246" t="s">
        <v>197</v>
      </c>
    </row>
    <row r="378" s="13" customFormat="1">
      <c r="A378" s="13"/>
      <c r="B378" s="235"/>
      <c r="C378" s="236"/>
      <c r="D378" s="237" t="s">
        <v>208</v>
      </c>
      <c r="E378" s="238" t="s">
        <v>19</v>
      </c>
      <c r="F378" s="239" t="s">
        <v>568</v>
      </c>
      <c r="G378" s="236"/>
      <c r="H378" s="240">
        <v>41.600000000000001</v>
      </c>
      <c r="I378" s="241"/>
      <c r="J378" s="236"/>
      <c r="K378" s="236"/>
      <c r="L378" s="242"/>
      <c r="M378" s="243"/>
      <c r="N378" s="244"/>
      <c r="O378" s="244"/>
      <c r="P378" s="244"/>
      <c r="Q378" s="244"/>
      <c r="R378" s="244"/>
      <c r="S378" s="244"/>
      <c r="T378" s="245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6" t="s">
        <v>208</v>
      </c>
      <c r="AU378" s="246" t="s">
        <v>85</v>
      </c>
      <c r="AV378" s="13" t="s">
        <v>85</v>
      </c>
      <c r="AW378" s="13" t="s">
        <v>37</v>
      </c>
      <c r="AX378" s="13" t="s">
        <v>76</v>
      </c>
      <c r="AY378" s="246" t="s">
        <v>197</v>
      </c>
    </row>
    <row r="379" s="15" customFormat="1">
      <c r="A379" s="15"/>
      <c r="B379" s="258"/>
      <c r="C379" s="259"/>
      <c r="D379" s="237" t="s">
        <v>208</v>
      </c>
      <c r="E379" s="260" t="s">
        <v>19</v>
      </c>
      <c r="F379" s="261" t="s">
        <v>569</v>
      </c>
      <c r="G379" s="259"/>
      <c r="H379" s="262">
        <v>45.800000000000004</v>
      </c>
      <c r="I379" s="263"/>
      <c r="J379" s="259"/>
      <c r="K379" s="259"/>
      <c r="L379" s="264"/>
      <c r="M379" s="265"/>
      <c r="N379" s="266"/>
      <c r="O379" s="266"/>
      <c r="P379" s="266"/>
      <c r="Q379" s="266"/>
      <c r="R379" s="266"/>
      <c r="S379" s="266"/>
      <c r="T379" s="267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68" t="s">
        <v>208</v>
      </c>
      <c r="AU379" s="268" t="s">
        <v>85</v>
      </c>
      <c r="AV379" s="15" t="s">
        <v>93</v>
      </c>
      <c r="AW379" s="15" t="s">
        <v>37</v>
      </c>
      <c r="AX379" s="15" t="s">
        <v>76</v>
      </c>
      <c r="AY379" s="268" t="s">
        <v>197</v>
      </c>
    </row>
    <row r="380" s="14" customFormat="1">
      <c r="A380" s="14"/>
      <c r="B380" s="247"/>
      <c r="C380" s="248"/>
      <c r="D380" s="237" t="s">
        <v>208</v>
      </c>
      <c r="E380" s="249" t="s">
        <v>19</v>
      </c>
      <c r="F380" s="250" t="s">
        <v>272</v>
      </c>
      <c r="G380" s="248"/>
      <c r="H380" s="251">
        <v>176.09999999999999</v>
      </c>
      <c r="I380" s="252"/>
      <c r="J380" s="248"/>
      <c r="K380" s="248"/>
      <c r="L380" s="253"/>
      <c r="M380" s="254"/>
      <c r="N380" s="255"/>
      <c r="O380" s="255"/>
      <c r="P380" s="255"/>
      <c r="Q380" s="255"/>
      <c r="R380" s="255"/>
      <c r="S380" s="255"/>
      <c r="T380" s="256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57" t="s">
        <v>208</v>
      </c>
      <c r="AU380" s="257" t="s">
        <v>85</v>
      </c>
      <c r="AV380" s="14" t="s">
        <v>204</v>
      </c>
      <c r="AW380" s="14" t="s">
        <v>37</v>
      </c>
      <c r="AX380" s="14" t="s">
        <v>83</v>
      </c>
      <c r="AY380" s="257" t="s">
        <v>197</v>
      </c>
    </row>
    <row r="381" s="2" customFormat="1" ht="16.5" customHeight="1">
      <c r="A381" s="41"/>
      <c r="B381" s="42"/>
      <c r="C381" s="269" t="s">
        <v>570</v>
      </c>
      <c r="D381" s="269" t="s">
        <v>342</v>
      </c>
      <c r="E381" s="270" t="s">
        <v>571</v>
      </c>
      <c r="F381" s="271" t="s">
        <v>572</v>
      </c>
      <c r="G381" s="272" t="s">
        <v>248</v>
      </c>
      <c r="H381" s="273">
        <v>47</v>
      </c>
      <c r="I381" s="274"/>
      <c r="J381" s="275">
        <f>ROUND(I381*H381,2)</f>
        <v>0</v>
      </c>
      <c r="K381" s="271" t="s">
        <v>203</v>
      </c>
      <c r="L381" s="276"/>
      <c r="M381" s="277" t="s">
        <v>19</v>
      </c>
      <c r="N381" s="278" t="s">
        <v>47</v>
      </c>
      <c r="O381" s="87"/>
      <c r="P381" s="226">
        <f>O381*H381</f>
        <v>0</v>
      </c>
      <c r="Q381" s="226">
        <v>0.056000000000000001</v>
      </c>
      <c r="R381" s="226">
        <f>Q381*H381</f>
        <v>2.6320000000000001</v>
      </c>
      <c r="S381" s="226">
        <v>0</v>
      </c>
      <c r="T381" s="227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228" t="s">
        <v>239</v>
      </c>
      <c r="AT381" s="228" t="s">
        <v>342</v>
      </c>
      <c r="AU381" s="228" t="s">
        <v>85</v>
      </c>
      <c r="AY381" s="20" t="s">
        <v>197</v>
      </c>
      <c r="BE381" s="229">
        <f>IF(N381="základní",J381,0)</f>
        <v>0</v>
      </c>
      <c r="BF381" s="229">
        <f>IF(N381="snížená",J381,0)</f>
        <v>0</v>
      </c>
      <c r="BG381" s="229">
        <f>IF(N381="zákl. přenesená",J381,0)</f>
        <v>0</v>
      </c>
      <c r="BH381" s="229">
        <f>IF(N381="sníž. přenesená",J381,0)</f>
        <v>0</v>
      </c>
      <c r="BI381" s="229">
        <f>IF(N381="nulová",J381,0)</f>
        <v>0</v>
      </c>
      <c r="BJ381" s="20" t="s">
        <v>83</v>
      </c>
      <c r="BK381" s="229">
        <f>ROUND(I381*H381,2)</f>
        <v>0</v>
      </c>
      <c r="BL381" s="20" t="s">
        <v>204</v>
      </c>
      <c r="BM381" s="228" t="s">
        <v>573</v>
      </c>
    </row>
    <row r="382" s="13" customFormat="1">
      <c r="A382" s="13"/>
      <c r="B382" s="235"/>
      <c r="C382" s="236"/>
      <c r="D382" s="237" t="s">
        <v>208</v>
      </c>
      <c r="E382" s="238" t="s">
        <v>19</v>
      </c>
      <c r="F382" s="239" t="s">
        <v>567</v>
      </c>
      <c r="G382" s="236"/>
      <c r="H382" s="240">
        <v>4.2000000000000002</v>
      </c>
      <c r="I382" s="241"/>
      <c r="J382" s="236"/>
      <c r="K382" s="236"/>
      <c r="L382" s="242"/>
      <c r="M382" s="243"/>
      <c r="N382" s="244"/>
      <c r="O382" s="244"/>
      <c r="P382" s="244"/>
      <c r="Q382" s="244"/>
      <c r="R382" s="244"/>
      <c r="S382" s="244"/>
      <c r="T382" s="245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6" t="s">
        <v>208</v>
      </c>
      <c r="AU382" s="246" t="s">
        <v>85</v>
      </c>
      <c r="AV382" s="13" t="s">
        <v>85</v>
      </c>
      <c r="AW382" s="13" t="s">
        <v>37</v>
      </c>
      <c r="AX382" s="13" t="s">
        <v>76</v>
      </c>
      <c r="AY382" s="246" t="s">
        <v>197</v>
      </c>
    </row>
    <row r="383" s="13" customFormat="1">
      <c r="A383" s="13"/>
      <c r="B383" s="235"/>
      <c r="C383" s="236"/>
      <c r="D383" s="237" t="s">
        <v>208</v>
      </c>
      <c r="E383" s="238" t="s">
        <v>19</v>
      </c>
      <c r="F383" s="239" t="s">
        <v>568</v>
      </c>
      <c r="G383" s="236"/>
      <c r="H383" s="240">
        <v>41.600000000000001</v>
      </c>
      <c r="I383" s="241"/>
      <c r="J383" s="236"/>
      <c r="K383" s="236"/>
      <c r="L383" s="242"/>
      <c r="M383" s="243"/>
      <c r="N383" s="244"/>
      <c r="O383" s="244"/>
      <c r="P383" s="244"/>
      <c r="Q383" s="244"/>
      <c r="R383" s="244"/>
      <c r="S383" s="244"/>
      <c r="T383" s="245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6" t="s">
        <v>208</v>
      </c>
      <c r="AU383" s="246" t="s">
        <v>85</v>
      </c>
      <c r="AV383" s="13" t="s">
        <v>85</v>
      </c>
      <c r="AW383" s="13" t="s">
        <v>37</v>
      </c>
      <c r="AX383" s="13" t="s">
        <v>76</v>
      </c>
      <c r="AY383" s="246" t="s">
        <v>197</v>
      </c>
    </row>
    <row r="384" s="15" customFormat="1">
      <c r="A384" s="15"/>
      <c r="B384" s="258"/>
      <c r="C384" s="259"/>
      <c r="D384" s="237" t="s">
        <v>208</v>
      </c>
      <c r="E384" s="260" t="s">
        <v>19</v>
      </c>
      <c r="F384" s="261" t="s">
        <v>569</v>
      </c>
      <c r="G384" s="259"/>
      <c r="H384" s="262">
        <v>45.800000000000004</v>
      </c>
      <c r="I384" s="263"/>
      <c r="J384" s="259"/>
      <c r="K384" s="259"/>
      <c r="L384" s="264"/>
      <c r="M384" s="265"/>
      <c r="N384" s="266"/>
      <c r="O384" s="266"/>
      <c r="P384" s="266"/>
      <c r="Q384" s="266"/>
      <c r="R384" s="266"/>
      <c r="S384" s="266"/>
      <c r="T384" s="267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68" t="s">
        <v>208</v>
      </c>
      <c r="AU384" s="268" t="s">
        <v>85</v>
      </c>
      <c r="AV384" s="15" t="s">
        <v>93</v>
      </c>
      <c r="AW384" s="15" t="s">
        <v>37</v>
      </c>
      <c r="AX384" s="15" t="s">
        <v>76</v>
      </c>
      <c r="AY384" s="268" t="s">
        <v>197</v>
      </c>
    </row>
    <row r="385" s="13" customFormat="1">
      <c r="A385" s="13"/>
      <c r="B385" s="235"/>
      <c r="C385" s="236"/>
      <c r="D385" s="237" t="s">
        <v>208</v>
      </c>
      <c r="E385" s="238" t="s">
        <v>19</v>
      </c>
      <c r="F385" s="239" t="s">
        <v>574</v>
      </c>
      <c r="G385" s="236"/>
      <c r="H385" s="240">
        <v>46.716000000000001</v>
      </c>
      <c r="I385" s="241"/>
      <c r="J385" s="236"/>
      <c r="K385" s="236"/>
      <c r="L385" s="242"/>
      <c r="M385" s="243"/>
      <c r="N385" s="244"/>
      <c r="O385" s="244"/>
      <c r="P385" s="244"/>
      <c r="Q385" s="244"/>
      <c r="R385" s="244"/>
      <c r="S385" s="244"/>
      <c r="T385" s="245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46" t="s">
        <v>208</v>
      </c>
      <c r="AU385" s="246" t="s">
        <v>85</v>
      </c>
      <c r="AV385" s="13" t="s">
        <v>85</v>
      </c>
      <c r="AW385" s="13" t="s">
        <v>37</v>
      </c>
      <c r="AX385" s="13" t="s">
        <v>76</v>
      </c>
      <c r="AY385" s="246" t="s">
        <v>197</v>
      </c>
    </row>
    <row r="386" s="13" customFormat="1">
      <c r="A386" s="13"/>
      <c r="B386" s="235"/>
      <c r="C386" s="236"/>
      <c r="D386" s="237" t="s">
        <v>208</v>
      </c>
      <c r="E386" s="238" t="s">
        <v>19</v>
      </c>
      <c r="F386" s="239" t="s">
        <v>575</v>
      </c>
      <c r="G386" s="236"/>
      <c r="H386" s="240">
        <v>47</v>
      </c>
      <c r="I386" s="241"/>
      <c r="J386" s="236"/>
      <c r="K386" s="236"/>
      <c r="L386" s="242"/>
      <c r="M386" s="243"/>
      <c r="N386" s="244"/>
      <c r="O386" s="244"/>
      <c r="P386" s="244"/>
      <c r="Q386" s="244"/>
      <c r="R386" s="244"/>
      <c r="S386" s="244"/>
      <c r="T386" s="245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6" t="s">
        <v>208</v>
      </c>
      <c r="AU386" s="246" t="s">
        <v>85</v>
      </c>
      <c r="AV386" s="13" t="s">
        <v>85</v>
      </c>
      <c r="AW386" s="13" t="s">
        <v>37</v>
      </c>
      <c r="AX386" s="13" t="s">
        <v>83</v>
      </c>
      <c r="AY386" s="246" t="s">
        <v>197</v>
      </c>
    </row>
    <row r="387" s="2" customFormat="1" ht="16.5" customHeight="1">
      <c r="A387" s="41"/>
      <c r="B387" s="42"/>
      <c r="C387" s="269" t="s">
        <v>576</v>
      </c>
      <c r="D387" s="269" t="s">
        <v>342</v>
      </c>
      <c r="E387" s="270" t="s">
        <v>577</v>
      </c>
      <c r="F387" s="271" t="s">
        <v>578</v>
      </c>
      <c r="G387" s="272" t="s">
        <v>248</v>
      </c>
      <c r="H387" s="273">
        <v>133</v>
      </c>
      <c r="I387" s="274"/>
      <c r="J387" s="275">
        <f>ROUND(I387*H387,2)</f>
        <v>0</v>
      </c>
      <c r="K387" s="271" t="s">
        <v>203</v>
      </c>
      <c r="L387" s="276"/>
      <c r="M387" s="277" t="s">
        <v>19</v>
      </c>
      <c r="N387" s="278" t="s">
        <v>47</v>
      </c>
      <c r="O387" s="87"/>
      <c r="P387" s="226">
        <f>O387*H387</f>
        <v>0</v>
      </c>
      <c r="Q387" s="226">
        <v>0.080000000000000002</v>
      </c>
      <c r="R387" s="226">
        <f>Q387*H387</f>
        <v>10.640000000000001</v>
      </c>
      <c r="S387" s="226">
        <v>0</v>
      </c>
      <c r="T387" s="227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28" t="s">
        <v>239</v>
      </c>
      <c r="AT387" s="228" t="s">
        <v>342</v>
      </c>
      <c r="AU387" s="228" t="s">
        <v>85</v>
      </c>
      <c r="AY387" s="20" t="s">
        <v>197</v>
      </c>
      <c r="BE387" s="229">
        <f>IF(N387="základní",J387,0)</f>
        <v>0</v>
      </c>
      <c r="BF387" s="229">
        <f>IF(N387="snížená",J387,0)</f>
        <v>0</v>
      </c>
      <c r="BG387" s="229">
        <f>IF(N387="zákl. přenesená",J387,0)</f>
        <v>0</v>
      </c>
      <c r="BH387" s="229">
        <f>IF(N387="sníž. přenesená",J387,0)</f>
        <v>0</v>
      </c>
      <c r="BI387" s="229">
        <f>IF(N387="nulová",J387,0)</f>
        <v>0</v>
      </c>
      <c r="BJ387" s="20" t="s">
        <v>83</v>
      </c>
      <c r="BK387" s="229">
        <f>ROUND(I387*H387,2)</f>
        <v>0</v>
      </c>
      <c r="BL387" s="20" t="s">
        <v>204</v>
      </c>
      <c r="BM387" s="228" t="s">
        <v>579</v>
      </c>
    </row>
    <row r="388" s="13" customFormat="1">
      <c r="A388" s="13"/>
      <c r="B388" s="235"/>
      <c r="C388" s="236"/>
      <c r="D388" s="237" t="s">
        <v>208</v>
      </c>
      <c r="E388" s="238" t="s">
        <v>19</v>
      </c>
      <c r="F388" s="239" t="s">
        <v>565</v>
      </c>
      <c r="G388" s="236"/>
      <c r="H388" s="240">
        <v>130.30000000000001</v>
      </c>
      <c r="I388" s="241"/>
      <c r="J388" s="236"/>
      <c r="K388" s="236"/>
      <c r="L388" s="242"/>
      <c r="M388" s="243"/>
      <c r="N388" s="244"/>
      <c r="O388" s="244"/>
      <c r="P388" s="244"/>
      <c r="Q388" s="244"/>
      <c r="R388" s="244"/>
      <c r="S388" s="244"/>
      <c r="T388" s="245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6" t="s">
        <v>208</v>
      </c>
      <c r="AU388" s="246" t="s">
        <v>85</v>
      </c>
      <c r="AV388" s="13" t="s">
        <v>85</v>
      </c>
      <c r="AW388" s="13" t="s">
        <v>37</v>
      </c>
      <c r="AX388" s="13" t="s">
        <v>76</v>
      </c>
      <c r="AY388" s="246" t="s">
        <v>197</v>
      </c>
    </row>
    <row r="389" s="15" customFormat="1">
      <c r="A389" s="15"/>
      <c r="B389" s="258"/>
      <c r="C389" s="259"/>
      <c r="D389" s="237" t="s">
        <v>208</v>
      </c>
      <c r="E389" s="260" t="s">
        <v>19</v>
      </c>
      <c r="F389" s="261" t="s">
        <v>566</v>
      </c>
      <c r="G389" s="259"/>
      <c r="H389" s="262">
        <v>130.30000000000001</v>
      </c>
      <c r="I389" s="263"/>
      <c r="J389" s="259"/>
      <c r="K389" s="259"/>
      <c r="L389" s="264"/>
      <c r="M389" s="265"/>
      <c r="N389" s="266"/>
      <c r="O389" s="266"/>
      <c r="P389" s="266"/>
      <c r="Q389" s="266"/>
      <c r="R389" s="266"/>
      <c r="S389" s="266"/>
      <c r="T389" s="267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68" t="s">
        <v>208</v>
      </c>
      <c r="AU389" s="268" t="s">
        <v>85</v>
      </c>
      <c r="AV389" s="15" t="s">
        <v>93</v>
      </c>
      <c r="AW389" s="15" t="s">
        <v>37</v>
      </c>
      <c r="AX389" s="15" t="s">
        <v>76</v>
      </c>
      <c r="AY389" s="268" t="s">
        <v>197</v>
      </c>
    </row>
    <row r="390" s="13" customFormat="1">
      <c r="A390" s="13"/>
      <c r="B390" s="235"/>
      <c r="C390" s="236"/>
      <c r="D390" s="237" t="s">
        <v>208</v>
      </c>
      <c r="E390" s="238" t="s">
        <v>19</v>
      </c>
      <c r="F390" s="239" t="s">
        <v>580</v>
      </c>
      <c r="G390" s="236"/>
      <c r="H390" s="240">
        <v>132.90600000000001</v>
      </c>
      <c r="I390" s="241"/>
      <c r="J390" s="236"/>
      <c r="K390" s="236"/>
      <c r="L390" s="242"/>
      <c r="M390" s="243"/>
      <c r="N390" s="244"/>
      <c r="O390" s="244"/>
      <c r="P390" s="244"/>
      <c r="Q390" s="244"/>
      <c r="R390" s="244"/>
      <c r="S390" s="244"/>
      <c r="T390" s="245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6" t="s">
        <v>208</v>
      </c>
      <c r="AU390" s="246" t="s">
        <v>85</v>
      </c>
      <c r="AV390" s="13" t="s">
        <v>85</v>
      </c>
      <c r="AW390" s="13" t="s">
        <v>37</v>
      </c>
      <c r="AX390" s="13" t="s">
        <v>76</v>
      </c>
      <c r="AY390" s="246" t="s">
        <v>197</v>
      </c>
    </row>
    <row r="391" s="13" customFormat="1">
      <c r="A391" s="13"/>
      <c r="B391" s="235"/>
      <c r="C391" s="236"/>
      <c r="D391" s="237" t="s">
        <v>208</v>
      </c>
      <c r="E391" s="238" t="s">
        <v>19</v>
      </c>
      <c r="F391" s="239" t="s">
        <v>581</v>
      </c>
      <c r="G391" s="236"/>
      <c r="H391" s="240">
        <v>133</v>
      </c>
      <c r="I391" s="241"/>
      <c r="J391" s="236"/>
      <c r="K391" s="236"/>
      <c r="L391" s="242"/>
      <c r="M391" s="243"/>
      <c r="N391" s="244"/>
      <c r="O391" s="244"/>
      <c r="P391" s="244"/>
      <c r="Q391" s="244"/>
      <c r="R391" s="244"/>
      <c r="S391" s="244"/>
      <c r="T391" s="245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6" t="s">
        <v>208</v>
      </c>
      <c r="AU391" s="246" t="s">
        <v>85</v>
      </c>
      <c r="AV391" s="13" t="s">
        <v>85</v>
      </c>
      <c r="AW391" s="13" t="s">
        <v>37</v>
      </c>
      <c r="AX391" s="13" t="s">
        <v>83</v>
      </c>
      <c r="AY391" s="246" t="s">
        <v>197</v>
      </c>
    </row>
    <row r="392" s="2" customFormat="1" ht="49.05" customHeight="1">
      <c r="A392" s="41"/>
      <c r="B392" s="42"/>
      <c r="C392" s="217" t="s">
        <v>582</v>
      </c>
      <c r="D392" s="217" t="s">
        <v>199</v>
      </c>
      <c r="E392" s="218" t="s">
        <v>583</v>
      </c>
      <c r="F392" s="219" t="s">
        <v>584</v>
      </c>
      <c r="G392" s="220" t="s">
        <v>248</v>
      </c>
      <c r="H392" s="221">
        <v>10</v>
      </c>
      <c r="I392" s="222"/>
      <c r="J392" s="223">
        <f>ROUND(I392*H392,2)</f>
        <v>0</v>
      </c>
      <c r="K392" s="219" t="s">
        <v>203</v>
      </c>
      <c r="L392" s="47"/>
      <c r="M392" s="224" t="s">
        <v>19</v>
      </c>
      <c r="N392" s="225" t="s">
        <v>47</v>
      </c>
      <c r="O392" s="87"/>
      <c r="P392" s="226">
        <f>O392*H392</f>
        <v>0</v>
      </c>
      <c r="Q392" s="226">
        <v>0.14041999999999999</v>
      </c>
      <c r="R392" s="226">
        <f>Q392*H392</f>
        <v>1.4041999999999999</v>
      </c>
      <c r="S392" s="226">
        <v>0</v>
      </c>
      <c r="T392" s="227">
        <f>S392*H392</f>
        <v>0</v>
      </c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R392" s="228" t="s">
        <v>204</v>
      </c>
      <c r="AT392" s="228" t="s">
        <v>199</v>
      </c>
      <c r="AU392" s="228" t="s">
        <v>85</v>
      </c>
      <c r="AY392" s="20" t="s">
        <v>197</v>
      </c>
      <c r="BE392" s="229">
        <f>IF(N392="základní",J392,0)</f>
        <v>0</v>
      </c>
      <c r="BF392" s="229">
        <f>IF(N392="snížená",J392,0)</f>
        <v>0</v>
      </c>
      <c r="BG392" s="229">
        <f>IF(N392="zákl. přenesená",J392,0)</f>
        <v>0</v>
      </c>
      <c r="BH392" s="229">
        <f>IF(N392="sníž. přenesená",J392,0)</f>
        <v>0</v>
      </c>
      <c r="BI392" s="229">
        <f>IF(N392="nulová",J392,0)</f>
        <v>0</v>
      </c>
      <c r="BJ392" s="20" t="s">
        <v>83</v>
      </c>
      <c r="BK392" s="229">
        <f>ROUND(I392*H392,2)</f>
        <v>0</v>
      </c>
      <c r="BL392" s="20" t="s">
        <v>204</v>
      </c>
      <c r="BM392" s="228" t="s">
        <v>585</v>
      </c>
    </row>
    <row r="393" s="2" customFormat="1">
      <c r="A393" s="41"/>
      <c r="B393" s="42"/>
      <c r="C393" s="43"/>
      <c r="D393" s="230" t="s">
        <v>206</v>
      </c>
      <c r="E393" s="43"/>
      <c r="F393" s="231" t="s">
        <v>586</v>
      </c>
      <c r="G393" s="43"/>
      <c r="H393" s="43"/>
      <c r="I393" s="232"/>
      <c r="J393" s="43"/>
      <c r="K393" s="43"/>
      <c r="L393" s="47"/>
      <c r="M393" s="233"/>
      <c r="N393" s="234"/>
      <c r="O393" s="87"/>
      <c r="P393" s="87"/>
      <c r="Q393" s="87"/>
      <c r="R393" s="87"/>
      <c r="S393" s="87"/>
      <c r="T393" s="88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0" t="s">
        <v>206</v>
      </c>
      <c r="AU393" s="20" t="s">
        <v>85</v>
      </c>
    </row>
    <row r="394" s="13" customFormat="1">
      <c r="A394" s="13"/>
      <c r="B394" s="235"/>
      <c r="C394" s="236"/>
      <c r="D394" s="237" t="s">
        <v>208</v>
      </c>
      <c r="E394" s="238" t="s">
        <v>19</v>
      </c>
      <c r="F394" s="239" t="s">
        <v>587</v>
      </c>
      <c r="G394" s="236"/>
      <c r="H394" s="240">
        <v>10</v>
      </c>
      <c r="I394" s="241"/>
      <c r="J394" s="236"/>
      <c r="K394" s="236"/>
      <c r="L394" s="242"/>
      <c r="M394" s="243"/>
      <c r="N394" s="244"/>
      <c r="O394" s="244"/>
      <c r="P394" s="244"/>
      <c r="Q394" s="244"/>
      <c r="R394" s="244"/>
      <c r="S394" s="244"/>
      <c r="T394" s="245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6" t="s">
        <v>208</v>
      </c>
      <c r="AU394" s="246" t="s">
        <v>85</v>
      </c>
      <c r="AV394" s="13" t="s">
        <v>85</v>
      </c>
      <c r="AW394" s="13" t="s">
        <v>37</v>
      </c>
      <c r="AX394" s="13" t="s">
        <v>76</v>
      </c>
      <c r="AY394" s="246" t="s">
        <v>197</v>
      </c>
    </row>
    <row r="395" s="15" customFormat="1">
      <c r="A395" s="15"/>
      <c r="B395" s="258"/>
      <c r="C395" s="259"/>
      <c r="D395" s="237" t="s">
        <v>208</v>
      </c>
      <c r="E395" s="260" t="s">
        <v>19</v>
      </c>
      <c r="F395" s="261" t="s">
        <v>588</v>
      </c>
      <c r="G395" s="259"/>
      <c r="H395" s="262">
        <v>10</v>
      </c>
      <c r="I395" s="263"/>
      <c r="J395" s="259"/>
      <c r="K395" s="259"/>
      <c r="L395" s="264"/>
      <c r="M395" s="265"/>
      <c r="N395" s="266"/>
      <c r="O395" s="266"/>
      <c r="P395" s="266"/>
      <c r="Q395" s="266"/>
      <c r="R395" s="266"/>
      <c r="S395" s="266"/>
      <c r="T395" s="267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68" t="s">
        <v>208</v>
      </c>
      <c r="AU395" s="268" t="s">
        <v>85</v>
      </c>
      <c r="AV395" s="15" t="s">
        <v>93</v>
      </c>
      <c r="AW395" s="15" t="s">
        <v>37</v>
      </c>
      <c r="AX395" s="15" t="s">
        <v>76</v>
      </c>
      <c r="AY395" s="268" t="s">
        <v>197</v>
      </c>
    </row>
    <row r="396" s="14" customFormat="1">
      <c r="A396" s="14"/>
      <c r="B396" s="247"/>
      <c r="C396" s="248"/>
      <c r="D396" s="237" t="s">
        <v>208</v>
      </c>
      <c r="E396" s="249" t="s">
        <v>19</v>
      </c>
      <c r="F396" s="250" t="s">
        <v>272</v>
      </c>
      <c r="G396" s="248"/>
      <c r="H396" s="251">
        <v>10</v>
      </c>
      <c r="I396" s="252"/>
      <c r="J396" s="248"/>
      <c r="K396" s="248"/>
      <c r="L396" s="253"/>
      <c r="M396" s="254"/>
      <c r="N396" s="255"/>
      <c r="O396" s="255"/>
      <c r="P396" s="255"/>
      <c r="Q396" s="255"/>
      <c r="R396" s="255"/>
      <c r="S396" s="255"/>
      <c r="T396" s="256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7" t="s">
        <v>208</v>
      </c>
      <c r="AU396" s="257" t="s">
        <v>85</v>
      </c>
      <c r="AV396" s="14" t="s">
        <v>204</v>
      </c>
      <c r="AW396" s="14" t="s">
        <v>37</v>
      </c>
      <c r="AX396" s="14" t="s">
        <v>83</v>
      </c>
      <c r="AY396" s="257" t="s">
        <v>197</v>
      </c>
    </row>
    <row r="397" s="2" customFormat="1" ht="21.75" customHeight="1">
      <c r="A397" s="41"/>
      <c r="B397" s="42"/>
      <c r="C397" s="269" t="s">
        <v>589</v>
      </c>
      <c r="D397" s="269" t="s">
        <v>342</v>
      </c>
      <c r="E397" s="270" t="s">
        <v>590</v>
      </c>
      <c r="F397" s="271" t="s">
        <v>591</v>
      </c>
      <c r="G397" s="272" t="s">
        <v>248</v>
      </c>
      <c r="H397" s="273">
        <v>11</v>
      </c>
      <c r="I397" s="274"/>
      <c r="J397" s="275">
        <f>ROUND(I397*H397,2)</f>
        <v>0</v>
      </c>
      <c r="K397" s="271" t="s">
        <v>203</v>
      </c>
      <c r="L397" s="276"/>
      <c r="M397" s="277" t="s">
        <v>19</v>
      </c>
      <c r="N397" s="278" t="s">
        <v>47</v>
      </c>
      <c r="O397" s="87"/>
      <c r="P397" s="226">
        <f>O397*H397</f>
        <v>0</v>
      </c>
      <c r="Q397" s="226">
        <v>0.0263</v>
      </c>
      <c r="R397" s="226">
        <f>Q397*H397</f>
        <v>0.2893</v>
      </c>
      <c r="S397" s="226">
        <v>0</v>
      </c>
      <c r="T397" s="227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8" t="s">
        <v>239</v>
      </c>
      <c r="AT397" s="228" t="s">
        <v>342</v>
      </c>
      <c r="AU397" s="228" t="s">
        <v>85</v>
      </c>
      <c r="AY397" s="20" t="s">
        <v>197</v>
      </c>
      <c r="BE397" s="229">
        <f>IF(N397="základní",J397,0)</f>
        <v>0</v>
      </c>
      <c r="BF397" s="229">
        <f>IF(N397="snížená",J397,0)</f>
        <v>0</v>
      </c>
      <c r="BG397" s="229">
        <f>IF(N397="zákl. přenesená",J397,0)</f>
        <v>0</v>
      </c>
      <c r="BH397" s="229">
        <f>IF(N397="sníž. přenesená",J397,0)</f>
        <v>0</v>
      </c>
      <c r="BI397" s="229">
        <f>IF(N397="nulová",J397,0)</f>
        <v>0</v>
      </c>
      <c r="BJ397" s="20" t="s">
        <v>83</v>
      </c>
      <c r="BK397" s="229">
        <f>ROUND(I397*H397,2)</f>
        <v>0</v>
      </c>
      <c r="BL397" s="20" t="s">
        <v>204</v>
      </c>
      <c r="BM397" s="228" t="s">
        <v>592</v>
      </c>
    </row>
    <row r="398" s="13" customFormat="1">
      <c r="A398" s="13"/>
      <c r="B398" s="235"/>
      <c r="C398" s="236"/>
      <c r="D398" s="237" t="s">
        <v>208</v>
      </c>
      <c r="E398" s="238" t="s">
        <v>19</v>
      </c>
      <c r="F398" s="239" t="s">
        <v>587</v>
      </c>
      <c r="G398" s="236"/>
      <c r="H398" s="240">
        <v>10</v>
      </c>
      <c r="I398" s="241"/>
      <c r="J398" s="236"/>
      <c r="K398" s="236"/>
      <c r="L398" s="242"/>
      <c r="M398" s="243"/>
      <c r="N398" s="244"/>
      <c r="O398" s="244"/>
      <c r="P398" s="244"/>
      <c r="Q398" s="244"/>
      <c r="R398" s="244"/>
      <c r="S398" s="244"/>
      <c r="T398" s="245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46" t="s">
        <v>208</v>
      </c>
      <c r="AU398" s="246" t="s">
        <v>85</v>
      </c>
      <c r="AV398" s="13" t="s">
        <v>85</v>
      </c>
      <c r="AW398" s="13" t="s">
        <v>37</v>
      </c>
      <c r="AX398" s="13" t="s">
        <v>76</v>
      </c>
      <c r="AY398" s="246" t="s">
        <v>197</v>
      </c>
    </row>
    <row r="399" s="15" customFormat="1">
      <c r="A399" s="15"/>
      <c r="B399" s="258"/>
      <c r="C399" s="259"/>
      <c r="D399" s="237" t="s">
        <v>208</v>
      </c>
      <c r="E399" s="260" t="s">
        <v>19</v>
      </c>
      <c r="F399" s="261" t="s">
        <v>588</v>
      </c>
      <c r="G399" s="259"/>
      <c r="H399" s="262">
        <v>10</v>
      </c>
      <c r="I399" s="263"/>
      <c r="J399" s="259"/>
      <c r="K399" s="259"/>
      <c r="L399" s="264"/>
      <c r="M399" s="265"/>
      <c r="N399" s="266"/>
      <c r="O399" s="266"/>
      <c r="P399" s="266"/>
      <c r="Q399" s="266"/>
      <c r="R399" s="266"/>
      <c r="S399" s="266"/>
      <c r="T399" s="267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68" t="s">
        <v>208</v>
      </c>
      <c r="AU399" s="268" t="s">
        <v>85</v>
      </c>
      <c r="AV399" s="15" t="s">
        <v>93</v>
      </c>
      <c r="AW399" s="15" t="s">
        <v>37</v>
      </c>
      <c r="AX399" s="15" t="s">
        <v>76</v>
      </c>
      <c r="AY399" s="268" t="s">
        <v>197</v>
      </c>
    </row>
    <row r="400" s="13" customFormat="1">
      <c r="A400" s="13"/>
      <c r="B400" s="235"/>
      <c r="C400" s="236"/>
      <c r="D400" s="237" t="s">
        <v>208</v>
      </c>
      <c r="E400" s="238" t="s">
        <v>19</v>
      </c>
      <c r="F400" s="239" t="s">
        <v>593</v>
      </c>
      <c r="G400" s="236"/>
      <c r="H400" s="240">
        <v>10.199999999999999</v>
      </c>
      <c r="I400" s="241"/>
      <c r="J400" s="236"/>
      <c r="K400" s="236"/>
      <c r="L400" s="242"/>
      <c r="M400" s="243"/>
      <c r="N400" s="244"/>
      <c r="O400" s="244"/>
      <c r="P400" s="244"/>
      <c r="Q400" s="244"/>
      <c r="R400" s="244"/>
      <c r="S400" s="244"/>
      <c r="T400" s="245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6" t="s">
        <v>208</v>
      </c>
      <c r="AU400" s="246" t="s">
        <v>85</v>
      </c>
      <c r="AV400" s="13" t="s">
        <v>85</v>
      </c>
      <c r="AW400" s="13" t="s">
        <v>37</v>
      </c>
      <c r="AX400" s="13" t="s">
        <v>76</v>
      </c>
      <c r="AY400" s="246" t="s">
        <v>197</v>
      </c>
    </row>
    <row r="401" s="13" customFormat="1">
      <c r="A401" s="13"/>
      <c r="B401" s="235"/>
      <c r="C401" s="236"/>
      <c r="D401" s="237" t="s">
        <v>208</v>
      </c>
      <c r="E401" s="238" t="s">
        <v>19</v>
      </c>
      <c r="F401" s="239" t="s">
        <v>594</v>
      </c>
      <c r="G401" s="236"/>
      <c r="H401" s="240">
        <v>11</v>
      </c>
      <c r="I401" s="241"/>
      <c r="J401" s="236"/>
      <c r="K401" s="236"/>
      <c r="L401" s="242"/>
      <c r="M401" s="243"/>
      <c r="N401" s="244"/>
      <c r="O401" s="244"/>
      <c r="P401" s="244"/>
      <c r="Q401" s="244"/>
      <c r="R401" s="244"/>
      <c r="S401" s="244"/>
      <c r="T401" s="245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6" t="s">
        <v>208</v>
      </c>
      <c r="AU401" s="246" t="s">
        <v>85</v>
      </c>
      <c r="AV401" s="13" t="s">
        <v>85</v>
      </c>
      <c r="AW401" s="13" t="s">
        <v>37</v>
      </c>
      <c r="AX401" s="13" t="s">
        <v>83</v>
      </c>
      <c r="AY401" s="246" t="s">
        <v>197</v>
      </c>
    </row>
    <row r="402" s="2" customFormat="1" ht="37.8" customHeight="1">
      <c r="A402" s="41"/>
      <c r="B402" s="42"/>
      <c r="C402" s="217" t="s">
        <v>595</v>
      </c>
      <c r="D402" s="217" t="s">
        <v>199</v>
      </c>
      <c r="E402" s="218" t="s">
        <v>596</v>
      </c>
      <c r="F402" s="219" t="s">
        <v>597</v>
      </c>
      <c r="G402" s="220" t="s">
        <v>248</v>
      </c>
      <c r="H402" s="221">
        <v>16.100000000000001</v>
      </c>
      <c r="I402" s="222"/>
      <c r="J402" s="223">
        <f>ROUND(I402*H402,2)</f>
        <v>0</v>
      </c>
      <c r="K402" s="219" t="s">
        <v>203</v>
      </c>
      <c r="L402" s="47"/>
      <c r="M402" s="224" t="s">
        <v>19</v>
      </c>
      <c r="N402" s="225" t="s">
        <v>47</v>
      </c>
      <c r="O402" s="87"/>
      <c r="P402" s="226">
        <f>O402*H402</f>
        <v>0</v>
      </c>
      <c r="Q402" s="226">
        <v>0</v>
      </c>
      <c r="R402" s="226">
        <f>Q402*H402</f>
        <v>0</v>
      </c>
      <c r="S402" s="226">
        <v>0</v>
      </c>
      <c r="T402" s="227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8" t="s">
        <v>204</v>
      </c>
      <c r="AT402" s="228" t="s">
        <v>199</v>
      </c>
      <c r="AU402" s="228" t="s">
        <v>85</v>
      </c>
      <c r="AY402" s="20" t="s">
        <v>197</v>
      </c>
      <c r="BE402" s="229">
        <f>IF(N402="základní",J402,0)</f>
        <v>0</v>
      </c>
      <c r="BF402" s="229">
        <f>IF(N402="snížená",J402,0)</f>
        <v>0</v>
      </c>
      <c r="BG402" s="229">
        <f>IF(N402="zákl. přenesená",J402,0)</f>
        <v>0</v>
      </c>
      <c r="BH402" s="229">
        <f>IF(N402="sníž. přenesená",J402,0)</f>
        <v>0</v>
      </c>
      <c r="BI402" s="229">
        <f>IF(N402="nulová",J402,0)</f>
        <v>0</v>
      </c>
      <c r="BJ402" s="20" t="s">
        <v>83</v>
      </c>
      <c r="BK402" s="229">
        <f>ROUND(I402*H402,2)</f>
        <v>0</v>
      </c>
      <c r="BL402" s="20" t="s">
        <v>204</v>
      </c>
      <c r="BM402" s="228" t="s">
        <v>598</v>
      </c>
    </row>
    <row r="403" s="2" customFormat="1">
      <c r="A403" s="41"/>
      <c r="B403" s="42"/>
      <c r="C403" s="43"/>
      <c r="D403" s="230" t="s">
        <v>206</v>
      </c>
      <c r="E403" s="43"/>
      <c r="F403" s="231" t="s">
        <v>599</v>
      </c>
      <c r="G403" s="43"/>
      <c r="H403" s="43"/>
      <c r="I403" s="232"/>
      <c r="J403" s="43"/>
      <c r="K403" s="43"/>
      <c r="L403" s="47"/>
      <c r="M403" s="233"/>
      <c r="N403" s="234"/>
      <c r="O403" s="87"/>
      <c r="P403" s="87"/>
      <c r="Q403" s="87"/>
      <c r="R403" s="87"/>
      <c r="S403" s="87"/>
      <c r="T403" s="88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T403" s="20" t="s">
        <v>206</v>
      </c>
      <c r="AU403" s="20" t="s">
        <v>85</v>
      </c>
    </row>
    <row r="404" s="13" customFormat="1">
      <c r="A404" s="13"/>
      <c r="B404" s="235"/>
      <c r="C404" s="236"/>
      <c r="D404" s="237" t="s">
        <v>208</v>
      </c>
      <c r="E404" s="238" t="s">
        <v>19</v>
      </c>
      <c r="F404" s="239" t="s">
        <v>600</v>
      </c>
      <c r="G404" s="236"/>
      <c r="H404" s="240">
        <v>16.100000000000001</v>
      </c>
      <c r="I404" s="241"/>
      <c r="J404" s="236"/>
      <c r="K404" s="236"/>
      <c r="L404" s="242"/>
      <c r="M404" s="243"/>
      <c r="N404" s="244"/>
      <c r="O404" s="244"/>
      <c r="P404" s="244"/>
      <c r="Q404" s="244"/>
      <c r="R404" s="244"/>
      <c r="S404" s="244"/>
      <c r="T404" s="245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6" t="s">
        <v>208</v>
      </c>
      <c r="AU404" s="246" t="s">
        <v>85</v>
      </c>
      <c r="AV404" s="13" t="s">
        <v>85</v>
      </c>
      <c r="AW404" s="13" t="s">
        <v>37</v>
      </c>
      <c r="AX404" s="13" t="s">
        <v>83</v>
      </c>
      <c r="AY404" s="246" t="s">
        <v>197</v>
      </c>
    </row>
    <row r="405" s="2" customFormat="1" ht="62.7" customHeight="1">
      <c r="A405" s="41"/>
      <c r="B405" s="42"/>
      <c r="C405" s="217" t="s">
        <v>601</v>
      </c>
      <c r="D405" s="217" t="s">
        <v>199</v>
      </c>
      <c r="E405" s="218" t="s">
        <v>602</v>
      </c>
      <c r="F405" s="219" t="s">
        <v>603</v>
      </c>
      <c r="G405" s="220" t="s">
        <v>248</v>
      </c>
      <c r="H405" s="221">
        <v>16.199999999999999</v>
      </c>
      <c r="I405" s="222"/>
      <c r="J405" s="223">
        <f>ROUND(I405*H405,2)</f>
        <v>0</v>
      </c>
      <c r="K405" s="219" t="s">
        <v>203</v>
      </c>
      <c r="L405" s="47"/>
      <c r="M405" s="224" t="s">
        <v>19</v>
      </c>
      <c r="N405" s="225" t="s">
        <v>47</v>
      </c>
      <c r="O405" s="87"/>
      <c r="P405" s="226">
        <f>O405*H405</f>
        <v>0</v>
      </c>
      <c r="Q405" s="226">
        <v>0.00060999999999999997</v>
      </c>
      <c r="R405" s="226">
        <f>Q405*H405</f>
        <v>0.0098819999999999984</v>
      </c>
      <c r="S405" s="226">
        <v>0</v>
      </c>
      <c r="T405" s="227">
        <f>S405*H405</f>
        <v>0</v>
      </c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R405" s="228" t="s">
        <v>204</v>
      </c>
      <c r="AT405" s="228" t="s">
        <v>199</v>
      </c>
      <c r="AU405" s="228" t="s">
        <v>85</v>
      </c>
      <c r="AY405" s="20" t="s">
        <v>197</v>
      </c>
      <c r="BE405" s="229">
        <f>IF(N405="základní",J405,0)</f>
        <v>0</v>
      </c>
      <c r="BF405" s="229">
        <f>IF(N405="snížená",J405,0)</f>
        <v>0</v>
      </c>
      <c r="BG405" s="229">
        <f>IF(N405="zákl. přenesená",J405,0)</f>
        <v>0</v>
      </c>
      <c r="BH405" s="229">
        <f>IF(N405="sníž. přenesená",J405,0)</f>
        <v>0</v>
      </c>
      <c r="BI405" s="229">
        <f>IF(N405="nulová",J405,0)</f>
        <v>0</v>
      </c>
      <c r="BJ405" s="20" t="s">
        <v>83</v>
      </c>
      <c r="BK405" s="229">
        <f>ROUND(I405*H405,2)</f>
        <v>0</v>
      </c>
      <c r="BL405" s="20" t="s">
        <v>204</v>
      </c>
      <c r="BM405" s="228" t="s">
        <v>604</v>
      </c>
    </row>
    <row r="406" s="2" customFormat="1">
      <c r="A406" s="41"/>
      <c r="B406" s="42"/>
      <c r="C406" s="43"/>
      <c r="D406" s="230" t="s">
        <v>206</v>
      </c>
      <c r="E406" s="43"/>
      <c r="F406" s="231" t="s">
        <v>605</v>
      </c>
      <c r="G406" s="43"/>
      <c r="H406" s="43"/>
      <c r="I406" s="232"/>
      <c r="J406" s="43"/>
      <c r="K406" s="43"/>
      <c r="L406" s="47"/>
      <c r="M406" s="233"/>
      <c r="N406" s="234"/>
      <c r="O406" s="87"/>
      <c r="P406" s="87"/>
      <c r="Q406" s="87"/>
      <c r="R406" s="87"/>
      <c r="S406" s="87"/>
      <c r="T406" s="88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T406" s="20" t="s">
        <v>206</v>
      </c>
      <c r="AU406" s="20" t="s">
        <v>85</v>
      </c>
    </row>
    <row r="407" s="13" customFormat="1">
      <c r="A407" s="13"/>
      <c r="B407" s="235"/>
      <c r="C407" s="236"/>
      <c r="D407" s="237" t="s">
        <v>208</v>
      </c>
      <c r="E407" s="238" t="s">
        <v>19</v>
      </c>
      <c r="F407" s="239" t="s">
        <v>606</v>
      </c>
      <c r="G407" s="236"/>
      <c r="H407" s="240">
        <v>8.5</v>
      </c>
      <c r="I407" s="241"/>
      <c r="J407" s="236"/>
      <c r="K407" s="236"/>
      <c r="L407" s="242"/>
      <c r="M407" s="243"/>
      <c r="N407" s="244"/>
      <c r="O407" s="244"/>
      <c r="P407" s="244"/>
      <c r="Q407" s="244"/>
      <c r="R407" s="244"/>
      <c r="S407" s="244"/>
      <c r="T407" s="245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46" t="s">
        <v>208</v>
      </c>
      <c r="AU407" s="246" t="s">
        <v>85</v>
      </c>
      <c r="AV407" s="13" t="s">
        <v>85</v>
      </c>
      <c r="AW407" s="13" t="s">
        <v>37</v>
      </c>
      <c r="AX407" s="13" t="s">
        <v>76</v>
      </c>
      <c r="AY407" s="246" t="s">
        <v>197</v>
      </c>
    </row>
    <row r="408" s="13" customFormat="1">
      <c r="A408" s="13"/>
      <c r="B408" s="235"/>
      <c r="C408" s="236"/>
      <c r="D408" s="237" t="s">
        <v>208</v>
      </c>
      <c r="E408" s="238" t="s">
        <v>19</v>
      </c>
      <c r="F408" s="239" t="s">
        <v>607</v>
      </c>
      <c r="G408" s="236"/>
      <c r="H408" s="240">
        <v>7.7000000000000002</v>
      </c>
      <c r="I408" s="241"/>
      <c r="J408" s="236"/>
      <c r="K408" s="236"/>
      <c r="L408" s="242"/>
      <c r="M408" s="243"/>
      <c r="N408" s="244"/>
      <c r="O408" s="244"/>
      <c r="P408" s="244"/>
      <c r="Q408" s="244"/>
      <c r="R408" s="244"/>
      <c r="S408" s="244"/>
      <c r="T408" s="245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46" t="s">
        <v>208</v>
      </c>
      <c r="AU408" s="246" t="s">
        <v>85</v>
      </c>
      <c r="AV408" s="13" t="s">
        <v>85</v>
      </c>
      <c r="AW408" s="13" t="s">
        <v>37</v>
      </c>
      <c r="AX408" s="13" t="s">
        <v>76</v>
      </c>
      <c r="AY408" s="246" t="s">
        <v>197</v>
      </c>
    </row>
    <row r="409" s="14" customFormat="1">
      <c r="A409" s="14"/>
      <c r="B409" s="247"/>
      <c r="C409" s="248"/>
      <c r="D409" s="237" t="s">
        <v>208</v>
      </c>
      <c r="E409" s="249" t="s">
        <v>19</v>
      </c>
      <c r="F409" s="250" t="s">
        <v>272</v>
      </c>
      <c r="G409" s="248"/>
      <c r="H409" s="251">
        <v>16.199999999999999</v>
      </c>
      <c r="I409" s="252"/>
      <c r="J409" s="248"/>
      <c r="K409" s="248"/>
      <c r="L409" s="253"/>
      <c r="M409" s="254"/>
      <c r="N409" s="255"/>
      <c r="O409" s="255"/>
      <c r="P409" s="255"/>
      <c r="Q409" s="255"/>
      <c r="R409" s="255"/>
      <c r="S409" s="255"/>
      <c r="T409" s="256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57" t="s">
        <v>208</v>
      </c>
      <c r="AU409" s="257" t="s">
        <v>85</v>
      </c>
      <c r="AV409" s="14" t="s">
        <v>204</v>
      </c>
      <c r="AW409" s="14" t="s">
        <v>37</v>
      </c>
      <c r="AX409" s="14" t="s">
        <v>83</v>
      </c>
      <c r="AY409" s="257" t="s">
        <v>197</v>
      </c>
    </row>
    <row r="410" s="2" customFormat="1" ht="24.15" customHeight="1">
      <c r="A410" s="41"/>
      <c r="B410" s="42"/>
      <c r="C410" s="217" t="s">
        <v>608</v>
      </c>
      <c r="D410" s="217" t="s">
        <v>199</v>
      </c>
      <c r="E410" s="218" t="s">
        <v>609</v>
      </c>
      <c r="F410" s="219" t="s">
        <v>610</v>
      </c>
      <c r="G410" s="220" t="s">
        <v>248</v>
      </c>
      <c r="H410" s="221">
        <v>35.25</v>
      </c>
      <c r="I410" s="222"/>
      <c r="J410" s="223">
        <f>ROUND(I410*H410,2)</f>
        <v>0</v>
      </c>
      <c r="K410" s="219" t="s">
        <v>203</v>
      </c>
      <c r="L410" s="47"/>
      <c r="M410" s="224" t="s">
        <v>19</v>
      </c>
      <c r="N410" s="225" t="s">
        <v>47</v>
      </c>
      <c r="O410" s="87"/>
      <c r="P410" s="226">
        <f>O410*H410</f>
        <v>0</v>
      </c>
      <c r="Q410" s="226">
        <v>0</v>
      </c>
      <c r="R410" s="226">
        <f>Q410*H410</f>
        <v>0</v>
      </c>
      <c r="S410" s="226">
        <v>0</v>
      </c>
      <c r="T410" s="227">
        <f>S410*H410</f>
        <v>0</v>
      </c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R410" s="228" t="s">
        <v>204</v>
      </c>
      <c r="AT410" s="228" t="s">
        <v>199</v>
      </c>
      <c r="AU410" s="228" t="s">
        <v>85</v>
      </c>
      <c r="AY410" s="20" t="s">
        <v>197</v>
      </c>
      <c r="BE410" s="229">
        <f>IF(N410="základní",J410,0)</f>
        <v>0</v>
      </c>
      <c r="BF410" s="229">
        <f>IF(N410="snížená",J410,0)</f>
        <v>0</v>
      </c>
      <c r="BG410" s="229">
        <f>IF(N410="zákl. přenesená",J410,0)</f>
        <v>0</v>
      </c>
      <c r="BH410" s="229">
        <f>IF(N410="sníž. přenesená",J410,0)</f>
        <v>0</v>
      </c>
      <c r="BI410" s="229">
        <f>IF(N410="nulová",J410,0)</f>
        <v>0</v>
      </c>
      <c r="BJ410" s="20" t="s">
        <v>83</v>
      </c>
      <c r="BK410" s="229">
        <f>ROUND(I410*H410,2)</f>
        <v>0</v>
      </c>
      <c r="BL410" s="20" t="s">
        <v>204</v>
      </c>
      <c r="BM410" s="228" t="s">
        <v>611</v>
      </c>
    </row>
    <row r="411" s="2" customFormat="1">
      <c r="A411" s="41"/>
      <c r="B411" s="42"/>
      <c r="C411" s="43"/>
      <c r="D411" s="230" t="s">
        <v>206</v>
      </c>
      <c r="E411" s="43"/>
      <c r="F411" s="231" t="s">
        <v>612</v>
      </c>
      <c r="G411" s="43"/>
      <c r="H411" s="43"/>
      <c r="I411" s="232"/>
      <c r="J411" s="43"/>
      <c r="K411" s="43"/>
      <c r="L411" s="47"/>
      <c r="M411" s="233"/>
      <c r="N411" s="234"/>
      <c r="O411" s="87"/>
      <c r="P411" s="87"/>
      <c r="Q411" s="87"/>
      <c r="R411" s="87"/>
      <c r="S411" s="87"/>
      <c r="T411" s="88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T411" s="20" t="s">
        <v>206</v>
      </c>
      <c r="AU411" s="20" t="s">
        <v>85</v>
      </c>
    </row>
    <row r="412" s="13" customFormat="1">
      <c r="A412" s="13"/>
      <c r="B412" s="235"/>
      <c r="C412" s="236"/>
      <c r="D412" s="237" t="s">
        <v>208</v>
      </c>
      <c r="E412" s="238" t="s">
        <v>19</v>
      </c>
      <c r="F412" s="239" t="s">
        <v>613</v>
      </c>
      <c r="G412" s="236"/>
      <c r="H412" s="240">
        <v>35.25</v>
      </c>
      <c r="I412" s="241"/>
      <c r="J412" s="236"/>
      <c r="K412" s="236"/>
      <c r="L412" s="242"/>
      <c r="M412" s="243"/>
      <c r="N412" s="244"/>
      <c r="O412" s="244"/>
      <c r="P412" s="244"/>
      <c r="Q412" s="244"/>
      <c r="R412" s="244"/>
      <c r="S412" s="244"/>
      <c r="T412" s="245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6" t="s">
        <v>208</v>
      </c>
      <c r="AU412" s="246" t="s">
        <v>85</v>
      </c>
      <c r="AV412" s="13" t="s">
        <v>85</v>
      </c>
      <c r="AW412" s="13" t="s">
        <v>37</v>
      </c>
      <c r="AX412" s="13" t="s">
        <v>83</v>
      </c>
      <c r="AY412" s="246" t="s">
        <v>197</v>
      </c>
    </row>
    <row r="413" s="2" customFormat="1" ht="24.15" customHeight="1">
      <c r="A413" s="41"/>
      <c r="B413" s="42"/>
      <c r="C413" s="217" t="s">
        <v>614</v>
      </c>
      <c r="D413" s="217" t="s">
        <v>199</v>
      </c>
      <c r="E413" s="218" t="s">
        <v>615</v>
      </c>
      <c r="F413" s="219" t="s">
        <v>616</v>
      </c>
      <c r="G413" s="220" t="s">
        <v>248</v>
      </c>
      <c r="H413" s="221">
        <v>4.5</v>
      </c>
      <c r="I413" s="222"/>
      <c r="J413" s="223">
        <f>ROUND(I413*H413,2)</f>
        <v>0</v>
      </c>
      <c r="K413" s="219" t="s">
        <v>203</v>
      </c>
      <c r="L413" s="47"/>
      <c r="M413" s="224" t="s">
        <v>19</v>
      </c>
      <c r="N413" s="225" t="s">
        <v>47</v>
      </c>
      <c r="O413" s="87"/>
      <c r="P413" s="226">
        <f>O413*H413</f>
        <v>0</v>
      </c>
      <c r="Q413" s="226">
        <v>0</v>
      </c>
      <c r="R413" s="226">
        <f>Q413*H413</f>
        <v>0</v>
      </c>
      <c r="S413" s="226">
        <v>0</v>
      </c>
      <c r="T413" s="227">
        <f>S413*H413</f>
        <v>0</v>
      </c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R413" s="228" t="s">
        <v>204</v>
      </c>
      <c r="AT413" s="228" t="s">
        <v>199</v>
      </c>
      <c r="AU413" s="228" t="s">
        <v>85</v>
      </c>
      <c r="AY413" s="20" t="s">
        <v>197</v>
      </c>
      <c r="BE413" s="229">
        <f>IF(N413="základní",J413,0)</f>
        <v>0</v>
      </c>
      <c r="BF413" s="229">
        <f>IF(N413="snížená",J413,0)</f>
        <v>0</v>
      </c>
      <c r="BG413" s="229">
        <f>IF(N413="zákl. přenesená",J413,0)</f>
        <v>0</v>
      </c>
      <c r="BH413" s="229">
        <f>IF(N413="sníž. přenesená",J413,0)</f>
        <v>0</v>
      </c>
      <c r="BI413" s="229">
        <f>IF(N413="nulová",J413,0)</f>
        <v>0</v>
      </c>
      <c r="BJ413" s="20" t="s">
        <v>83</v>
      </c>
      <c r="BK413" s="229">
        <f>ROUND(I413*H413,2)</f>
        <v>0</v>
      </c>
      <c r="BL413" s="20" t="s">
        <v>204</v>
      </c>
      <c r="BM413" s="228" t="s">
        <v>617</v>
      </c>
    </row>
    <row r="414" s="2" customFormat="1">
      <c r="A414" s="41"/>
      <c r="B414" s="42"/>
      <c r="C414" s="43"/>
      <c r="D414" s="230" t="s">
        <v>206</v>
      </c>
      <c r="E414" s="43"/>
      <c r="F414" s="231" t="s">
        <v>618</v>
      </c>
      <c r="G414" s="43"/>
      <c r="H414" s="43"/>
      <c r="I414" s="232"/>
      <c r="J414" s="43"/>
      <c r="K414" s="43"/>
      <c r="L414" s="47"/>
      <c r="M414" s="233"/>
      <c r="N414" s="234"/>
      <c r="O414" s="87"/>
      <c r="P414" s="87"/>
      <c r="Q414" s="87"/>
      <c r="R414" s="87"/>
      <c r="S414" s="87"/>
      <c r="T414" s="88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T414" s="20" t="s">
        <v>206</v>
      </c>
      <c r="AU414" s="20" t="s">
        <v>85</v>
      </c>
    </row>
    <row r="415" s="13" customFormat="1">
      <c r="A415" s="13"/>
      <c r="B415" s="235"/>
      <c r="C415" s="236"/>
      <c r="D415" s="237" t="s">
        <v>208</v>
      </c>
      <c r="E415" s="238" t="s">
        <v>19</v>
      </c>
      <c r="F415" s="239" t="s">
        <v>619</v>
      </c>
      <c r="G415" s="236"/>
      <c r="H415" s="240">
        <v>4.5</v>
      </c>
      <c r="I415" s="241"/>
      <c r="J415" s="236"/>
      <c r="K415" s="236"/>
      <c r="L415" s="242"/>
      <c r="M415" s="243"/>
      <c r="N415" s="244"/>
      <c r="O415" s="244"/>
      <c r="P415" s="244"/>
      <c r="Q415" s="244"/>
      <c r="R415" s="244"/>
      <c r="S415" s="244"/>
      <c r="T415" s="245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6" t="s">
        <v>208</v>
      </c>
      <c r="AU415" s="246" t="s">
        <v>85</v>
      </c>
      <c r="AV415" s="13" t="s">
        <v>85</v>
      </c>
      <c r="AW415" s="13" t="s">
        <v>37</v>
      </c>
      <c r="AX415" s="13" t="s">
        <v>83</v>
      </c>
      <c r="AY415" s="246" t="s">
        <v>197</v>
      </c>
    </row>
    <row r="416" s="2" customFormat="1" ht="21.75" customHeight="1">
      <c r="A416" s="41"/>
      <c r="B416" s="42"/>
      <c r="C416" s="217" t="s">
        <v>620</v>
      </c>
      <c r="D416" s="217" t="s">
        <v>199</v>
      </c>
      <c r="E416" s="218" t="s">
        <v>621</v>
      </c>
      <c r="F416" s="219" t="s">
        <v>622</v>
      </c>
      <c r="G416" s="220" t="s">
        <v>202</v>
      </c>
      <c r="H416" s="221">
        <v>119.43000000000001</v>
      </c>
      <c r="I416" s="222"/>
      <c r="J416" s="223">
        <f>ROUND(I416*H416,2)</f>
        <v>0</v>
      </c>
      <c r="K416" s="219" t="s">
        <v>203</v>
      </c>
      <c r="L416" s="47"/>
      <c r="M416" s="224" t="s">
        <v>19</v>
      </c>
      <c r="N416" s="225" t="s">
        <v>47</v>
      </c>
      <c r="O416" s="87"/>
      <c r="P416" s="226">
        <f>O416*H416</f>
        <v>0</v>
      </c>
      <c r="Q416" s="226">
        <v>0.00036999999999999999</v>
      </c>
      <c r="R416" s="226">
        <f>Q416*H416</f>
        <v>0.044189100000000002</v>
      </c>
      <c r="S416" s="226">
        <v>0</v>
      </c>
      <c r="T416" s="227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228" t="s">
        <v>204</v>
      </c>
      <c r="AT416" s="228" t="s">
        <v>199</v>
      </c>
      <c r="AU416" s="228" t="s">
        <v>85</v>
      </c>
      <c r="AY416" s="20" t="s">
        <v>197</v>
      </c>
      <c r="BE416" s="229">
        <f>IF(N416="základní",J416,0)</f>
        <v>0</v>
      </c>
      <c r="BF416" s="229">
        <f>IF(N416="snížená",J416,0)</f>
        <v>0</v>
      </c>
      <c r="BG416" s="229">
        <f>IF(N416="zákl. přenesená",J416,0)</f>
        <v>0</v>
      </c>
      <c r="BH416" s="229">
        <f>IF(N416="sníž. přenesená",J416,0)</f>
        <v>0</v>
      </c>
      <c r="BI416" s="229">
        <f>IF(N416="nulová",J416,0)</f>
        <v>0</v>
      </c>
      <c r="BJ416" s="20" t="s">
        <v>83</v>
      </c>
      <c r="BK416" s="229">
        <f>ROUND(I416*H416,2)</f>
        <v>0</v>
      </c>
      <c r="BL416" s="20" t="s">
        <v>204</v>
      </c>
      <c r="BM416" s="228" t="s">
        <v>623</v>
      </c>
    </row>
    <row r="417" s="2" customFormat="1">
      <c r="A417" s="41"/>
      <c r="B417" s="42"/>
      <c r="C417" s="43"/>
      <c r="D417" s="230" t="s">
        <v>206</v>
      </c>
      <c r="E417" s="43"/>
      <c r="F417" s="231" t="s">
        <v>624</v>
      </c>
      <c r="G417" s="43"/>
      <c r="H417" s="43"/>
      <c r="I417" s="232"/>
      <c r="J417" s="43"/>
      <c r="K417" s="43"/>
      <c r="L417" s="47"/>
      <c r="M417" s="233"/>
      <c r="N417" s="234"/>
      <c r="O417" s="87"/>
      <c r="P417" s="87"/>
      <c r="Q417" s="87"/>
      <c r="R417" s="87"/>
      <c r="S417" s="87"/>
      <c r="T417" s="88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T417" s="20" t="s">
        <v>206</v>
      </c>
      <c r="AU417" s="20" t="s">
        <v>85</v>
      </c>
    </row>
    <row r="418" s="13" customFormat="1">
      <c r="A418" s="13"/>
      <c r="B418" s="235"/>
      <c r="C418" s="236"/>
      <c r="D418" s="237" t="s">
        <v>208</v>
      </c>
      <c r="E418" s="238" t="s">
        <v>19</v>
      </c>
      <c r="F418" s="239" t="s">
        <v>377</v>
      </c>
      <c r="G418" s="236"/>
      <c r="H418" s="240">
        <v>53.100000000000001</v>
      </c>
      <c r="I418" s="241"/>
      <c r="J418" s="236"/>
      <c r="K418" s="236"/>
      <c r="L418" s="242"/>
      <c r="M418" s="243"/>
      <c r="N418" s="244"/>
      <c r="O418" s="244"/>
      <c r="P418" s="244"/>
      <c r="Q418" s="244"/>
      <c r="R418" s="244"/>
      <c r="S418" s="244"/>
      <c r="T418" s="245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6" t="s">
        <v>208</v>
      </c>
      <c r="AU418" s="246" t="s">
        <v>85</v>
      </c>
      <c r="AV418" s="13" t="s">
        <v>85</v>
      </c>
      <c r="AW418" s="13" t="s">
        <v>37</v>
      </c>
      <c r="AX418" s="13" t="s">
        <v>76</v>
      </c>
      <c r="AY418" s="246" t="s">
        <v>197</v>
      </c>
    </row>
    <row r="419" s="15" customFormat="1">
      <c r="A419" s="15"/>
      <c r="B419" s="258"/>
      <c r="C419" s="259"/>
      <c r="D419" s="237" t="s">
        <v>208</v>
      </c>
      <c r="E419" s="260" t="s">
        <v>19</v>
      </c>
      <c r="F419" s="261" t="s">
        <v>378</v>
      </c>
      <c r="G419" s="259"/>
      <c r="H419" s="262">
        <v>53.100000000000001</v>
      </c>
      <c r="I419" s="263"/>
      <c r="J419" s="259"/>
      <c r="K419" s="259"/>
      <c r="L419" s="264"/>
      <c r="M419" s="265"/>
      <c r="N419" s="266"/>
      <c r="O419" s="266"/>
      <c r="P419" s="266"/>
      <c r="Q419" s="266"/>
      <c r="R419" s="266"/>
      <c r="S419" s="266"/>
      <c r="T419" s="267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T419" s="268" t="s">
        <v>208</v>
      </c>
      <c r="AU419" s="268" t="s">
        <v>85</v>
      </c>
      <c r="AV419" s="15" t="s">
        <v>93</v>
      </c>
      <c r="AW419" s="15" t="s">
        <v>37</v>
      </c>
      <c r="AX419" s="15" t="s">
        <v>76</v>
      </c>
      <c r="AY419" s="268" t="s">
        <v>197</v>
      </c>
    </row>
    <row r="420" s="13" customFormat="1">
      <c r="A420" s="13"/>
      <c r="B420" s="235"/>
      <c r="C420" s="236"/>
      <c r="D420" s="237" t="s">
        <v>208</v>
      </c>
      <c r="E420" s="238" t="s">
        <v>19</v>
      </c>
      <c r="F420" s="239" t="s">
        <v>379</v>
      </c>
      <c r="G420" s="236"/>
      <c r="H420" s="240">
        <v>2.75</v>
      </c>
      <c r="I420" s="241"/>
      <c r="J420" s="236"/>
      <c r="K420" s="236"/>
      <c r="L420" s="242"/>
      <c r="M420" s="243"/>
      <c r="N420" s="244"/>
      <c r="O420" s="244"/>
      <c r="P420" s="244"/>
      <c r="Q420" s="244"/>
      <c r="R420" s="244"/>
      <c r="S420" s="244"/>
      <c r="T420" s="245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6" t="s">
        <v>208</v>
      </c>
      <c r="AU420" s="246" t="s">
        <v>85</v>
      </c>
      <c r="AV420" s="13" t="s">
        <v>85</v>
      </c>
      <c r="AW420" s="13" t="s">
        <v>37</v>
      </c>
      <c r="AX420" s="13" t="s">
        <v>76</v>
      </c>
      <c r="AY420" s="246" t="s">
        <v>197</v>
      </c>
    </row>
    <row r="421" s="13" customFormat="1">
      <c r="A421" s="13"/>
      <c r="B421" s="235"/>
      <c r="C421" s="236"/>
      <c r="D421" s="237" t="s">
        <v>208</v>
      </c>
      <c r="E421" s="238" t="s">
        <v>19</v>
      </c>
      <c r="F421" s="239" t="s">
        <v>380</v>
      </c>
      <c r="G421" s="236"/>
      <c r="H421" s="240">
        <v>2.75</v>
      </c>
      <c r="I421" s="241"/>
      <c r="J421" s="236"/>
      <c r="K421" s="236"/>
      <c r="L421" s="242"/>
      <c r="M421" s="243"/>
      <c r="N421" s="244"/>
      <c r="O421" s="244"/>
      <c r="P421" s="244"/>
      <c r="Q421" s="244"/>
      <c r="R421" s="244"/>
      <c r="S421" s="244"/>
      <c r="T421" s="245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6" t="s">
        <v>208</v>
      </c>
      <c r="AU421" s="246" t="s">
        <v>85</v>
      </c>
      <c r="AV421" s="13" t="s">
        <v>85</v>
      </c>
      <c r="AW421" s="13" t="s">
        <v>37</v>
      </c>
      <c r="AX421" s="13" t="s">
        <v>76</v>
      </c>
      <c r="AY421" s="246" t="s">
        <v>197</v>
      </c>
    </row>
    <row r="422" s="13" customFormat="1">
      <c r="A422" s="13"/>
      <c r="B422" s="235"/>
      <c r="C422" s="236"/>
      <c r="D422" s="237" t="s">
        <v>208</v>
      </c>
      <c r="E422" s="238" t="s">
        <v>19</v>
      </c>
      <c r="F422" s="239" t="s">
        <v>381</v>
      </c>
      <c r="G422" s="236"/>
      <c r="H422" s="240">
        <v>3.1499999999999999</v>
      </c>
      <c r="I422" s="241"/>
      <c r="J422" s="236"/>
      <c r="K422" s="236"/>
      <c r="L422" s="242"/>
      <c r="M422" s="243"/>
      <c r="N422" s="244"/>
      <c r="O422" s="244"/>
      <c r="P422" s="244"/>
      <c r="Q422" s="244"/>
      <c r="R422" s="244"/>
      <c r="S422" s="244"/>
      <c r="T422" s="245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6" t="s">
        <v>208</v>
      </c>
      <c r="AU422" s="246" t="s">
        <v>85</v>
      </c>
      <c r="AV422" s="13" t="s">
        <v>85</v>
      </c>
      <c r="AW422" s="13" t="s">
        <v>37</v>
      </c>
      <c r="AX422" s="13" t="s">
        <v>76</v>
      </c>
      <c r="AY422" s="246" t="s">
        <v>197</v>
      </c>
    </row>
    <row r="423" s="15" customFormat="1">
      <c r="A423" s="15"/>
      <c r="B423" s="258"/>
      <c r="C423" s="259"/>
      <c r="D423" s="237" t="s">
        <v>208</v>
      </c>
      <c r="E423" s="260" t="s">
        <v>19</v>
      </c>
      <c r="F423" s="261" t="s">
        <v>383</v>
      </c>
      <c r="G423" s="259"/>
      <c r="H423" s="262">
        <v>8.6500000000000004</v>
      </c>
      <c r="I423" s="263"/>
      <c r="J423" s="259"/>
      <c r="K423" s="259"/>
      <c r="L423" s="264"/>
      <c r="M423" s="265"/>
      <c r="N423" s="266"/>
      <c r="O423" s="266"/>
      <c r="P423" s="266"/>
      <c r="Q423" s="266"/>
      <c r="R423" s="266"/>
      <c r="S423" s="266"/>
      <c r="T423" s="267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T423" s="268" t="s">
        <v>208</v>
      </c>
      <c r="AU423" s="268" t="s">
        <v>85</v>
      </c>
      <c r="AV423" s="15" t="s">
        <v>93</v>
      </c>
      <c r="AW423" s="15" t="s">
        <v>37</v>
      </c>
      <c r="AX423" s="15" t="s">
        <v>76</v>
      </c>
      <c r="AY423" s="268" t="s">
        <v>197</v>
      </c>
    </row>
    <row r="424" s="13" customFormat="1">
      <c r="A424" s="13"/>
      <c r="B424" s="235"/>
      <c r="C424" s="236"/>
      <c r="D424" s="237" t="s">
        <v>208</v>
      </c>
      <c r="E424" s="238" t="s">
        <v>19</v>
      </c>
      <c r="F424" s="239" t="s">
        <v>384</v>
      </c>
      <c r="G424" s="236"/>
      <c r="H424" s="240">
        <v>10.6</v>
      </c>
      <c r="I424" s="241"/>
      <c r="J424" s="236"/>
      <c r="K424" s="236"/>
      <c r="L424" s="242"/>
      <c r="M424" s="243"/>
      <c r="N424" s="244"/>
      <c r="O424" s="244"/>
      <c r="P424" s="244"/>
      <c r="Q424" s="244"/>
      <c r="R424" s="244"/>
      <c r="S424" s="244"/>
      <c r="T424" s="245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46" t="s">
        <v>208</v>
      </c>
      <c r="AU424" s="246" t="s">
        <v>85</v>
      </c>
      <c r="AV424" s="13" t="s">
        <v>85</v>
      </c>
      <c r="AW424" s="13" t="s">
        <v>37</v>
      </c>
      <c r="AX424" s="13" t="s">
        <v>76</v>
      </c>
      <c r="AY424" s="246" t="s">
        <v>197</v>
      </c>
    </row>
    <row r="425" s="15" customFormat="1">
      <c r="A425" s="15"/>
      <c r="B425" s="258"/>
      <c r="C425" s="259"/>
      <c r="D425" s="237" t="s">
        <v>208</v>
      </c>
      <c r="E425" s="260" t="s">
        <v>19</v>
      </c>
      <c r="F425" s="261" t="s">
        <v>385</v>
      </c>
      <c r="G425" s="259"/>
      <c r="H425" s="262">
        <v>10.6</v>
      </c>
      <c r="I425" s="263"/>
      <c r="J425" s="259"/>
      <c r="K425" s="259"/>
      <c r="L425" s="264"/>
      <c r="M425" s="265"/>
      <c r="N425" s="266"/>
      <c r="O425" s="266"/>
      <c r="P425" s="266"/>
      <c r="Q425" s="266"/>
      <c r="R425" s="266"/>
      <c r="S425" s="266"/>
      <c r="T425" s="267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268" t="s">
        <v>208</v>
      </c>
      <c r="AU425" s="268" t="s">
        <v>85</v>
      </c>
      <c r="AV425" s="15" t="s">
        <v>93</v>
      </c>
      <c r="AW425" s="15" t="s">
        <v>37</v>
      </c>
      <c r="AX425" s="15" t="s">
        <v>76</v>
      </c>
      <c r="AY425" s="268" t="s">
        <v>197</v>
      </c>
    </row>
    <row r="426" s="13" customFormat="1">
      <c r="A426" s="13"/>
      <c r="B426" s="235"/>
      <c r="C426" s="236"/>
      <c r="D426" s="237" t="s">
        <v>208</v>
      </c>
      <c r="E426" s="238" t="s">
        <v>19</v>
      </c>
      <c r="F426" s="239" t="s">
        <v>386</v>
      </c>
      <c r="G426" s="236"/>
      <c r="H426" s="240">
        <v>0.5</v>
      </c>
      <c r="I426" s="241"/>
      <c r="J426" s="236"/>
      <c r="K426" s="236"/>
      <c r="L426" s="242"/>
      <c r="M426" s="243"/>
      <c r="N426" s="244"/>
      <c r="O426" s="244"/>
      <c r="P426" s="244"/>
      <c r="Q426" s="244"/>
      <c r="R426" s="244"/>
      <c r="S426" s="244"/>
      <c r="T426" s="245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6" t="s">
        <v>208</v>
      </c>
      <c r="AU426" s="246" t="s">
        <v>85</v>
      </c>
      <c r="AV426" s="13" t="s">
        <v>85</v>
      </c>
      <c r="AW426" s="13" t="s">
        <v>37</v>
      </c>
      <c r="AX426" s="13" t="s">
        <v>76</v>
      </c>
      <c r="AY426" s="246" t="s">
        <v>197</v>
      </c>
    </row>
    <row r="427" s="13" customFormat="1">
      <c r="A427" s="13"/>
      <c r="B427" s="235"/>
      <c r="C427" s="236"/>
      <c r="D427" s="237" t="s">
        <v>208</v>
      </c>
      <c r="E427" s="238" t="s">
        <v>19</v>
      </c>
      <c r="F427" s="239" t="s">
        <v>387</v>
      </c>
      <c r="G427" s="236"/>
      <c r="H427" s="240">
        <v>4.5800000000000001</v>
      </c>
      <c r="I427" s="241"/>
      <c r="J427" s="236"/>
      <c r="K427" s="236"/>
      <c r="L427" s="242"/>
      <c r="M427" s="243"/>
      <c r="N427" s="244"/>
      <c r="O427" s="244"/>
      <c r="P427" s="244"/>
      <c r="Q427" s="244"/>
      <c r="R427" s="244"/>
      <c r="S427" s="244"/>
      <c r="T427" s="245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46" t="s">
        <v>208</v>
      </c>
      <c r="AU427" s="246" t="s">
        <v>85</v>
      </c>
      <c r="AV427" s="13" t="s">
        <v>85</v>
      </c>
      <c r="AW427" s="13" t="s">
        <v>37</v>
      </c>
      <c r="AX427" s="13" t="s">
        <v>76</v>
      </c>
      <c r="AY427" s="246" t="s">
        <v>197</v>
      </c>
    </row>
    <row r="428" s="13" customFormat="1">
      <c r="A428" s="13"/>
      <c r="B428" s="235"/>
      <c r="C428" s="236"/>
      <c r="D428" s="237" t="s">
        <v>208</v>
      </c>
      <c r="E428" s="238" t="s">
        <v>19</v>
      </c>
      <c r="F428" s="239" t="s">
        <v>388</v>
      </c>
      <c r="G428" s="236"/>
      <c r="H428" s="240">
        <v>19.545000000000002</v>
      </c>
      <c r="I428" s="241"/>
      <c r="J428" s="236"/>
      <c r="K428" s="236"/>
      <c r="L428" s="242"/>
      <c r="M428" s="243"/>
      <c r="N428" s="244"/>
      <c r="O428" s="244"/>
      <c r="P428" s="244"/>
      <c r="Q428" s="244"/>
      <c r="R428" s="244"/>
      <c r="S428" s="244"/>
      <c r="T428" s="245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46" t="s">
        <v>208</v>
      </c>
      <c r="AU428" s="246" t="s">
        <v>85</v>
      </c>
      <c r="AV428" s="13" t="s">
        <v>85</v>
      </c>
      <c r="AW428" s="13" t="s">
        <v>37</v>
      </c>
      <c r="AX428" s="13" t="s">
        <v>76</v>
      </c>
      <c r="AY428" s="246" t="s">
        <v>197</v>
      </c>
    </row>
    <row r="429" s="13" customFormat="1">
      <c r="A429" s="13"/>
      <c r="B429" s="235"/>
      <c r="C429" s="236"/>
      <c r="D429" s="237" t="s">
        <v>208</v>
      </c>
      <c r="E429" s="238" t="s">
        <v>19</v>
      </c>
      <c r="F429" s="239" t="s">
        <v>389</v>
      </c>
      <c r="G429" s="236"/>
      <c r="H429" s="240">
        <v>22.454999999999998</v>
      </c>
      <c r="I429" s="241"/>
      <c r="J429" s="236"/>
      <c r="K429" s="236"/>
      <c r="L429" s="242"/>
      <c r="M429" s="243"/>
      <c r="N429" s="244"/>
      <c r="O429" s="244"/>
      <c r="P429" s="244"/>
      <c r="Q429" s="244"/>
      <c r="R429" s="244"/>
      <c r="S429" s="244"/>
      <c r="T429" s="245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46" t="s">
        <v>208</v>
      </c>
      <c r="AU429" s="246" t="s">
        <v>85</v>
      </c>
      <c r="AV429" s="13" t="s">
        <v>85</v>
      </c>
      <c r="AW429" s="13" t="s">
        <v>37</v>
      </c>
      <c r="AX429" s="13" t="s">
        <v>76</v>
      </c>
      <c r="AY429" s="246" t="s">
        <v>197</v>
      </c>
    </row>
    <row r="430" s="15" customFormat="1">
      <c r="A430" s="15"/>
      <c r="B430" s="258"/>
      <c r="C430" s="259"/>
      <c r="D430" s="237" t="s">
        <v>208</v>
      </c>
      <c r="E430" s="260" t="s">
        <v>19</v>
      </c>
      <c r="F430" s="261" t="s">
        <v>390</v>
      </c>
      <c r="G430" s="259"/>
      <c r="H430" s="262">
        <v>47.079999999999998</v>
      </c>
      <c r="I430" s="263"/>
      <c r="J430" s="259"/>
      <c r="K430" s="259"/>
      <c r="L430" s="264"/>
      <c r="M430" s="265"/>
      <c r="N430" s="266"/>
      <c r="O430" s="266"/>
      <c r="P430" s="266"/>
      <c r="Q430" s="266"/>
      <c r="R430" s="266"/>
      <c r="S430" s="266"/>
      <c r="T430" s="267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68" t="s">
        <v>208</v>
      </c>
      <c r="AU430" s="268" t="s">
        <v>85</v>
      </c>
      <c r="AV430" s="15" t="s">
        <v>93</v>
      </c>
      <c r="AW430" s="15" t="s">
        <v>37</v>
      </c>
      <c r="AX430" s="15" t="s">
        <v>76</v>
      </c>
      <c r="AY430" s="268" t="s">
        <v>197</v>
      </c>
    </row>
    <row r="431" s="14" customFormat="1">
      <c r="A431" s="14"/>
      <c r="B431" s="247"/>
      <c r="C431" s="248"/>
      <c r="D431" s="237" t="s">
        <v>208</v>
      </c>
      <c r="E431" s="249" t="s">
        <v>19</v>
      </c>
      <c r="F431" s="250" t="s">
        <v>272</v>
      </c>
      <c r="G431" s="248"/>
      <c r="H431" s="251">
        <v>119.42999999999999</v>
      </c>
      <c r="I431" s="252"/>
      <c r="J431" s="248"/>
      <c r="K431" s="248"/>
      <c r="L431" s="253"/>
      <c r="M431" s="254"/>
      <c r="N431" s="255"/>
      <c r="O431" s="255"/>
      <c r="P431" s="255"/>
      <c r="Q431" s="255"/>
      <c r="R431" s="255"/>
      <c r="S431" s="255"/>
      <c r="T431" s="256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57" t="s">
        <v>208</v>
      </c>
      <c r="AU431" s="257" t="s">
        <v>85</v>
      </c>
      <c r="AV431" s="14" t="s">
        <v>204</v>
      </c>
      <c r="AW431" s="14" t="s">
        <v>37</v>
      </c>
      <c r="AX431" s="14" t="s">
        <v>83</v>
      </c>
      <c r="AY431" s="257" t="s">
        <v>197</v>
      </c>
    </row>
    <row r="432" s="2" customFormat="1" ht="62.7" customHeight="1">
      <c r="A432" s="41"/>
      <c r="B432" s="42"/>
      <c r="C432" s="217" t="s">
        <v>625</v>
      </c>
      <c r="D432" s="217" t="s">
        <v>199</v>
      </c>
      <c r="E432" s="218" t="s">
        <v>626</v>
      </c>
      <c r="F432" s="219" t="s">
        <v>627</v>
      </c>
      <c r="G432" s="220" t="s">
        <v>202</v>
      </c>
      <c r="H432" s="221">
        <v>525.10000000000002</v>
      </c>
      <c r="I432" s="222"/>
      <c r="J432" s="223">
        <f>ROUND(I432*H432,2)</f>
        <v>0</v>
      </c>
      <c r="K432" s="219" t="s">
        <v>203</v>
      </c>
      <c r="L432" s="47"/>
      <c r="M432" s="224" t="s">
        <v>19</v>
      </c>
      <c r="N432" s="225" t="s">
        <v>47</v>
      </c>
      <c r="O432" s="87"/>
      <c r="P432" s="226">
        <f>O432*H432</f>
        <v>0</v>
      </c>
      <c r="Q432" s="226">
        <v>0</v>
      </c>
      <c r="R432" s="226">
        <f>Q432*H432</f>
        <v>0</v>
      </c>
      <c r="S432" s="226">
        <v>0.02</v>
      </c>
      <c r="T432" s="227">
        <f>S432*H432</f>
        <v>10.502000000000001</v>
      </c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R432" s="228" t="s">
        <v>204</v>
      </c>
      <c r="AT432" s="228" t="s">
        <v>199</v>
      </c>
      <c r="AU432" s="228" t="s">
        <v>85</v>
      </c>
      <c r="AY432" s="20" t="s">
        <v>197</v>
      </c>
      <c r="BE432" s="229">
        <f>IF(N432="základní",J432,0)</f>
        <v>0</v>
      </c>
      <c r="BF432" s="229">
        <f>IF(N432="snížená",J432,0)</f>
        <v>0</v>
      </c>
      <c r="BG432" s="229">
        <f>IF(N432="zákl. přenesená",J432,0)</f>
        <v>0</v>
      </c>
      <c r="BH432" s="229">
        <f>IF(N432="sníž. přenesená",J432,0)</f>
        <v>0</v>
      </c>
      <c r="BI432" s="229">
        <f>IF(N432="nulová",J432,0)</f>
        <v>0</v>
      </c>
      <c r="BJ432" s="20" t="s">
        <v>83</v>
      </c>
      <c r="BK432" s="229">
        <f>ROUND(I432*H432,2)</f>
        <v>0</v>
      </c>
      <c r="BL432" s="20" t="s">
        <v>204</v>
      </c>
      <c r="BM432" s="228" t="s">
        <v>628</v>
      </c>
    </row>
    <row r="433" s="2" customFormat="1">
      <c r="A433" s="41"/>
      <c r="B433" s="42"/>
      <c r="C433" s="43"/>
      <c r="D433" s="230" t="s">
        <v>206</v>
      </c>
      <c r="E433" s="43"/>
      <c r="F433" s="231" t="s">
        <v>629</v>
      </c>
      <c r="G433" s="43"/>
      <c r="H433" s="43"/>
      <c r="I433" s="232"/>
      <c r="J433" s="43"/>
      <c r="K433" s="43"/>
      <c r="L433" s="47"/>
      <c r="M433" s="233"/>
      <c r="N433" s="234"/>
      <c r="O433" s="87"/>
      <c r="P433" s="87"/>
      <c r="Q433" s="87"/>
      <c r="R433" s="87"/>
      <c r="S433" s="87"/>
      <c r="T433" s="88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T433" s="20" t="s">
        <v>206</v>
      </c>
      <c r="AU433" s="20" t="s">
        <v>85</v>
      </c>
    </row>
    <row r="434" s="13" customFormat="1">
      <c r="A434" s="13"/>
      <c r="B434" s="235"/>
      <c r="C434" s="236"/>
      <c r="D434" s="237" t="s">
        <v>208</v>
      </c>
      <c r="E434" s="238" t="s">
        <v>19</v>
      </c>
      <c r="F434" s="239" t="s">
        <v>462</v>
      </c>
      <c r="G434" s="236"/>
      <c r="H434" s="240">
        <v>525.10000000000002</v>
      </c>
      <c r="I434" s="241"/>
      <c r="J434" s="236"/>
      <c r="K434" s="236"/>
      <c r="L434" s="242"/>
      <c r="M434" s="243"/>
      <c r="N434" s="244"/>
      <c r="O434" s="244"/>
      <c r="P434" s="244"/>
      <c r="Q434" s="244"/>
      <c r="R434" s="244"/>
      <c r="S434" s="244"/>
      <c r="T434" s="245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46" t="s">
        <v>208</v>
      </c>
      <c r="AU434" s="246" t="s">
        <v>85</v>
      </c>
      <c r="AV434" s="13" t="s">
        <v>85</v>
      </c>
      <c r="AW434" s="13" t="s">
        <v>37</v>
      </c>
      <c r="AX434" s="13" t="s">
        <v>83</v>
      </c>
      <c r="AY434" s="246" t="s">
        <v>197</v>
      </c>
    </row>
    <row r="435" s="2" customFormat="1" ht="55.5" customHeight="1">
      <c r="A435" s="41"/>
      <c r="B435" s="42"/>
      <c r="C435" s="217" t="s">
        <v>630</v>
      </c>
      <c r="D435" s="217" t="s">
        <v>199</v>
      </c>
      <c r="E435" s="218" t="s">
        <v>631</v>
      </c>
      <c r="F435" s="219" t="s">
        <v>632</v>
      </c>
      <c r="G435" s="220" t="s">
        <v>421</v>
      </c>
      <c r="H435" s="221">
        <v>4</v>
      </c>
      <c r="I435" s="222"/>
      <c r="J435" s="223">
        <f>ROUND(I435*H435,2)</f>
        <v>0</v>
      </c>
      <c r="K435" s="219" t="s">
        <v>203</v>
      </c>
      <c r="L435" s="47"/>
      <c r="M435" s="224" t="s">
        <v>19</v>
      </c>
      <c r="N435" s="225" t="s">
        <v>47</v>
      </c>
      <c r="O435" s="87"/>
      <c r="P435" s="226">
        <f>O435*H435</f>
        <v>0</v>
      </c>
      <c r="Q435" s="226">
        <v>0</v>
      </c>
      <c r="R435" s="226">
        <f>Q435*H435</f>
        <v>0</v>
      </c>
      <c r="S435" s="226">
        <v>0.082000000000000003</v>
      </c>
      <c r="T435" s="227">
        <f>S435*H435</f>
        <v>0.32800000000000001</v>
      </c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R435" s="228" t="s">
        <v>204</v>
      </c>
      <c r="AT435" s="228" t="s">
        <v>199</v>
      </c>
      <c r="AU435" s="228" t="s">
        <v>85</v>
      </c>
      <c r="AY435" s="20" t="s">
        <v>197</v>
      </c>
      <c r="BE435" s="229">
        <f>IF(N435="základní",J435,0)</f>
        <v>0</v>
      </c>
      <c r="BF435" s="229">
        <f>IF(N435="snížená",J435,0)</f>
        <v>0</v>
      </c>
      <c r="BG435" s="229">
        <f>IF(N435="zákl. přenesená",J435,0)</f>
        <v>0</v>
      </c>
      <c r="BH435" s="229">
        <f>IF(N435="sníž. přenesená",J435,0)</f>
        <v>0</v>
      </c>
      <c r="BI435" s="229">
        <f>IF(N435="nulová",J435,0)</f>
        <v>0</v>
      </c>
      <c r="BJ435" s="20" t="s">
        <v>83</v>
      </c>
      <c r="BK435" s="229">
        <f>ROUND(I435*H435,2)</f>
        <v>0</v>
      </c>
      <c r="BL435" s="20" t="s">
        <v>204</v>
      </c>
      <c r="BM435" s="228" t="s">
        <v>633</v>
      </c>
    </row>
    <row r="436" s="2" customFormat="1">
      <c r="A436" s="41"/>
      <c r="B436" s="42"/>
      <c r="C436" s="43"/>
      <c r="D436" s="230" t="s">
        <v>206</v>
      </c>
      <c r="E436" s="43"/>
      <c r="F436" s="231" t="s">
        <v>634</v>
      </c>
      <c r="G436" s="43"/>
      <c r="H436" s="43"/>
      <c r="I436" s="232"/>
      <c r="J436" s="43"/>
      <c r="K436" s="43"/>
      <c r="L436" s="47"/>
      <c r="M436" s="233"/>
      <c r="N436" s="234"/>
      <c r="O436" s="87"/>
      <c r="P436" s="87"/>
      <c r="Q436" s="87"/>
      <c r="R436" s="87"/>
      <c r="S436" s="87"/>
      <c r="T436" s="88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T436" s="20" t="s">
        <v>206</v>
      </c>
      <c r="AU436" s="20" t="s">
        <v>85</v>
      </c>
    </row>
    <row r="437" s="13" customFormat="1">
      <c r="A437" s="13"/>
      <c r="B437" s="235"/>
      <c r="C437" s="236"/>
      <c r="D437" s="237" t="s">
        <v>208</v>
      </c>
      <c r="E437" s="238" t="s">
        <v>19</v>
      </c>
      <c r="F437" s="239" t="s">
        <v>635</v>
      </c>
      <c r="G437" s="236"/>
      <c r="H437" s="240">
        <v>1</v>
      </c>
      <c r="I437" s="241"/>
      <c r="J437" s="236"/>
      <c r="K437" s="236"/>
      <c r="L437" s="242"/>
      <c r="M437" s="243"/>
      <c r="N437" s="244"/>
      <c r="O437" s="244"/>
      <c r="P437" s="244"/>
      <c r="Q437" s="244"/>
      <c r="R437" s="244"/>
      <c r="S437" s="244"/>
      <c r="T437" s="245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46" t="s">
        <v>208</v>
      </c>
      <c r="AU437" s="246" t="s">
        <v>85</v>
      </c>
      <c r="AV437" s="13" t="s">
        <v>85</v>
      </c>
      <c r="AW437" s="13" t="s">
        <v>37</v>
      </c>
      <c r="AX437" s="13" t="s">
        <v>76</v>
      </c>
      <c r="AY437" s="246" t="s">
        <v>197</v>
      </c>
    </row>
    <row r="438" s="13" customFormat="1">
      <c r="A438" s="13"/>
      <c r="B438" s="235"/>
      <c r="C438" s="236"/>
      <c r="D438" s="237" t="s">
        <v>208</v>
      </c>
      <c r="E438" s="238" t="s">
        <v>19</v>
      </c>
      <c r="F438" s="239" t="s">
        <v>555</v>
      </c>
      <c r="G438" s="236"/>
      <c r="H438" s="240">
        <v>3</v>
      </c>
      <c r="I438" s="241"/>
      <c r="J438" s="236"/>
      <c r="K438" s="236"/>
      <c r="L438" s="242"/>
      <c r="M438" s="243"/>
      <c r="N438" s="244"/>
      <c r="O438" s="244"/>
      <c r="P438" s="244"/>
      <c r="Q438" s="244"/>
      <c r="R438" s="244"/>
      <c r="S438" s="244"/>
      <c r="T438" s="245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46" t="s">
        <v>208</v>
      </c>
      <c r="AU438" s="246" t="s">
        <v>85</v>
      </c>
      <c r="AV438" s="13" t="s">
        <v>85</v>
      </c>
      <c r="AW438" s="13" t="s">
        <v>37</v>
      </c>
      <c r="AX438" s="13" t="s">
        <v>76</v>
      </c>
      <c r="AY438" s="246" t="s">
        <v>197</v>
      </c>
    </row>
    <row r="439" s="14" customFormat="1">
      <c r="A439" s="14"/>
      <c r="B439" s="247"/>
      <c r="C439" s="248"/>
      <c r="D439" s="237" t="s">
        <v>208</v>
      </c>
      <c r="E439" s="249" t="s">
        <v>19</v>
      </c>
      <c r="F439" s="250" t="s">
        <v>272</v>
      </c>
      <c r="G439" s="248"/>
      <c r="H439" s="251">
        <v>4</v>
      </c>
      <c r="I439" s="252"/>
      <c r="J439" s="248"/>
      <c r="K439" s="248"/>
      <c r="L439" s="253"/>
      <c r="M439" s="254"/>
      <c r="N439" s="255"/>
      <c r="O439" s="255"/>
      <c r="P439" s="255"/>
      <c r="Q439" s="255"/>
      <c r="R439" s="255"/>
      <c r="S439" s="255"/>
      <c r="T439" s="256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57" t="s">
        <v>208</v>
      </c>
      <c r="AU439" s="257" t="s">
        <v>85</v>
      </c>
      <c r="AV439" s="14" t="s">
        <v>204</v>
      </c>
      <c r="AW439" s="14" t="s">
        <v>37</v>
      </c>
      <c r="AX439" s="14" t="s">
        <v>83</v>
      </c>
      <c r="AY439" s="257" t="s">
        <v>197</v>
      </c>
    </row>
    <row r="440" s="2" customFormat="1" ht="55.5" customHeight="1">
      <c r="A440" s="41"/>
      <c r="B440" s="42"/>
      <c r="C440" s="217" t="s">
        <v>636</v>
      </c>
      <c r="D440" s="217" t="s">
        <v>199</v>
      </c>
      <c r="E440" s="218" t="s">
        <v>637</v>
      </c>
      <c r="F440" s="219" t="s">
        <v>638</v>
      </c>
      <c r="G440" s="220" t="s">
        <v>421</v>
      </c>
      <c r="H440" s="221">
        <v>1</v>
      </c>
      <c r="I440" s="222"/>
      <c r="J440" s="223">
        <f>ROUND(I440*H440,2)</f>
        <v>0</v>
      </c>
      <c r="K440" s="219" t="s">
        <v>203</v>
      </c>
      <c r="L440" s="47"/>
      <c r="M440" s="224" t="s">
        <v>19</v>
      </c>
      <c r="N440" s="225" t="s">
        <v>47</v>
      </c>
      <c r="O440" s="87"/>
      <c r="P440" s="226">
        <f>O440*H440</f>
        <v>0</v>
      </c>
      <c r="Q440" s="226">
        <v>0</v>
      </c>
      <c r="R440" s="226">
        <f>Q440*H440</f>
        <v>0</v>
      </c>
      <c r="S440" s="226">
        <v>0.0040000000000000001</v>
      </c>
      <c r="T440" s="227">
        <f>S440*H440</f>
        <v>0.0040000000000000001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8" t="s">
        <v>204</v>
      </c>
      <c r="AT440" s="228" t="s">
        <v>199</v>
      </c>
      <c r="AU440" s="228" t="s">
        <v>85</v>
      </c>
      <c r="AY440" s="20" t="s">
        <v>197</v>
      </c>
      <c r="BE440" s="229">
        <f>IF(N440="základní",J440,0)</f>
        <v>0</v>
      </c>
      <c r="BF440" s="229">
        <f>IF(N440="snížená",J440,0)</f>
        <v>0</v>
      </c>
      <c r="BG440" s="229">
        <f>IF(N440="zákl. přenesená",J440,0)</f>
        <v>0</v>
      </c>
      <c r="BH440" s="229">
        <f>IF(N440="sníž. přenesená",J440,0)</f>
        <v>0</v>
      </c>
      <c r="BI440" s="229">
        <f>IF(N440="nulová",J440,0)</f>
        <v>0</v>
      </c>
      <c r="BJ440" s="20" t="s">
        <v>83</v>
      </c>
      <c r="BK440" s="229">
        <f>ROUND(I440*H440,2)</f>
        <v>0</v>
      </c>
      <c r="BL440" s="20" t="s">
        <v>204</v>
      </c>
      <c r="BM440" s="228" t="s">
        <v>639</v>
      </c>
    </row>
    <row r="441" s="2" customFormat="1">
      <c r="A441" s="41"/>
      <c r="B441" s="42"/>
      <c r="C441" s="43"/>
      <c r="D441" s="230" t="s">
        <v>206</v>
      </c>
      <c r="E441" s="43"/>
      <c r="F441" s="231" t="s">
        <v>640</v>
      </c>
      <c r="G441" s="43"/>
      <c r="H441" s="43"/>
      <c r="I441" s="232"/>
      <c r="J441" s="43"/>
      <c r="K441" s="43"/>
      <c r="L441" s="47"/>
      <c r="M441" s="233"/>
      <c r="N441" s="234"/>
      <c r="O441" s="87"/>
      <c r="P441" s="87"/>
      <c r="Q441" s="87"/>
      <c r="R441" s="87"/>
      <c r="S441" s="87"/>
      <c r="T441" s="88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T441" s="20" t="s">
        <v>206</v>
      </c>
      <c r="AU441" s="20" t="s">
        <v>85</v>
      </c>
    </row>
    <row r="442" s="13" customFormat="1">
      <c r="A442" s="13"/>
      <c r="B442" s="235"/>
      <c r="C442" s="236"/>
      <c r="D442" s="237" t="s">
        <v>208</v>
      </c>
      <c r="E442" s="238" t="s">
        <v>19</v>
      </c>
      <c r="F442" s="239" t="s">
        <v>635</v>
      </c>
      <c r="G442" s="236"/>
      <c r="H442" s="240">
        <v>1</v>
      </c>
      <c r="I442" s="241"/>
      <c r="J442" s="236"/>
      <c r="K442" s="236"/>
      <c r="L442" s="242"/>
      <c r="M442" s="243"/>
      <c r="N442" s="244"/>
      <c r="O442" s="244"/>
      <c r="P442" s="244"/>
      <c r="Q442" s="244"/>
      <c r="R442" s="244"/>
      <c r="S442" s="244"/>
      <c r="T442" s="245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6" t="s">
        <v>208</v>
      </c>
      <c r="AU442" s="246" t="s">
        <v>85</v>
      </c>
      <c r="AV442" s="13" t="s">
        <v>85</v>
      </c>
      <c r="AW442" s="13" t="s">
        <v>37</v>
      </c>
      <c r="AX442" s="13" t="s">
        <v>83</v>
      </c>
      <c r="AY442" s="246" t="s">
        <v>197</v>
      </c>
    </row>
    <row r="443" s="2" customFormat="1" ht="55.5" customHeight="1">
      <c r="A443" s="41"/>
      <c r="B443" s="42"/>
      <c r="C443" s="217" t="s">
        <v>641</v>
      </c>
      <c r="D443" s="217" t="s">
        <v>199</v>
      </c>
      <c r="E443" s="218" t="s">
        <v>642</v>
      </c>
      <c r="F443" s="219" t="s">
        <v>643</v>
      </c>
      <c r="G443" s="220" t="s">
        <v>202</v>
      </c>
      <c r="H443" s="221">
        <v>5.9000000000000004</v>
      </c>
      <c r="I443" s="222"/>
      <c r="J443" s="223">
        <f>ROUND(I443*H443,2)</f>
        <v>0</v>
      </c>
      <c r="K443" s="219" t="s">
        <v>203</v>
      </c>
      <c r="L443" s="47"/>
      <c r="M443" s="224" t="s">
        <v>19</v>
      </c>
      <c r="N443" s="225" t="s">
        <v>47</v>
      </c>
      <c r="O443" s="87"/>
      <c r="P443" s="226">
        <f>O443*H443</f>
        <v>0</v>
      </c>
      <c r="Q443" s="226">
        <v>0</v>
      </c>
      <c r="R443" s="226">
        <f>Q443*H443</f>
        <v>0</v>
      </c>
      <c r="S443" s="226">
        <v>0</v>
      </c>
      <c r="T443" s="227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228" t="s">
        <v>204</v>
      </c>
      <c r="AT443" s="228" t="s">
        <v>199</v>
      </c>
      <c r="AU443" s="228" t="s">
        <v>85</v>
      </c>
      <c r="AY443" s="20" t="s">
        <v>197</v>
      </c>
      <c r="BE443" s="229">
        <f>IF(N443="základní",J443,0)</f>
        <v>0</v>
      </c>
      <c r="BF443" s="229">
        <f>IF(N443="snížená",J443,0)</f>
        <v>0</v>
      </c>
      <c r="BG443" s="229">
        <f>IF(N443="zákl. přenesená",J443,0)</f>
        <v>0</v>
      </c>
      <c r="BH443" s="229">
        <f>IF(N443="sníž. přenesená",J443,0)</f>
        <v>0</v>
      </c>
      <c r="BI443" s="229">
        <f>IF(N443="nulová",J443,0)</f>
        <v>0</v>
      </c>
      <c r="BJ443" s="20" t="s">
        <v>83</v>
      </c>
      <c r="BK443" s="229">
        <f>ROUND(I443*H443,2)</f>
        <v>0</v>
      </c>
      <c r="BL443" s="20" t="s">
        <v>204</v>
      </c>
      <c r="BM443" s="228" t="s">
        <v>644</v>
      </c>
    </row>
    <row r="444" s="2" customFormat="1">
      <c r="A444" s="41"/>
      <c r="B444" s="42"/>
      <c r="C444" s="43"/>
      <c r="D444" s="230" t="s">
        <v>206</v>
      </c>
      <c r="E444" s="43"/>
      <c r="F444" s="231" t="s">
        <v>645</v>
      </c>
      <c r="G444" s="43"/>
      <c r="H444" s="43"/>
      <c r="I444" s="232"/>
      <c r="J444" s="43"/>
      <c r="K444" s="43"/>
      <c r="L444" s="47"/>
      <c r="M444" s="233"/>
      <c r="N444" s="234"/>
      <c r="O444" s="87"/>
      <c r="P444" s="87"/>
      <c r="Q444" s="87"/>
      <c r="R444" s="87"/>
      <c r="S444" s="87"/>
      <c r="T444" s="88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T444" s="20" t="s">
        <v>206</v>
      </c>
      <c r="AU444" s="20" t="s">
        <v>85</v>
      </c>
    </row>
    <row r="445" s="13" customFormat="1">
      <c r="A445" s="13"/>
      <c r="B445" s="235"/>
      <c r="C445" s="236"/>
      <c r="D445" s="237" t="s">
        <v>208</v>
      </c>
      <c r="E445" s="238" t="s">
        <v>19</v>
      </c>
      <c r="F445" s="239" t="s">
        <v>382</v>
      </c>
      <c r="G445" s="236"/>
      <c r="H445" s="240">
        <v>5.9000000000000004</v>
      </c>
      <c r="I445" s="241"/>
      <c r="J445" s="236"/>
      <c r="K445" s="236"/>
      <c r="L445" s="242"/>
      <c r="M445" s="243"/>
      <c r="N445" s="244"/>
      <c r="O445" s="244"/>
      <c r="P445" s="244"/>
      <c r="Q445" s="244"/>
      <c r="R445" s="244"/>
      <c r="S445" s="244"/>
      <c r="T445" s="245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46" t="s">
        <v>208</v>
      </c>
      <c r="AU445" s="246" t="s">
        <v>85</v>
      </c>
      <c r="AV445" s="13" t="s">
        <v>85</v>
      </c>
      <c r="AW445" s="13" t="s">
        <v>37</v>
      </c>
      <c r="AX445" s="13" t="s">
        <v>76</v>
      </c>
      <c r="AY445" s="246" t="s">
        <v>197</v>
      </c>
    </row>
    <row r="446" s="15" customFormat="1">
      <c r="A446" s="15"/>
      <c r="B446" s="258"/>
      <c r="C446" s="259"/>
      <c r="D446" s="237" t="s">
        <v>208</v>
      </c>
      <c r="E446" s="260" t="s">
        <v>19</v>
      </c>
      <c r="F446" s="261" t="s">
        <v>646</v>
      </c>
      <c r="G446" s="259"/>
      <c r="H446" s="262">
        <v>5.9000000000000004</v>
      </c>
      <c r="I446" s="263"/>
      <c r="J446" s="259"/>
      <c r="K446" s="259"/>
      <c r="L446" s="264"/>
      <c r="M446" s="265"/>
      <c r="N446" s="266"/>
      <c r="O446" s="266"/>
      <c r="P446" s="266"/>
      <c r="Q446" s="266"/>
      <c r="R446" s="266"/>
      <c r="S446" s="266"/>
      <c r="T446" s="267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T446" s="268" t="s">
        <v>208</v>
      </c>
      <c r="AU446" s="268" t="s">
        <v>85</v>
      </c>
      <c r="AV446" s="15" t="s">
        <v>93</v>
      </c>
      <c r="AW446" s="15" t="s">
        <v>37</v>
      </c>
      <c r="AX446" s="15" t="s">
        <v>76</v>
      </c>
      <c r="AY446" s="268" t="s">
        <v>197</v>
      </c>
    </row>
    <row r="447" s="14" customFormat="1">
      <c r="A447" s="14"/>
      <c r="B447" s="247"/>
      <c r="C447" s="248"/>
      <c r="D447" s="237" t="s">
        <v>208</v>
      </c>
      <c r="E447" s="249" t="s">
        <v>19</v>
      </c>
      <c r="F447" s="250" t="s">
        <v>272</v>
      </c>
      <c r="G447" s="248"/>
      <c r="H447" s="251">
        <v>5.9000000000000004</v>
      </c>
      <c r="I447" s="252"/>
      <c r="J447" s="248"/>
      <c r="K447" s="248"/>
      <c r="L447" s="253"/>
      <c r="M447" s="254"/>
      <c r="N447" s="255"/>
      <c r="O447" s="255"/>
      <c r="P447" s="255"/>
      <c r="Q447" s="255"/>
      <c r="R447" s="255"/>
      <c r="S447" s="255"/>
      <c r="T447" s="256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7" t="s">
        <v>208</v>
      </c>
      <c r="AU447" s="257" t="s">
        <v>85</v>
      </c>
      <c r="AV447" s="14" t="s">
        <v>204</v>
      </c>
      <c r="AW447" s="14" t="s">
        <v>37</v>
      </c>
      <c r="AX447" s="14" t="s">
        <v>83</v>
      </c>
      <c r="AY447" s="257" t="s">
        <v>197</v>
      </c>
    </row>
    <row r="448" s="2" customFormat="1" ht="24.15" customHeight="1">
      <c r="A448" s="41"/>
      <c r="B448" s="42"/>
      <c r="C448" s="217" t="s">
        <v>647</v>
      </c>
      <c r="D448" s="217" t="s">
        <v>199</v>
      </c>
      <c r="E448" s="218" t="s">
        <v>648</v>
      </c>
      <c r="F448" s="219" t="s">
        <v>649</v>
      </c>
      <c r="G448" s="220" t="s">
        <v>202</v>
      </c>
      <c r="H448" s="221">
        <v>0.71499999999999997</v>
      </c>
      <c r="I448" s="222"/>
      <c r="J448" s="223">
        <f>ROUND(I448*H448,2)</f>
        <v>0</v>
      </c>
      <c r="K448" s="219" t="s">
        <v>203</v>
      </c>
      <c r="L448" s="47"/>
      <c r="M448" s="224" t="s">
        <v>19</v>
      </c>
      <c r="N448" s="225" t="s">
        <v>47</v>
      </c>
      <c r="O448" s="87"/>
      <c r="P448" s="226">
        <f>O448*H448</f>
        <v>0</v>
      </c>
      <c r="Q448" s="226">
        <v>0</v>
      </c>
      <c r="R448" s="226">
        <f>Q448*H448</f>
        <v>0</v>
      </c>
      <c r="S448" s="226">
        <v>0.066000000000000003</v>
      </c>
      <c r="T448" s="227">
        <f>S448*H448</f>
        <v>0.047190000000000003</v>
      </c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R448" s="228" t="s">
        <v>204</v>
      </c>
      <c r="AT448" s="228" t="s">
        <v>199</v>
      </c>
      <c r="AU448" s="228" t="s">
        <v>85</v>
      </c>
      <c r="AY448" s="20" t="s">
        <v>197</v>
      </c>
      <c r="BE448" s="229">
        <f>IF(N448="základní",J448,0)</f>
        <v>0</v>
      </c>
      <c r="BF448" s="229">
        <f>IF(N448="snížená",J448,0)</f>
        <v>0</v>
      </c>
      <c r="BG448" s="229">
        <f>IF(N448="zákl. přenesená",J448,0)</f>
        <v>0</v>
      </c>
      <c r="BH448" s="229">
        <f>IF(N448="sníž. přenesená",J448,0)</f>
        <v>0</v>
      </c>
      <c r="BI448" s="229">
        <f>IF(N448="nulová",J448,0)</f>
        <v>0</v>
      </c>
      <c r="BJ448" s="20" t="s">
        <v>83</v>
      </c>
      <c r="BK448" s="229">
        <f>ROUND(I448*H448,2)</f>
        <v>0</v>
      </c>
      <c r="BL448" s="20" t="s">
        <v>204</v>
      </c>
      <c r="BM448" s="228" t="s">
        <v>650</v>
      </c>
    </row>
    <row r="449" s="2" customFormat="1">
      <c r="A449" s="41"/>
      <c r="B449" s="42"/>
      <c r="C449" s="43"/>
      <c r="D449" s="230" t="s">
        <v>206</v>
      </c>
      <c r="E449" s="43"/>
      <c r="F449" s="231" t="s">
        <v>651</v>
      </c>
      <c r="G449" s="43"/>
      <c r="H449" s="43"/>
      <c r="I449" s="232"/>
      <c r="J449" s="43"/>
      <c r="K449" s="43"/>
      <c r="L449" s="47"/>
      <c r="M449" s="233"/>
      <c r="N449" s="234"/>
      <c r="O449" s="87"/>
      <c r="P449" s="87"/>
      <c r="Q449" s="87"/>
      <c r="R449" s="87"/>
      <c r="S449" s="87"/>
      <c r="T449" s="88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T449" s="20" t="s">
        <v>206</v>
      </c>
      <c r="AU449" s="20" t="s">
        <v>85</v>
      </c>
    </row>
    <row r="450" s="13" customFormat="1">
      <c r="A450" s="13"/>
      <c r="B450" s="235"/>
      <c r="C450" s="236"/>
      <c r="D450" s="237" t="s">
        <v>208</v>
      </c>
      <c r="E450" s="238" t="s">
        <v>19</v>
      </c>
      <c r="F450" s="239" t="s">
        <v>652</v>
      </c>
      <c r="G450" s="236"/>
      <c r="H450" s="240">
        <v>0.71499999999999997</v>
      </c>
      <c r="I450" s="241"/>
      <c r="J450" s="236"/>
      <c r="K450" s="236"/>
      <c r="L450" s="242"/>
      <c r="M450" s="243"/>
      <c r="N450" s="244"/>
      <c r="O450" s="244"/>
      <c r="P450" s="244"/>
      <c r="Q450" s="244"/>
      <c r="R450" s="244"/>
      <c r="S450" s="244"/>
      <c r="T450" s="245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46" t="s">
        <v>208</v>
      </c>
      <c r="AU450" s="246" t="s">
        <v>85</v>
      </c>
      <c r="AV450" s="13" t="s">
        <v>85</v>
      </c>
      <c r="AW450" s="13" t="s">
        <v>37</v>
      </c>
      <c r="AX450" s="13" t="s">
        <v>83</v>
      </c>
      <c r="AY450" s="246" t="s">
        <v>197</v>
      </c>
    </row>
    <row r="451" s="2" customFormat="1" ht="24.15" customHeight="1">
      <c r="A451" s="41"/>
      <c r="B451" s="42"/>
      <c r="C451" s="217" t="s">
        <v>653</v>
      </c>
      <c r="D451" s="217" t="s">
        <v>199</v>
      </c>
      <c r="E451" s="218" t="s">
        <v>654</v>
      </c>
      <c r="F451" s="219" t="s">
        <v>655</v>
      </c>
      <c r="G451" s="220" t="s">
        <v>202</v>
      </c>
      <c r="H451" s="221">
        <v>0.71499999999999997</v>
      </c>
      <c r="I451" s="222"/>
      <c r="J451" s="223">
        <f>ROUND(I451*H451,2)</f>
        <v>0</v>
      </c>
      <c r="K451" s="219" t="s">
        <v>203</v>
      </c>
      <c r="L451" s="47"/>
      <c r="M451" s="224" t="s">
        <v>19</v>
      </c>
      <c r="N451" s="225" t="s">
        <v>47</v>
      </c>
      <c r="O451" s="87"/>
      <c r="P451" s="226">
        <f>O451*H451</f>
        <v>0</v>
      </c>
      <c r="Q451" s="226">
        <v>0</v>
      </c>
      <c r="R451" s="226">
        <f>Q451*H451</f>
        <v>0</v>
      </c>
      <c r="S451" s="226">
        <v>0</v>
      </c>
      <c r="T451" s="227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8" t="s">
        <v>204</v>
      </c>
      <c r="AT451" s="228" t="s">
        <v>199</v>
      </c>
      <c r="AU451" s="228" t="s">
        <v>85</v>
      </c>
      <c r="AY451" s="20" t="s">
        <v>197</v>
      </c>
      <c r="BE451" s="229">
        <f>IF(N451="základní",J451,0)</f>
        <v>0</v>
      </c>
      <c r="BF451" s="229">
        <f>IF(N451="snížená",J451,0)</f>
        <v>0</v>
      </c>
      <c r="BG451" s="229">
        <f>IF(N451="zákl. přenesená",J451,0)</f>
        <v>0</v>
      </c>
      <c r="BH451" s="229">
        <f>IF(N451="sníž. přenesená",J451,0)</f>
        <v>0</v>
      </c>
      <c r="BI451" s="229">
        <f>IF(N451="nulová",J451,0)</f>
        <v>0</v>
      </c>
      <c r="BJ451" s="20" t="s">
        <v>83</v>
      </c>
      <c r="BK451" s="229">
        <f>ROUND(I451*H451,2)</f>
        <v>0</v>
      </c>
      <c r="BL451" s="20" t="s">
        <v>204</v>
      </c>
      <c r="BM451" s="228" t="s">
        <v>656</v>
      </c>
    </row>
    <row r="452" s="2" customFormat="1">
      <c r="A452" s="41"/>
      <c r="B452" s="42"/>
      <c r="C452" s="43"/>
      <c r="D452" s="230" t="s">
        <v>206</v>
      </c>
      <c r="E452" s="43"/>
      <c r="F452" s="231" t="s">
        <v>657</v>
      </c>
      <c r="G452" s="43"/>
      <c r="H452" s="43"/>
      <c r="I452" s="232"/>
      <c r="J452" s="43"/>
      <c r="K452" s="43"/>
      <c r="L452" s="47"/>
      <c r="M452" s="233"/>
      <c r="N452" s="234"/>
      <c r="O452" s="87"/>
      <c r="P452" s="87"/>
      <c r="Q452" s="87"/>
      <c r="R452" s="87"/>
      <c r="S452" s="87"/>
      <c r="T452" s="88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0" t="s">
        <v>206</v>
      </c>
      <c r="AU452" s="20" t="s">
        <v>85</v>
      </c>
    </row>
    <row r="453" s="2" customFormat="1" ht="33" customHeight="1">
      <c r="A453" s="41"/>
      <c r="B453" s="42"/>
      <c r="C453" s="217" t="s">
        <v>658</v>
      </c>
      <c r="D453" s="217" t="s">
        <v>199</v>
      </c>
      <c r="E453" s="218" t="s">
        <v>659</v>
      </c>
      <c r="F453" s="219" t="s">
        <v>660</v>
      </c>
      <c r="G453" s="220" t="s">
        <v>202</v>
      </c>
      <c r="H453" s="221">
        <v>0.71499999999999997</v>
      </c>
      <c r="I453" s="222"/>
      <c r="J453" s="223">
        <f>ROUND(I453*H453,2)</f>
        <v>0</v>
      </c>
      <c r="K453" s="219" t="s">
        <v>203</v>
      </c>
      <c r="L453" s="47"/>
      <c r="M453" s="224" t="s">
        <v>19</v>
      </c>
      <c r="N453" s="225" t="s">
        <v>47</v>
      </c>
      <c r="O453" s="87"/>
      <c r="P453" s="226">
        <f>O453*H453</f>
        <v>0</v>
      </c>
      <c r="Q453" s="226">
        <v>0.060429999999999998</v>
      </c>
      <c r="R453" s="226">
        <f>Q453*H453</f>
        <v>0.043207449999999994</v>
      </c>
      <c r="S453" s="226">
        <v>0</v>
      </c>
      <c r="T453" s="227">
        <f>S453*H453</f>
        <v>0</v>
      </c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R453" s="228" t="s">
        <v>204</v>
      </c>
      <c r="AT453" s="228" t="s">
        <v>199</v>
      </c>
      <c r="AU453" s="228" t="s">
        <v>85</v>
      </c>
      <c r="AY453" s="20" t="s">
        <v>197</v>
      </c>
      <c r="BE453" s="229">
        <f>IF(N453="základní",J453,0)</f>
        <v>0</v>
      </c>
      <c r="BF453" s="229">
        <f>IF(N453="snížená",J453,0)</f>
        <v>0</v>
      </c>
      <c r="BG453" s="229">
        <f>IF(N453="zákl. přenesená",J453,0)</f>
        <v>0</v>
      </c>
      <c r="BH453" s="229">
        <f>IF(N453="sníž. přenesená",J453,0)</f>
        <v>0</v>
      </c>
      <c r="BI453" s="229">
        <f>IF(N453="nulová",J453,0)</f>
        <v>0</v>
      </c>
      <c r="BJ453" s="20" t="s">
        <v>83</v>
      </c>
      <c r="BK453" s="229">
        <f>ROUND(I453*H453,2)</f>
        <v>0</v>
      </c>
      <c r="BL453" s="20" t="s">
        <v>204</v>
      </c>
      <c r="BM453" s="228" t="s">
        <v>661</v>
      </c>
    </row>
    <row r="454" s="2" customFormat="1">
      <c r="A454" s="41"/>
      <c r="B454" s="42"/>
      <c r="C454" s="43"/>
      <c r="D454" s="230" t="s">
        <v>206</v>
      </c>
      <c r="E454" s="43"/>
      <c r="F454" s="231" t="s">
        <v>662</v>
      </c>
      <c r="G454" s="43"/>
      <c r="H454" s="43"/>
      <c r="I454" s="232"/>
      <c r="J454" s="43"/>
      <c r="K454" s="43"/>
      <c r="L454" s="47"/>
      <c r="M454" s="233"/>
      <c r="N454" s="234"/>
      <c r="O454" s="87"/>
      <c r="P454" s="87"/>
      <c r="Q454" s="87"/>
      <c r="R454" s="87"/>
      <c r="S454" s="87"/>
      <c r="T454" s="88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T454" s="20" t="s">
        <v>206</v>
      </c>
      <c r="AU454" s="20" t="s">
        <v>85</v>
      </c>
    </row>
    <row r="455" s="13" customFormat="1">
      <c r="A455" s="13"/>
      <c r="B455" s="235"/>
      <c r="C455" s="236"/>
      <c r="D455" s="237" t="s">
        <v>208</v>
      </c>
      <c r="E455" s="238" t="s">
        <v>19</v>
      </c>
      <c r="F455" s="239" t="s">
        <v>652</v>
      </c>
      <c r="G455" s="236"/>
      <c r="H455" s="240">
        <v>0.71499999999999997</v>
      </c>
      <c r="I455" s="241"/>
      <c r="J455" s="236"/>
      <c r="K455" s="236"/>
      <c r="L455" s="242"/>
      <c r="M455" s="243"/>
      <c r="N455" s="244"/>
      <c r="O455" s="244"/>
      <c r="P455" s="244"/>
      <c r="Q455" s="244"/>
      <c r="R455" s="244"/>
      <c r="S455" s="244"/>
      <c r="T455" s="245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46" t="s">
        <v>208</v>
      </c>
      <c r="AU455" s="246" t="s">
        <v>85</v>
      </c>
      <c r="AV455" s="13" t="s">
        <v>85</v>
      </c>
      <c r="AW455" s="13" t="s">
        <v>37</v>
      </c>
      <c r="AX455" s="13" t="s">
        <v>83</v>
      </c>
      <c r="AY455" s="246" t="s">
        <v>197</v>
      </c>
    </row>
    <row r="456" s="2" customFormat="1" ht="37.8" customHeight="1">
      <c r="A456" s="41"/>
      <c r="B456" s="42"/>
      <c r="C456" s="217" t="s">
        <v>663</v>
      </c>
      <c r="D456" s="217" t="s">
        <v>199</v>
      </c>
      <c r="E456" s="218" t="s">
        <v>664</v>
      </c>
      <c r="F456" s="219" t="s">
        <v>665</v>
      </c>
      <c r="G456" s="220" t="s">
        <v>202</v>
      </c>
      <c r="H456" s="221">
        <v>0.71499999999999997</v>
      </c>
      <c r="I456" s="222"/>
      <c r="J456" s="223">
        <f>ROUND(I456*H456,2)</f>
        <v>0</v>
      </c>
      <c r="K456" s="219" t="s">
        <v>203</v>
      </c>
      <c r="L456" s="47"/>
      <c r="M456" s="224" t="s">
        <v>19</v>
      </c>
      <c r="N456" s="225" t="s">
        <v>47</v>
      </c>
      <c r="O456" s="87"/>
      <c r="P456" s="226">
        <f>O456*H456</f>
        <v>0</v>
      </c>
      <c r="Q456" s="226">
        <v>0</v>
      </c>
      <c r="R456" s="226">
        <f>Q456*H456</f>
        <v>0</v>
      </c>
      <c r="S456" s="226">
        <v>0</v>
      </c>
      <c r="T456" s="227">
        <f>S456*H456</f>
        <v>0</v>
      </c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R456" s="228" t="s">
        <v>204</v>
      </c>
      <c r="AT456" s="228" t="s">
        <v>199</v>
      </c>
      <c r="AU456" s="228" t="s">
        <v>85</v>
      </c>
      <c r="AY456" s="20" t="s">
        <v>197</v>
      </c>
      <c r="BE456" s="229">
        <f>IF(N456="základní",J456,0)</f>
        <v>0</v>
      </c>
      <c r="BF456" s="229">
        <f>IF(N456="snížená",J456,0)</f>
        <v>0</v>
      </c>
      <c r="BG456" s="229">
        <f>IF(N456="zákl. přenesená",J456,0)</f>
        <v>0</v>
      </c>
      <c r="BH456" s="229">
        <f>IF(N456="sníž. přenesená",J456,0)</f>
        <v>0</v>
      </c>
      <c r="BI456" s="229">
        <f>IF(N456="nulová",J456,0)</f>
        <v>0</v>
      </c>
      <c r="BJ456" s="20" t="s">
        <v>83</v>
      </c>
      <c r="BK456" s="229">
        <f>ROUND(I456*H456,2)</f>
        <v>0</v>
      </c>
      <c r="BL456" s="20" t="s">
        <v>204</v>
      </c>
      <c r="BM456" s="228" t="s">
        <v>666</v>
      </c>
    </row>
    <row r="457" s="2" customFormat="1">
      <c r="A457" s="41"/>
      <c r="B457" s="42"/>
      <c r="C457" s="43"/>
      <c r="D457" s="230" t="s">
        <v>206</v>
      </c>
      <c r="E457" s="43"/>
      <c r="F457" s="231" t="s">
        <v>667</v>
      </c>
      <c r="G457" s="43"/>
      <c r="H457" s="43"/>
      <c r="I457" s="232"/>
      <c r="J457" s="43"/>
      <c r="K457" s="43"/>
      <c r="L457" s="47"/>
      <c r="M457" s="233"/>
      <c r="N457" s="234"/>
      <c r="O457" s="87"/>
      <c r="P457" s="87"/>
      <c r="Q457" s="87"/>
      <c r="R457" s="87"/>
      <c r="S457" s="87"/>
      <c r="T457" s="88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T457" s="20" t="s">
        <v>206</v>
      </c>
      <c r="AU457" s="20" t="s">
        <v>85</v>
      </c>
    </row>
    <row r="458" s="2" customFormat="1" ht="37.8" customHeight="1">
      <c r="A458" s="41"/>
      <c r="B458" s="42"/>
      <c r="C458" s="217" t="s">
        <v>668</v>
      </c>
      <c r="D458" s="217" t="s">
        <v>199</v>
      </c>
      <c r="E458" s="218" t="s">
        <v>669</v>
      </c>
      <c r="F458" s="219" t="s">
        <v>670</v>
      </c>
      <c r="G458" s="220" t="s">
        <v>202</v>
      </c>
      <c r="H458" s="221">
        <v>0.71499999999999997</v>
      </c>
      <c r="I458" s="222"/>
      <c r="J458" s="223">
        <f>ROUND(I458*H458,2)</f>
        <v>0</v>
      </c>
      <c r="K458" s="219" t="s">
        <v>203</v>
      </c>
      <c r="L458" s="47"/>
      <c r="M458" s="224" t="s">
        <v>19</v>
      </c>
      <c r="N458" s="225" t="s">
        <v>47</v>
      </c>
      <c r="O458" s="87"/>
      <c r="P458" s="226">
        <f>O458*H458</f>
        <v>0</v>
      </c>
      <c r="Q458" s="226">
        <v>0</v>
      </c>
      <c r="R458" s="226">
        <f>Q458*H458</f>
        <v>0</v>
      </c>
      <c r="S458" s="226">
        <v>0</v>
      </c>
      <c r="T458" s="227">
        <f>S458*H458</f>
        <v>0</v>
      </c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R458" s="228" t="s">
        <v>204</v>
      </c>
      <c r="AT458" s="228" t="s">
        <v>199</v>
      </c>
      <c r="AU458" s="228" t="s">
        <v>85</v>
      </c>
      <c r="AY458" s="20" t="s">
        <v>197</v>
      </c>
      <c r="BE458" s="229">
        <f>IF(N458="základní",J458,0)</f>
        <v>0</v>
      </c>
      <c r="BF458" s="229">
        <f>IF(N458="snížená",J458,0)</f>
        <v>0</v>
      </c>
      <c r="BG458" s="229">
        <f>IF(N458="zákl. přenesená",J458,0)</f>
        <v>0</v>
      </c>
      <c r="BH458" s="229">
        <f>IF(N458="sníž. přenesená",J458,0)</f>
        <v>0</v>
      </c>
      <c r="BI458" s="229">
        <f>IF(N458="nulová",J458,0)</f>
        <v>0</v>
      </c>
      <c r="BJ458" s="20" t="s">
        <v>83</v>
      </c>
      <c r="BK458" s="229">
        <f>ROUND(I458*H458,2)</f>
        <v>0</v>
      </c>
      <c r="BL458" s="20" t="s">
        <v>204</v>
      </c>
      <c r="BM458" s="228" t="s">
        <v>671</v>
      </c>
    </row>
    <row r="459" s="2" customFormat="1">
      <c r="A459" s="41"/>
      <c r="B459" s="42"/>
      <c r="C459" s="43"/>
      <c r="D459" s="230" t="s">
        <v>206</v>
      </c>
      <c r="E459" s="43"/>
      <c r="F459" s="231" t="s">
        <v>672</v>
      </c>
      <c r="G459" s="43"/>
      <c r="H459" s="43"/>
      <c r="I459" s="232"/>
      <c r="J459" s="43"/>
      <c r="K459" s="43"/>
      <c r="L459" s="47"/>
      <c r="M459" s="233"/>
      <c r="N459" s="234"/>
      <c r="O459" s="87"/>
      <c r="P459" s="87"/>
      <c r="Q459" s="87"/>
      <c r="R459" s="87"/>
      <c r="S459" s="87"/>
      <c r="T459" s="88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T459" s="20" t="s">
        <v>206</v>
      </c>
      <c r="AU459" s="20" t="s">
        <v>85</v>
      </c>
    </row>
    <row r="460" s="2" customFormat="1" ht="24.15" customHeight="1">
      <c r="A460" s="41"/>
      <c r="B460" s="42"/>
      <c r="C460" s="217" t="s">
        <v>673</v>
      </c>
      <c r="D460" s="217" t="s">
        <v>199</v>
      </c>
      <c r="E460" s="218" t="s">
        <v>674</v>
      </c>
      <c r="F460" s="219" t="s">
        <v>675</v>
      </c>
      <c r="G460" s="220" t="s">
        <v>202</v>
      </c>
      <c r="H460" s="221">
        <v>0.71499999999999997</v>
      </c>
      <c r="I460" s="222"/>
      <c r="J460" s="223">
        <f>ROUND(I460*H460,2)</f>
        <v>0</v>
      </c>
      <c r="K460" s="219" t="s">
        <v>203</v>
      </c>
      <c r="L460" s="47"/>
      <c r="M460" s="224" t="s">
        <v>19</v>
      </c>
      <c r="N460" s="225" t="s">
        <v>47</v>
      </c>
      <c r="O460" s="87"/>
      <c r="P460" s="226">
        <f>O460*H460</f>
        <v>0</v>
      </c>
      <c r="Q460" s="226">
        <v>0.0020999999999999999</v>
      </c>
      <c r="R460" s="226">
        <f>Q460*H460</f>
        <v>0.0015014999999999998</v>
      </c>
      <c r="S460" s="226">
        <v>0</v>
      </c>
      <c r="T460" s="227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228" t="s">
        <v>204</v>
      </c>
      <c r="AT460" s="228" t="s">
        <v>199</v>
      </c>
      <c r="AU460" s="228" t="s">
        <v>85</v>
      </c>
      <c r="AY460" s="20" t="s">
        <v>197</v>
      </c>
      <c r="BE460" s="229">
        <f>IF(N460="základní",J460,0)</f>
        <v>0</v>
      </c>
      <c r="BF460" s="229">
        <f>IF(N460="snížená",J460,0)</f>
        <v>0</v>
      </c>
      <c r="BG460" s="229">
        <f>IF(N460="zákl. přenesená",J460,0)</f>
        <v>0</v>
      </c>
      <c r="BH460" s="229">
        <f>IF(N460="sníž. přenesená",J460,0)</f>
        <v>0</v>
      </c>
      <c r="BI460" s="229">
        <f>IF(N460="nulová",J460,0)</f>
        <v>0</v>
      </c>
      <c r="BJ460" s="20" t="s">
        <v>83</v>
      </c>
      <c r="BK460" s="229">
        <f>ROUND(I460*H460,2)</f>
        <v>0</v>
      </c>
      <c r="BL460" s="20" t="s">
        <v>204</v>
      </c>
      <c r="BM460" s="228" t="s">
        <v>676</v>
      </c>
    </row>
    <row r="461" s="2" customFormat="1">
      <c r="A461" s="41"/>
      <c r="B461" s="42"/>
      <c r="C461" s="43"/>
      <c r="D461" s="230" t="s">
        <v>206</v>
      </c>
      <c r="E461" s="43"/>
      <c r="F461" s="231" t="s">
        <v>677</v>
      </c>
      <c r="G461" s="43"/>
      <c r="H461" s="43"/>
      <c r="I461" s="232"/>
      <c r="J461" s="43"/>
      <c r="K461" s="43"/>
      <c r="L461" s="47"/>
      <c r="M461" s="233"/>
      <c r="N461" s="234"/>
      <c r="O461" s="87"/>
      <c r="P461" s="87"/>
      <c r="Q461" s="87"/>
      <c r="R461" s="87"/>
      <c r="S461" s="87"/>
      <c r="T461" s="88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0" t="s">
        <v>206</v>
      </c>
      <c r="AU461" s="20" t="s">
        <v>85</v>
      </c>
    </row>
    <row r="462" s="13" customFormat="1">
      <c r="A462" s="13"/>
      <c r="B462" s="235"/>
      <c r="C462" s="236"/>
      <c r="D462" s="237" t="s">
        <v>208</v>
      </c>
      <c r="E462" s="238" t="s">
        <v>19</v>
      </c>
      <c r="F462" s="239" t="s">
        <v>652</v>
      </c>
      <c r="G462" s="236"/>
      <c r="H462" s="240">
        <v>0.71499999999999997</v>
      </c>
      <c r="I462" s="241"/>
      <c r="J462" s="236"/>
      <c r="K462" s="236"/>
      <c r="L462" s="242"/>
      <c r="M462" s="243"/>
      <c r="N462" s="244"/>
      <c r="O462" s="244"/>
      <c r="P462" s="244"/>
      <c r="Q462" s="244"/>
      <c r="R462" s="244"/>
      <c r="S462" s="244"/>
      <c r="T462" s="245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46" t="s">
        <v>208</v>
      </c>
      <c r="AU462" s="246" t="s">
        <v>85</v>
      </c>
      <c r="AV462" s="13" t="s">
        <v>85</v>
      </c>
      <c r="AW462" s="13" t="s">
        <v>37</v>
      </c>
      <c r="AX462" s="13" t="s">
        <v>83</v>
      </c>
      <c r="AY462" s="246" t="s">
        <v>197</v>
      </c>
    </row>
    <row r="463" s="2" customFormat="1" ht="33" customHeight="1">
      <c r="A463" s="41"/>
      <c r="B463" s="42"/>
      <c r="C463" s="217" t="s">
        <v>678</v>
      </c>
      <c r="D463" s="217" t="s">
        <v>199</v>
      </c>
      <c r="E463" s="218" t="s">
        <v>679</v>
      </c>
      <c r="F463" s="219" t="s">
        <v>680</v>
      </c>
      <c r="G463" s="220" t="s">
        <v>202</v>
      </c>
      <c r="H463" s="221">
        <v>0.71499999999999997</v>
      </c>
      <c r="I463" s="222"/>
      <c r="J463" s="223">
        <f>ROUND(I463*H463,2)</f>
        <v>0</v>
      </c>
      <c r="K463" s="219" t="s">
        <v>203</v>
      </c>
      <c r="L463" s="47"/>
      <c r="M463" s="224" t="s">
        <v>19</v>
      </c>
      <c r="N463" s="225" t="s">
        <v>47</v>
      </c>
      <c r="O463" s="87"/>
      <c r="P463" s="226">
        <f>O463*H463</f>
        <v>0</v>
      </c>
      <c r="Q463" s="226">
        <v>0</v>
      </c>
      <c r="R463" s="226">
        <f>Q463*H463</f>
        <v>0</v>
      </c>
      <c r="S463" s="226">
        <v>0</v>
      </c>
      <c r="T463" s="227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228" t="s">
        <v>204</v>
      </c>
      <c r="AT463" s="228" t="s">
        <v>199</v>
      </c>
      <c r="AU463" s="228" t="s">
        <v>85</v>
      </c>
      <c r="AY463" s="20" t="s">
        <v>197</v>
      </c>
      <c r="BE463" s="229">
        <f>IF(N463="základní",J463,0)</f>
        <v>0</v>
      </c>
      <c r="BF463" s="229">
        <f>IF(N463="snížená",J463,0)</f>
        <v>0</v>
      </c>
      <c r="BG463" s="229">
        <f>IF(N463="zákl. přenesená",J463,0)</f>
        <v>0</v>
      </c>
      <c r="BH463" s="229">
        <f>IF(N463="sníž. přenesená",J463,0)</f>
        <v>0</v>
      </c>
      <c r="BI463" s="229">
        <f>IF(N463="nulová",J463,0)</f>
        <v>0</v>
      </c>
      <c r="BJ463" s="20" t="s">
        <v>83</v>
      </c>
      <c r="BK463" s="229">
        <f>ROUND(I463*H463,2)</f>
        <v>0</v>
      </c>
      <c r="BL463" s="20" t="s">
        <v>204</v>
      </c>
      <c r="BM463" s="228" t="s">
        <v>681</v>
      </c>
    </row>
    <row r="464" s="2" customFormat="1">
      <c r="A464" s="41"/>
      <c r="B464" s="42"/>
      <c r="C464" s="43"/>
      <c r="D464" s="230" t="s">
        <v>206</v>
      </c>
      <c r="E464" s="43"/>
      <c r="F464" s="231" t="s">
        <v>682</v>
      </c>
      <c r="G464" s="43"/>
      <c r="H464" s="43"/>
      <c r="I464" s="232"/>
      <c r="J464" s="43"/>
      <c r="K464" s="43"/>
      <c r="L464" s="47"/>
      <c r="M464" s="233"/>
      <c r="N464" s="234"/>
      <c r="O464" s="87"/>
      <c r="P464" s="87"/>
      <c r="Q464" s="87"/>
      <c r="R464" s="87"/>
      <c r="S464" s="87"/>
      <c r="T464" s="88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T464" s="20" t="s">
        <v>206</v>
      </c>
      <c r="AU464" s="20" t="s">
        <v>85</v>
      </c>
    </row>
    <row r="465" s="12" customFormat="1" ht="22.8" customHeight="1">
      <c r="A465" s="12"/>
      <c r="B465" s="201"/>
      <c r="C465" s="202"/>
      <c r="D465" s="203" t="s">
        <v>75</v>
      </c>
      <c r="E465" s="215" t="s">
        <v>683</v>
      </c>
      <c r="F465" s="215" t="s">
        <v>684</v>
      </c>
      <c r="G465" s="202"/>
      <c r="H465" s="202"/>
      <c r="I465" s="205"/>
      <c r="J465" s="216">
        <f>BK465</f>
        <v>0</v>
      </c>
      <c r="K465" s="202"/>
      <c r="L465" s="207"/>
      <c r="M465" s="208"/>
      <c r="N465" s="209"/>
      <c r="O465" s="209"/>
      <c r="P465" s="210">
        <f>SUM(P466:P494)</f>
        <v>0</v>
      </c>
      <c r="Q465" s="209"/>
      <c r="R465" s="210">
        <f>SUM(R466:R494)</f>
        <v>0</v>
      </c>
      <c r="S465" s="209"/>
      <c r="T465" s="211">
        <f>SUM(T466:T494)</f>
        <v>0</v>
      </c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R465" s="212" t="s">
        <v>83</v>
      </c>
      <c r="AT465" s="213" t="s">
        <v>75</v>
      </c>
      <c r="AU465" s="213" t="s">
        <v>83</v>
      </c>
      <c r="AY465" s="212" t="s">
        <v>197</v>
      </c>
      <c r="BK465" s="214">
        <f>SUM(BK466:BK494)</f>
        <v>0</v>
      </c>
    </row>
    <row r="466" s="2" customFormat="1" ht="37.8" customHeight="1">
      <c r="A466" s="41"/>
      <c r="B466" s="42"/>
      <c r="C466" s="217" t="s">
        <v>685</v>
      </c>
      <c r="D466" s="217" t="s">
        <v>199</v>
      </c>
      <c r="E466" s="218" t="s">
        <v>686</v>
      </c>
      <c r="F466" s="219" t="s">
        <v>687</v>
      </c>
      <c r="G466" s="220" t="s">
        <v>345</v>
      </c>
      <c r="H466" s="221">
        <v>50.375</v>
      </c>
      <c r="I466" s="222"/>
      <c r="J466" s="223">
        <f>ROUND(I466*H466,2)</f>
        <v>0</v>
      </c>
      <c r="K466" s="219" t="s">
        <v>203</v>
      </c>
      <c r="L466" s="47"/>
      <c r="M466" s="224" t="s">
        <v>19</v>
      </c>
      <c r="N466" s="225" t="s">
        <v>47</v>
      </c>
      <c r="O466" s="87"/>
      <c r="P466" s="226">
        <f>O466*H466</f>
        <v>0</v>
      </c>
      <c r="Q466" s="226">
        <v>0</v>
      </c>
      <c r="R466" s="226">
        <f>Q466*H466</f>
        <v>0</v>
      </c>
      <c r="S466" s="226">
        <v>0</v>
      </c>
      <c r="T466" s="227">
        <f>S466*H466</f>
        <v>0</v>
      </c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R466" s="228" t="s">
        <v>204</v>
      </c>
      <c r="AT466" s="228" t="s">
        <v>199</v>
      </c>
      <c r="AU466" s="228" t="s">
        <v>85</v>
      </c>
      <c r="AY466" s="20" t="s">
        <v>197</v>
      </c>
      <c r="BE466" s="229">
        <f>IF(N466="základní",J466,0)</f>
        <v>0</v>
      </c>
      <c r="BF466" s="229">
        <f>IF(N466="snížená",J466,0)</f>
        <v>0</v>
      </c>
      <c r="BG466" s="229">
        <f>IF(N466="zákl. přenesená",J466,0)</f>
        <v>0</v>
      </c>
      <c r="BH466" s="229">
        <f>IF(N466="sníž. přenesená",J466,0)</f>
        <v>0</v>
      </c>
      <c r="BI466" s="229">
        <f>IF(N466="nulová",J466,0)</f>
        <v>0</v>
      </c>
      <c r="BJ466" s="20" t="s">
        <v>83</v>
      </c>
      <c r="BK466" s="229">
        <f>ROUND(I466*H466,2)</f>
        <v>0</v>
      </c>
      <c r="BL466" s="20" t="s">
        <v>204</v>
      </c>
      <c r="BM466" s="228" t="s">
        <v>688</v>
      </c>
    </row>
    <row r="467" s="2" customFormat="1">
      <c r="A467" s="41"/>
      <c r="B467" s="42"/>
      <c r="C467" s="43"/>
      <c r="D467" s="230" t="s">
        <v>206</v>
      </c>
      <c r="E467" s="43"/>
      <c r="F467" s="231" t="s">
        <v>689</v>
      </c>
      <c r="G467" s="43"/>
      <c r="H467" s="43"/>
      <c r="I467" s="232"/>
      <c r="J467" s="43"/>
      <c r="K467" s="43"/>
      <c r="L467" s="47"/>
      <c r="M467" s="233"/>
      <c r="N467" s="234"/>
      <c r="O467" s="87"/>
      <c r="P467" s="87"/>
      <c r="Q467" s="87"/>
      <c r="R467" s="87"/>
      <c r="S467" s="87"/>
      <c r="T467" s="88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T467" s="20" t="s">
        <v>206</v>
      </c>
      <c r="AU467" s="20" t="s">
        <v>85</v>
      </c>
    </row>
    <row r="468" s="13" customFormat="1">
      <c r="A468" s="13"/>
      <c r="B468" s="235"/>
      <c r="C468" s="236"/>
      <c r="D468" s="237" t="s">
        <v>208</v>
      </c>
      <c r="E468" s="238" t="s">
        <v>19</v>
      </c>
      <c r="F468" s="239" t="s">
        <v>690</v>
      </c>
      <c r="G468" s="236"/>
      <c r="H468" s="240">
        <v>50.375</v>
      </c>
      <c r="I468" s="241"/>
      <c r="J468" s="236"/>
      <c r="K468" s="236"/>
      <c r="L468" s="242"/>
      <c r="M468" s="243"/>
      <c r="N468" s="244"/>
      <c r="O468" s="244"/>
      <c r="P468" s="244"/>
      <c r="Q468" s="244"/>
      <c r="R468" s="244"/>
      <c r="S468" s="244"/>
      <c r="T468" s="245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46" t="s">
        <v>208</v>
      </c>
      <c r="AU468" s="246" t="s">
        <v>85</v>
      </c>
      <c r="AV468" s="13" t="s">
        <v>85</v>
      </c>
      <c r="AW468" s="13" t="s">
        <v>37</v>
      </c>
      <c r="AX468" s="13" t="s">
        <v>83</v>
      </c>
      <c r="AY468" s="246" t="s">
        <v>197</v>
      </c>
    </row>
    <row r="469" s="2" customFormat="1" ht="49.05" customHeight="1">
      <c r="A469" s="41"/>
      <c r="B469" s="42"/>
      <c r="C469" s="217" t="s">
        <v>691</v>
      </c>
      <c r="D469" s="217" t="s">
        <v>199</v>
      </c>
      <c r="E469" s="218" t="s">
        <v>692</v>
      </c>
      <c r="F469" s="219" t="s">
        <v>693</v>
      </c>
      <c r="G469" s="220" t="s">
        <v>345</v>
      </c>
      <c r="H469" s="221">
        <v>957.125</v>
      </c>
      <c r="I469" s="222"/>
      <c r="J469" s="223">
        <f>ROUND(I469*H469,2)</f>
        <v>0</v>
      </c>
      <c r="K469" s="219" t="s">
        <v>203</v>
      </c>
      <c r="L469" s="47"/>
      <c r="M469" s="224" t="s">
        <v>19</v>
      </c>
      <c r="N469" s="225" t="s">
        <v>47</v>
      </c>
      <c r="O469" s="87"/>
      <c r="P469" s="226">
        <f>O469*H469</f>
        <v>0</v>
      </c>
      <c r="Q469" s="226">
        <v>0</v>
      </c>
      <c r="R469" s="226">
        <f>Q469*H469</f>
        <v>0</v>
      </c>
      <c r="S469" s="226">
        <v>0</v>
      </c>
      <c r="T469" s="227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228" t="s">
        <v>204</v>
      </c>
      <c r="AT469" s="228" t="s">
        <v>199</v>
      </c>
      <c r="AU469" s="228" t="s">
        <v>85</v>
      </c>
      <c r="AY469" s="20" t="s">
        <v>197</v>
      </c>
      <c r="BE469" s="229">
        <f>IF(N469="základní",J469,0)</f>
        <v>0</v>
      </c>
      <c r="BF469" s="229">
        <f>IF(N469="snížená",J469,0)</f>
        <v>0</v>
      </c>
      <c r="BG469" s="229">
        <f>IF(N469="zákl. přenesená",J469,0)</f>
        <v>0</v>
      </c>
      <c r="BH469" s="229">
        <f>IF(N469="sníž. přenesená",J469,0)</f>
        <v>0</v>
      </c>
      <c r="BI469" s="229">
        <f>IF(N469="nulová",J469,0)</f>
        <v>0</v>
      </c>
      <c r="BJ469" s="20" t="s">
        <v>83</v>
      </c>
      <c r="BK469" s="229">
        <f>ROUND(I469*H469,2)</f>
        <v>0</v>
      </c>
      <c r="BL469" s="20" t="s">
        <v>204</v>
      </c>
      <c r="BM469" s="228" t="s">
        <v>694</v>
      </c>
    </row>
    <row r="470" s="2" customFormat="1">
      <c r="A470" s="41"/>
      <c r="B470" s="42"/>
      <c r="C470" s="43"/>
      <c r="D470" s="230" t="s">
        <v>206</v>
      </c>
      <c r="E470" s="43"/>
      <c r="F470" s="231" t="s">
        <v>695</v>
      </c>
      <c r="G470" s="43"/>
      <c r="H470" s="43"/>
      <c r="I470" s="232"/>
      <c r="J470" s="43"/>
      <c r="K470" s="43"/>
      <c r="L470" s="47"/>
      <c r="M470" s="233"/>
      <c r="N470" s="234"/>
      <c r="O470" s="87"/>
      <c r="P470" s="87"/>
      <c r="Q470" s="87"/>
      <c r="R470" s="87"/>
      <c r="S470" s="87"/>
      <c r="T470" s="88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0" t="s">
        <v>206</v>
      </c>
      <c r="AU470" s="20" t="s">
        <v>85</v>
      </c>
    </row>
    <row r="471" s="13" customFormat="1">
      <c r="A471" s="13"/>
      <c r="B471" s="235"/>
      <c r="C471" s="236"/>
      <c r="D471" s="237" t="s">
        <v>208</v>
      </c>
      <c r="E471" s="236"/>
      <c r="F471" s="239" t="s">
        <v>696</v>
      </c>
      <c r="G471" s="236"/>
      <c r="H471" s="240">
        <v>957.125</v>
      </c>
      <c r="I471" s="241"/>
      <c r="J471" s="236"/>
      <c r="K471" s="236"/>
      <c r="L471" s="242"/>
      <c r="M471" s="243"/>
      <c r="N471" s="244"/>
      <c r="O471" s="244"/>
      <c r="P471" s="244"/>
      <c r="Q471" s="244"/>
      <c r="R471" s="244"/>
      <c r="S471" s="244"/>
      <c r="T471" s="245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46" t="s">
        <v>208</v>
      </c>
      <c r="AU471" s="246" t="s">
        <v>85</v>
      </c>
      <c r="AV471" s="13" t="s">
        <v>85</v>
      </c>
      <c r="AW471" s="13" t="s">
        <v>4</v>
      </c>
      <c r="AX471" s="13" t="s">
        <v>83</v>
      </c>
      <c r="AY471" s="246" t="s">
        <v>197</v>
      </c>
    </row>
    <row r="472" s="2" customFormat="1" ht="37.8" customHeight="1">
      <c r="A472" s="41"/>
      <c r="B472" s="42"/>
      <c r="C472" s="217" t="s">
        <v>697</v>
      </c>
      <c r="D472" s="217" t="s">
        <v>199</v>
      </c>
      <c r="E472" s="218" t="s">
        <v>698</v>
      </c>
      <c r="F472" s="219" t="s">
        <v>699</v>
      </c>
      <c r="G472" s="220" t="s">
        <v>345</v>
      </c>
      <c r="H472" s="221">
        <v>187.602</v>
      </c>
      <c r="I472" s="222"/>
      <c r="J472" s="223">
        <f>ROUND(I472*H472,2)</f>
        <v>0</v>
      </c>
      <c r="K472" s="219" t="s">
        <v>203</v>
      </c>
      <c r="L472" s="47"/>
      <c r="M472" s="224" t="s">
        <v>19</v>
      </c>
      <c r="N472" s="225" t="s">
        <v>47</v>
      </c>
      <c r="O472" s="87"/>
      <c r="P472" s="226">
        <f>O472*H472</f>
        <v>0</v>
      </c>
      <c r="Q472" s="226">
        <v>0</v>
      </c>
      <c r="R472" s="226">
        <f>Q472*H472</f>
        <v>0</v>
      </c>
      <c r="S472" s="226">
        <v>0</v>
      </c>
      <c r="T472" s="227">
        <f>S472*H472</f>
        <v>0</v>
      </c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R472" s="228" t="s">
        <v>204</v>
      </c>
      <c r="AT472" s="228" t="s">
        <v>199</v>
      </c>
      <c r="AU472" s="228" t="s">
        <v>85</v>
      </c>
      <c r="AY472" s="20" t="s">
        <v>197</v>
      </c>
      <c r="BE472" s="229">
        <f>IF(N472="základní",J472,0)</f>
        <v>0</v>
      </c>
      <c r="BF472" s="229">
        <f>IF(N472="snížená",J472,0)</f>
        <v>0</v>
      </c>
      <c r="BG472" s="229">
        <f>IF(N472="zákl. přenesená",J472,0)</f>
        <v>0</v>
      </c>
      <c r="BH472" s="229">
        <f>IF(N472="sníž. přenesená",J472,0)</f>
        <v>0</v>
      </c>
      <c r="BI472" s="229">
        <f>IF(N472="nulová",J472,0)</f>
        <v>0</v>
      </c>
      <c r="BJ472" s="20" t="s">
        <v>83</v>
      </c>
      <c r="BK472" s="229">
        <f>ROUND(I472*H472,2)</f>
        <v>0</v>
      </c>
      <c r="BL472" s="20" t="s">
        <v>204</v>
      </c>
      <c r="BM472" s="228" t="s">
        <v>700</v>
      </c>
    </row>
    <row r="473" s="2" customFormat="1">
      <c r="A473" s="41"/>
      <c r="B473" s="42"/>
      <c r="C473" s="43"/>
      <c r="D473" s="230" t="s">
        <v>206</v>
      </c>
      <c r="E473" s="43"/>
      <c r="F473" s="231" t="s">
        <v>701</v>
      </c>
      <c r="G473" s="43"/>
      <c r="H473" s="43"/>
      <c r="I473" s="232"/>
      <c r="J473" s="43"/>
      <c r="K473" s="43"/>
      <c r="L473" s="47"/>
      <c r="M473" s="233"/>
      <c r="N473" s="234"/>
      <c r="O473" s="87"/>
      <c r="P473" s="87"/>
      <c r="Q473" s="87"/>
      <c r="R473" s="87"/>
      <c r="S473" s="87"/>
      <c r="T473" s="88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T473" s="20" t="s">
        <v>206</v>
      </c>
      <c r="AU473" s="20" t="s">
        <v>85</v>
      </c>
    </row>
    <row r="474" s="13" customFormat="1">
      <c r="A474" s="13"/>
      <c r="B474" s="235"/>
      <c r="C474" s="236"/>
      <c r="D474" s="237" t="s">
        <v>208</v>
      </c>
      <c r="E474" s="238" t="s">
        <v>19</v>
      </c>
      <c r="F474" s="239" t="s">
        <v>702</v>
      </c>
      <c r="G474" s="236"/>
      <c r="H474" s="240">
        <v>0.108</v>
      </c>
      <c r="I474" s="241"/>
      <c r="J474" s="236"/>
      <c r="K474" s="236"/>
      <c r="L474" s="242"/>
      <c r="M474" s="243"/>
      <c r="N474" s="244"/>
      <c r="O474" s="244"/>
      <c r="P474" s="244"/>
      <c r="Q474" s="244"/>
      <c r="R474" s="244"/>
      <c r="S474" s="244"/>
      <c r="T474" s="245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46" t="s">
        <v>208</v>
      </c>
      <c r="AU474" s="246" t="s">
        <v>85</v>
      </c>
      <c r="AV474" s="13" t="s">
        <v>85</v>
      </c>
      <c r="AW474" s="13" t="s">
        <v>37</v>
      </c>
      <c r="AX474" s="13" t="s">
        <v>76</v>
      </c>
      <c r="AY474" s="246" t="s">
        <v>197</v>
      </c>
    </row>
    <row r="475" s="13" customFormat="1">
      <c r="A475" s="13"/>
      <c r="B475" s="235"/>
      <c r="C475" s="236"/>
      <c r="D475" s="237" t="s">
        <v>208</v>
      </c>
      <c r="E475" s="238" t="s">
        <v>19</v>
      </c>
      <c r="F475" s="239" t="s">
        <v>703</v>
      </c>
      <c r="G475" s="236"/>
      <c r="H475" s="240">
        <v>81.811000000000007</v>
      </c>
      <c r="I475" s="241"/>
      <c r="J475" s="236"/>
      <c r="K475" s="236"/>
      <c r="L475" s="242"/>
      <c r="M475" s="243"/>
      <c r="N475" s="244"/>
      <c r="O475" s="244"/>
      <c r="P475" s="244"/>
      <c r="Q475" s="244"/>
      <c r="R475" s="244"/>
      <c r="S475" s="244"/>
      <c r="T475" s="245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46" t="s">
        <v>208</v>
      </c>
      <c r="AU475" s="246" t="s">
        <v>85</v>
      </c>
      <c r="AV475" s="13" t="s">
        <v>85</v>
      </c>
      <c r="AW475" s="13" t="s">
        <v>37</v>
      </c>
      <c r="AX475" s="13" t="s">
        <v>76</v>
      </c>
      <c r="AY475" s="246" t="s">
        <v>197</v>
      </c>
    </row>
    <row r="476" s="13" customFormat="1">
      <c r="A476" s="13"/>
      <c r="B476" s="235"/>
      <c r="C476" s="236"/>
      <c r="D476" s="237" t="s">
        <v>208</v>
      </c>
      <c r="E476" s="238" t="s">
        <v>19</v>
      </c>
      <c r="F476" s="239" t="s">
        <v>704</v>
      </c>
      <c r="G476" s="236"/>
      <c r="H476" s="240">
        <v>105.68300000000001</v>
      </c>
      <c r="I476" s="241"/>
      <c r="J476" s="236"/>
      <c r="K476" s="236"/>
      <c r="L476" s="242"/>
      <c r="M476" s="243"/>
      <c r="N476" s="244"/>
      <c r="O476" s="244"/>
      <c r="P476" s="244"/>
      <c r="Q476" s="244"/>
      <c r="R476" s="244"/>
      <c r="S476" s="244"/>
      <c r="T476" s="245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46" t="s">
        <v>208</v>
      </c>
      <c r="AU476" s="246" t="s">
        <v>85</v>
      </c>
      <c r="AV476" s="13" t="s">
        <v>85</v>
      </c>
      <c r="AW476" s="13" t="s">
        <v>37</v>
      </c>
      <c r="AX476" s="13" t="s">
        <v>76</v>
      </c>
      <c r="AY476" s="246" t="s">
        <v>197</v>
      </c>
    </row>
    <row r="477" s="14" customFormat="1">
      <c r="A477" s="14"/>
      <c r="B477" s="247"/>
      <c r="C477" s="248"/>
      <c r="D477" s="237" t="s">
        <v>208</v>
      </c>
      <c r="E477" s="249" t="s">
        <v>19</v>
      </c>
      <c r="F477" s="250" t="s">
        <v>272</v>
      </c>
      <c r="G477" s="248"/>
      <c r="H477" s="251">
        <v>187.60200000000003</v>
      </c>
      <c r="I477" s="252"/>
      <c r="J477" s="248"/>
      <c r="K477" s="248"/>
      <c r="L477" s="253"/>
      <c r="M477" s="254"/>
      <c r="N477" s="255"/>
      <c r="O477" s="255"/>
      <c r="P477" s="255"/>
      <c r="Q477" s="255"/>
      <c r="R477" s="255"/>
      <c r="S477" s="255"/>
      <c r="T477" s="256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57" t="s">
        <v>208</v>
      </c>
      <c r="AU477" s="257" t="s">
        <v>85</v>
      </c>
      <c r="AV477" s="14" t="s">
        <v>204</v>
      </c>
      <c r="AW477" s="14" t="s">
        <v>37</v>
      </c>
      <c r="AX477" s="14" t="s">
        <v>83</v>
      </c>
      <c r="AY477" s="257" t="s">
        <v>197</v>
      </c>
    </row>
    <row r="478" s="2" customFormat="1" ht="49.05" customHeight="1">
      <c r="A478" s="41"/>
      <c r="B478" s="42"/>
      <c r="C478" s="217" t="s">
        <v>705</v>
      </c>
      <c r="D478" s="217" t="s">
        <v>199</v>
      </c>
      <c r="E478" s="218" t="s">
        <v>706</v>
      </c>
      <c r="F478" s="219" t="s">
        <v>707</v>
      </c>
      <c r="G478" s="220" t="s">
        <v>345</v>
      </c>
      <c r="H478" s="221">
        <v>3564.4380000000001</v>
      </c>
      <c r="I478" s="222"/>
      <c r="J478" s="223">
        <f>ROUND(I478*H478,2)</f>
        <v>0</v>
      </c>
      <c r="K478" s="219" t="s">
        <v>203</v>
      </c>
      <c r="L478" s="47"/>
      <c r="M478" s="224" t="s">
        <v>19</v>
      </c>
      <c r="N478" s="225" t="s">
        <v>47</v>
      </c>
      <c r="O478" s="87"/>
      <c r="P478" s="226">
        <f>O478*H478</f>
        <v>0</v>
      </c>
      <c r="Q478" s="226">
        <v>0</v>
      </c>
      <c r="R478" s="226">
        <f>Q478*H478</f>
        <v>0</v>
      </c>
      <c r="S478" s="226">
        <v>0</v>
      </c>
      <c r="T478" s="227">
        <f>S478*H478</f>
        <v>0</v>
      </c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R478" s="228" t="s">
        <v>204</v>
      </c>
      <c r="AT478" s="228" t="s">
        <v>199</v>
      </c>
      <c r="AU478" s="228" t="s">
        <v>85</v>
      </c>
      <c r="AY478" s="20" t="s">
        <v>197</v>
      </c>
      <c r="BE478" s="229">
        <f>IF(N478="základní",J478,0)</f>
        <v>0</v>
      </c>
      <c r="BF478" s="229">
        <f>IF(N478="snížená",J478,0)</f>
        <v>0</v>
      </c>
      <c r="BG478" s="229">
        <f>IF(N478="zákl. přenesená",J478,0)</f>
        <v>0</v>
      </c>
      <c r="BH478" s="229">
        <f>IF(N478="sníž. přenesená",J478,0)</f>
        <v>0</v>
      </c>
      <c r="BI478" s="229">
        <f>IF(N478="nulová",J478,0)</f>
        <v>0</v>
      </c>
      <c r="BJ478" s="20" t="s">
        <v>83</v>
      </c>
      <c r="BK478" s="229">
        <f>ROUND(I478*H478,2)</f>
        <v>0</v>
      </c>
      <c r="BL478" s="20" t="s">
        <v>204</v>
      </c>
      <c r="BM478" s="228" t="s">
        <v>708</v>
      </c>
    </row>
    <row r="479" s="2" customFormat="1">
      <c r="A479" s="41"/>
      <c r="B479" s="42"/>
      <c r="C479" s="43"/>
      <c r="D479" s="230" t="s">
        <v>206</v>
      </c>
      <c r="E479" s="43"/>
      <c r="F479" s="231" t="s">
        <v>709</v>
      </c>
      <c r="G479" s="43"/>
      <c r="H479" s="43"/>
      <c r="I479" s="232"/>
      <c r="J479" s="43"/>
      <c r="K479" s="43"/>
      <c r="L479" s="47"/>
      <c r="M479" s="233"/>
      <c r="N479" s="234"/>
      <c r="O479" s="87"/>
      <c r="P479" s="87"/>
      <c r="Q479" s="87"/>
      <c r="R479" s="87"/>
      <c r="S479" s="87"/>
      <c r="T479" s="88"/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T479" s="20" t="s">
        <v>206</v>
      </c>
      <c r="AU479" s="20" t="s">
        <v>85</v>
      </c>
    </row>
    <row r="480" s="13" customFormat="1">
      <c r="A480" s="13"/>
      <c r="B480" s="235"/>
      <c r="C480" s="236"/>
      <c r="D480" s="237" t="s">
        <v>208</v>
      </c>
      <c r="E480" s="236"/>
      <c r="F480" s="239" t="s">
        <v>710</v>
      </c>
      <c r="G480" s="236"/>
      <c r="H480" s="240">
        <v>3564.4380000000001</v>
      </c>
      <c r="I480" s="241"/>
      <c r="J480" s="236"/>
      <c r="K480" s="236"/>
      <c r="L480" s="242"/>
      <c r="M480" s="243"/>
      <c r="N480" s="244"/>
      <c r="O480" s="244"/>
      <c r="P480" s="244"/>
      <c r="Q480" s="244"/>
      <c r="R480" s="244"/>
      <c r="S480" s="244"/>
      <c r="T480" s="245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46" t="s">
        <v>208</v>
      </c>
      <c r="AU480" s="246" t="s">
        <v>85</v>
      </c>
      <c r="AV480" s="13" t="s">
        <v>85</v>
      </c>
      <c r="AW480" s="13" t="s">
        <v>4</v>
      </c>
      <c r="AX480" s="13" t="s">
        <v>83</v>
      </c>
      <c r="AY480" s="246" t="s">
        <v>197</v>
      </c>
    </row>
    <row r="481" s="2" customFormat="1" ht="24.15" customHeight="1">
      <c r="A481" s="41"/>
      <c r="B481" s="42"/>
      <c r="C481" s="217" t="s">
        <v>711</v>
      </c>
      <c r="D481" s="217" t="s">
        <v>199</v>
      </c>
      <c r="E481" s="218" t="s">
        <v>712</v>
      </c>
      <c r="F481" s="219" t="s">
        <v>713</v>
      </c>
      <c r="G481" s="220" t="s">
        <v>345</v>
      </c>
      <c r="H481" s="221">
        <v>237.976</v>
      </c>
      <c r="I481" s="222"/>
      <c r="J481" s="223">
        <f>ROUND(I481*H481,2)</f>
        <v>0</v>
      </c>
      <c r="K481" s="219" t="s">
        <v>203</v>
      </c>
      <c r="L481" s="47"/>
      <c r="M481" s="224" t="s">
        <v>19</v>
      </c>
      <c r="N481" s="225" t="s">
        <v>47</v>
      </c>
      <c r="O481" s="87"/>
      <c r="P481" s="226">
        <f>O481*H481</f>
        <v>0</v>
      </c>
      <c r="Q481" s="226">
        <v>0</v>
      </c>
      <c r="R481" s="226">
        <f>Q481*H481</f>
        <v>0</v>
      </c>
      <c r="S481" s="226">
        <v>0</v>
      </c>
      <c r="T481" s="227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228" t="s">
        <v>204</v>
      </c>
      <c r="AT481" s="228" t="s">
        <v>199</v>
      </c>
      <c r="AU481" s="228" t="s">
        <v>85</v>
      </c>
      <c r="AY481" s="20" t="s">
        <v>197</v>
      </c>
      <c r="BE481" s="229">
        <f>IF(N481="základní",J481,0)</f>
        <v>0</v>
      </c>
      <c r="BF481" s="229">
        <f>IF(N481="snížená",J481,0)</f>
        <v>0</v>
      </c>
      <c r="BG481" s="229">
        <f>IF(N481="zákl. přenesená",J481,0)</f>
        <v>0</v>
      </c>
      <c r="BH481" s="229">
        <f>IF(N481="sníž. přenesená",J481,0)</f>
        <v>0</v>
      </c>
      <c r="BI481" s="229">
        <f>IF(N481="nulová",J481,0)</f>
        <v>0</v>
      </c>
      <c r="BJ481" s="20" t="s">
        <v>83</v>
      </c>
      <c r="BK481" s="229">
        <f>ROUND(I481*H481,2)</f>
        <v>0</v>
      </c>
      <c r="BL481" s="20" t="s">
        <v>204</v>
      </c>
      <c r="BM481" s="228" t="s">
        <v>714</v>
      </c>
    </row>
    <row r="482" s="2" customFormat="1">
      <c r="A482" s="41"/>
      <c r="B482" s="42"/>
      <c r="C482" s="43"/>
      <c r="D482" s="230" t="s">
        <v>206</v>
      </c>
      <c r="E482" s="43"/>
      <c r="F482" s="231" t="s">
        <v>715</v>
      </c>
      <c r="G482" s="43"/>
      <c r="H482" s="43"/>
      <c r="I482" s="232"/>
      <c r="J482" s="43"/>
      <c r="K482" s="43"/>
      <c r="L482" s="47"/>
      <c r="M482" s="233"/>
      <c r="N482" s="234"/>
      <c r="O482" s="87"/>
      <c r="P482" s="87"/>
      <c r="Q482" s="87"/>
      <c r="R482" s="87"/>
      <c r="S482" s="87"/>
      <c r="T482" s="88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T482" s="20" t="s">
        <v>206</v>
      </c>
      <c r="AU482" s="20" t="s">
        <v>85</v>
      </c>
    </row>
    <row r="483" s="2" customFormat="1" ht="44.25" customHeight="1">
      <c r="A483" s="41"/>
      <c r="B483" s="42"/>
      <c r="C483" s="217" t="s">
        <v>716</v>
      </c>
      <c r="D483" s="217" t="s">
        <v>199</v>
      </c>
      <c r="E483" s="218" t="s">
        <v>717</v>
      </c>
      <c r="F483" s="219" t="s">
        <v>718</v>
      </c>
      <c r="G483" s="220" t="s">
        <v>345</v>
      </c>
      <c r="H483" s="221">
        <v>81.811000000000007</v>
      </c>
      <c r="I483" s="222"/>
      <c r="J483" s="223">
        <f>ROUND(I483*H483,2)</f>
        <v>0</v>
      </c>
      <c r="K483" s="219" t="s">
        <v>203</v>
      </c>
      <c r="L483" s="47"/>
      <c r="M483" s="224" t="s">
        <v>19</v>
      </c>
      <c r="N483" s="225" t="s">
        <v>47</v>
      </c>
      <c r="O483" s="87"/>
      <c r="P483" s="226">
        <f>O483*H483</f>
        <v>0</v>
      </c>
      <c r="Q483" s="226">
        <v>0</v>
      </c>
      <c r="R483" s="226">
        <f>Q483*H483</f>
        <v>0</v>
      </c>
      <c r="S483" s="226">
        <v>0</v>
      </c>
      <c r="T483" s="227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228" t="s">
        <v>204</v>
      </c>
      <c r="AT483" s="228" t="s">
        <v>199</v>
      </c>
      <c r="AU483" s="228" t="s">
        <v>85</v>
      </c>
      <c r="AY483" s="20" t="s">
        <v>197</v>
      </c>
      <c r="BE483" s="229">
        <f>IF(N483="základní",J483,0)</f>
        <v>0</v>
      </c>
      <c r="BF483" s="229">
        <f>IF(N483="snížená",J483,0)</f>
        <v>0</v>
      </c>
      <c r="BG483" s="229">
        <f>IF(N483="zákl. přenesená",J483,0)</f>
        <v>0</v>
      </c>
      <c r="BH483" s="229">
        <f>IF(N483="sníž. přenesená",J483,0)</f>
        <v>0</v>
      </c>
      <c r="BI483" s="229">
        <f>IF(N483="nulová",J483,0)</f>
        <v>0</v>
      </c>
      <c r="BJ483" s="20" t="s">
        <v>83</v>
      </c>
      <c r="BK483" s="229">
        <f>ROUND(I483*H483,2)</f>
        <v>0</v>
      </c>
      <c r="BL483" s="20" t="s">
        <v>204</v>
      </c>
      <c r="BM483" s="228" t="s">
        <v>719</v>
      </c>
    </row>
    <row r="484" s="2" customFormat="1">
      <c r="A484" s="41"/>
      <c r="B484" s="42"/>
      <c r="C484" s="43"/>
      <c r="D484" s="230" t="s">
        <v>206</v>
      </c>
      <c r="E484" s="43"/>
      <c r="F484" s="231" t="s">
        <v>720</v>
      </c>
      <c r="G484" s="43"/>
      <c r="H484" s="43"/>
      <c r="I484" s="232"/>
      <c r="J484" s="43"/>
      <c r="K484" s="43"/>
      <c r="L484" s="47"/>
      <c r="M484" s="233"/>
      <c r="N484" s="234"/>
      <c r="O484" s="87"/>
      <c r="P484" s="87"/>
      <c r="Q484" s="87"/>
      <c r="R484" s="87"/>
      <c r="S484" s="87"/>
      <c r="T484" s="88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0" t="s">
        <v>206</v>
      </c>
      <c r="AU484" s="20" t="s">
        <v>85</v>
      </c>
    </row>
    <row r="485" s="13" customFormat="1">
      <c r="A485" s="13"/>
      <c r="B485" s="235"/>
      <c r="C485" s="236"/>
      <c r="D485" s="237" t="s">
        <v>208</v>
      </c>
      <c r="E485" s="238" t="s">
        <v>19</v>
      </c>
      <c r="F485" s="239" t="s">
        <v>703</v>
      </c>
      <c r="G485" s="236"/>
      <c r="H485" s="240">
        <v>81.811000000000007</v>
      </c>
      <c r="I485" s="241"/>
      <c r="J485" s="236"/>
      <c r="K485" s="236"/>
      <c r="L485" s="242"/>
      <c r="M485" s="243"/>
      <c r="N485" s="244"/>
      <c r="O485" s="244"/>
      <c r="P485" s="244"/>
      <c r="Q485" s="244"/>
      <c r="R485" s="244"/>
      <c r="S485" s="244"/>
      <c r="T485" s="245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46" t="s">
        <v>208</v>
      </c>
      <c r="AU485" s="246" t="s">
        <v>85</v>
      </c>
      <c r="AV485" s="13" t="s">
        <v>85</v>
      </c>
      <c r="AW485" s="13" t="s">
        <v>37</v>
      </c>
      <c r="AX485" s="13" t="s">
        <v>83</v>
      </c>
      <c r="AY485" s="246" t="s">
        <v>197</v>
      </c>
    </row>
    <row r="486" s="2" customFormat="1" ht="44.25" customHeight="1">
      <c r="A486" s="41"/>
      <c r="B486" s="42"/>
      <c r="C486" s="217" t="s">
        <v>721</v>
      </c>
      <c r="D486" s="217" t="s">
        <v>199</v>
      </c>
      <c r="E486" s="218" t="s">
        <v>722</v>
      </c>
      <c r="F486" s="219" t="s">
        <v>351</v>
      </c>
      <c r="G486" s="220" t="s">
        <v>345</v>
      </c>
      <c r="H486" s="221">
        <v>50.375</v>
      </c>
      <c r="I486" s="222"/>
      <c r="J486" s="223">
        <f>ROUND(I486*H486,2)</f>
        <v>0</v>
      </c>
      <c r="K486" s="219" t="s">
        <v>203</v>
      </c>
      <c r="L486" s="47"/>
      <c r="M486" s="224" t="s">
        <v>19</v>
      </c>
      <c r="N486" s="225" t="s">
        <v>47</v>
      </c>
      <c r="O486" s="87"/>
      <c r="P486" s="226">
        <f>O486*H486</f>
        <v>0</v>
      </c>
      <c r="Q486" s="226">
        <v>0</v>
      </c>
      <c r="R486" s="226">
        <f>Q486*H486</f>
        <v>0</v>
      </c>
      <c r="S486" s="226">
        <v>0</v>
      </c>
      <c r="T486" s="227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228" t="s">
        <v>204</v>
      </c>
      <c r="AT486" s="228" t="s">
        <v>199</v>
      </c>
      <c r="AU486" s="228" t="s">
        <v>85</v>
      </c>
      <c r="AY486" s="20" t="s">
        <v>197</v>
      </c>
      <c r="BE486" s="229">
        <f>IF(N486="základní",J486,0)</f>
        <v>0</v>
      </c>
      <c r="BF486" s="229">
        <f>IF(N486="snížená",J486,0)</f>
        <v>0</v>
      </c>
      <c r="BG486" s="229">
        <f>IF(N486="zákl. přenesená",J486,0)</f>
        <v>0</v>
      </c>
      <c r="BH486" s="229">
        <f>IF(N486="sníž. přenesená",J486,0)</f>
        <v>0</v>
      </c>
      <c r="BI486" s="229">
        <f>IF(N486="nulová",J486,0)</f>
        <v>0</v>
      </c>
      <c r="BJ486" s="20" t="s">
        <v>83</v>
      </c>
      <c r="BK486" s="229">
        <f>ROUND(I486*H486,2)</f>
        <v>0</v>
      </c>
      <c r="BL486" s="20" t="s">
        <v>204</v>
      </c>
      <c r="BM486" s="228" t="s">
        <v>723</v>
      </c>
    </row>
    <row r="487" s="2" customFormat="1">
      <c r="A487" s="41"/>
      <c r="B487" s="42"/>
      <c r="C487" s="43"/>
      <c r="D487" s="230" t="s">
        <v>206</v>
      </c>
      <c r="E487" s="43"/>
      <c r="F487" s="231" t="s">
        <v>724</v>
      </c>
      <c r="G487" s="43"/>
      <c r="H487" s="43"/>
      <c r="I487" s="232"/>
      <c r="J487" s="43"/>
      <c r="K487" s="43"/>
      <c r="L487" s="47"/>
      <c r="M487" s="233"/>
      <c r="N487" s="234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206</v>
      </c>
      <c r="AU487" s="20" t="s">
        <v>85</v>
      </c>
    </row>
    <row r="488" s="13" customFormat="1">
      <c r="A488" s="13"/>
      <c r="B488" s="235"/>
      <c r="C488" s="236"/>
      <c r="D488" s="237" t="s">
        <v>208</v>
      </c>
      <c r="E488" s="238" t="s">
        <v>19</v>
      </c>
      <c r="F488" s="239" t="s">
        <v>690</v>
      </c>
      <c r="G488" s="236"/>
      <c r="H488" s="240">
        <v>50.375</v>
      </c>
      <c r="I488" s="241"/>
      <c r="J488" s="236"/>
      <c r="K488" s="236"/>
      <c r="L488" s="242"/>
      <c r="M488" s="243"/>
      <c r="N488" s="244"/>
      <c r="O488" s="244"/>
      <c r="P488" s="244"/>
      <c r="Q488" s="244"/>
      <c r="R488" s="244"/>
      <c r="S488" s="244"/>
      <c r="T488" s="245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6" t="s">
        <v>208</v>
      </c>
      <c r="AU488" s="246" t="s">
        <v>85</v>
      </c>
      <c r="AV488" s="13" t="s">
        <v>85</v>
      </c>
      <c r="AW488" s="13" t="s">
        <v>37</v>
      </c>
      <c r="AX488" s="13" t="s">
        <v>83</v>
      </c>
      <c r="AY488" s="246" t="s">
        <v>197</v>
      </c>
    </row>
    <row r="489" s="2" customFormat="1" ht="44.25" customHeight="1">
      <c r="A489" s="41"/>
      <c r="B489" s="42"/>
      <c r="C489" s="217" t="s">
        <v>725</v>
      </c>
      <c r="D489" s="217" t="s">
        <v>199</v>
      </c>
      <c r="E489" s="218" t="s">
        <v>726</v>
      </c>
      <c r="F489" s="219" t="s">
        <v>727</v>
      </c>
      <c r="G489" s="220" t="s">
        <v>345</v>
      </c>
      <c r="H489" s="221">
        <v>105.68300000000001</v>
      </c>
      <c r="I489" s="222"/>
      <c r="J489" s="223">
        <f>ROUND(I489*H489,2)</f>
        <v>0</v>
      </c>
      <c r="K489" s="219" t="s">
        <v>203</v>
      </c>
      <c r="L489" s="47"/>
      <c r="M489" s="224" t="s">
        <v>19</v>
      </c>
      <c r="N489" s="225" t="s">
        <v>47</v>
      </c>
      <c r="O489" s="87"/>
      <c r="P489" s="226">
        <f>O489*H489</f>
        <v>0</v>
      </c>
      <c r="Q489" s="226">
        <v>0</v>
      </c>
      <c r="R489" s="226">
        <f>Q489*H489</f>
        <v>0</v>
      </c>
      <c r="S489" s="226">
        <v>0</v>
      </c>
      <c r="T489" s="227">
        <f>S489*H489</f>
        <v>0</v>
      </c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R489" s="228" t="s">
        <v>204</v>
      </c>
      <c r="AT489" s="228" t="s">
        <v>199</v>
      </c>
      <c r="AU489" s="228" t="s">
        <v>85</v>
      </c>
      <c r="AY489" s="20" t="s">
        <v>197</v>
      </c>
      <c r="BE489" s="229">
        <f>IF(N489="základní",J489,0)</f>
        <v>0</v>
      </c>
      <c r="BF489" s="229">
        <f>IF(N489="snížená",J489,0)</f>
        <v>0</v>
      </c>
      <c r="BG489" s="229">
        <f>IF(N489="zákl. přenesená",J489,0)</f>
        <v>0</v>
      </c>
      <c r="BH489" s="229">
        <f>IF(N489="sníž. přenesená",J489,0)</f>
        <v>0</v>
      </c>
      <c r="BI489" s="229">
        <f>IF(N489="nulová",J489,0)</f>
        <v>0</v>
      </c>
      <c r="BJ489" s="20" t="s">
        <v>83</v>
      </c>
      <c r="BK489" s="229">
        <f>ROUND(I489*H489,2)</f>
        <v>0</v>
      </c>
      <c r="BL489" s="20" t="s">
        <v>204</v>
      </c>
      <c r="BM489" s="228" t="s">
        <v>728</v>
      </c>
    </row>
    <row r="490" s="2" customFormat="1">
      <c r="A490" s="41"/>
      <c r="B490" s="42"/>
      <c r="C490" s="43"/>
      <c r="D490" s="230" t="s">
        <v>206</v>
      </c>
      <c r="E490" s="43"/>
      <c r="F490" s="231" t="s">
        <v>729</v>
      </c>
      <c r="G490" s="43"/>
      <c r="H490" s="43"/>
      <c r="I490" s="232"/>
      <c r="J490" s="43"/>
      <c r="K490" s="43"/>
      <c r="L490" s="47"/>
      <c r="M490" s="233"/>
      <c r="N490" s="234"/>
      <c r="O490" s="87"/>
      <c r="P490" s="87"/>
      <c r="Q490" s="87"/>
      <c r="R490" s="87"/>
      <c r="S490" s="87"/>
      <c r="T490" s="88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T490" s="20" t="s">
        <v>206</v>
      </c>
      <c r="AU490" s="20" t="s">
        <v>85</v>
      </c>
    </row>
    <row r="491" s="13" customFormat="1">
      <c r="A491" s="13"/>
      <c r="B491" s="235"/>
      <c r="C491" s="236"/>
      <c r="D491" s="237" t="s">
        <v>208</v>
      </c>
      <c r="E491" s="238" t="s">
        <v>19</v>
      </c>
      <c r="F491" s="239" t="s">
        <v>704</v>
      </c>
      <c r="G491" s="236"/>
      <c r="H491" s="240">
        <v>105.68300000000001</v>
      </c>
      <c r="I491" s="241"/>
      <c r="J491" s="236"/>
      <c r="K491" s="236"/>
      <c r="L491" s="242"/>
      <c r="M491" s="243"/>
      <c r="N491" s="244"/>
      <c r="O491" s="244"/>
      <c r="P491" s="244"/>
      <c r="Q491" s="244"/>
      <c r="R491" s="244"/>
      <c r="S491" s="244"/>
      <c r="T491" s="245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46" t="s">
        <v>208</v>
      </c>
      <c r="AU491" s="246" t="s">
        <v>85</v>
      </c>
      <c r="AV491" s="13" t="s">
        <v>85</v>
      </c>
      <c r="AW491" s="13" t="s">
        <v>37</v>
      </c>
      <c r="AX491" s="13" t="s">
        <v>83</v>
      </c>
      <c r="AY491" s="246" t="s">
        <v>197</v>
      </c>
    </row>
    <row r="492" s="2" customFormat="1" ht="49.05" customHeight="1">
      <c r="A492" s="41"/>
      <c r="B492" s="42"/>
      <c r="C492" s="217" t="s">
        <v>730</v>
      </c>
      <c r="D492" s="217" t="s">
        <v>199</v>
      </c>
      <c r="E492" s="218" t="s">
        <v>731</v>
      </c>
      <c r="F492" s="219" t="s">
        <v>732</v>
      </c>
      <c r="G492" s="220" t="s">
        <v>345</v>
      </c>
      <c r="H492" s="221">
        <v>0.108</v>
      </c>
      <c r="I492" s="222"/>
      <c r="J492" s="223">
        <f>ROUND(I492*H492,2)</f>
        <v>0</v>
      </c>
      <c r="K492" s="219" t="s">
        <v>203</v>
      </c>
      <c r="L492" s="47"/>
      <c r="M492" s="224" t="s">
        <v>19</v>
      </c>
      <c r="N492" s="225" t="s">
        <v>47</v>
      </c>
      <c r="O492" s="87"/>
      <c r="P492" s="226">
        <f>O492*H492</f>
        <v>0</v>
      </c>
      <c r="Q492" s="226">
        <v>0</v>
      </c>
      <c r="R492" s="226">
        <f>Q492*H492</f>
        <v>0</v>
      </c>
      <c r="S492" s="226">
        <v>0</v>
      </c>
      <c r="T492" s="227">
        <f>S492*H492</f>
        <v>0</v>
      </c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R492" s="228" t="s">
        <v>204</v>
      </c>
      <c r="AT492" s="228" t="s">
        <v>199</v>
      </c>
      <c r="AU492" s="228" t="s">
        <v>85</v>
      </c>
      <c r="AY492" s="20" t="s">
        <v>197</v>
      </c>
      <c r="BE492" s="229">
        <f>IF(N492="základní",J492,0)</f>
        <v>0</v>
      </c>
      <c r="BF492" s="229">
        <f>IF(N492="snížená",J492,0)</f>
        <v>0</v>
      </c>
      <c r="BG492" s="229">
        <f>IF(N492="zákl. přenesená",J492,0)</f>
        <v>0</v>
      </c>
      <c r="BH492" s="229">
        <f>IF(N492="sníž. přenesená",J492,0)</f>
        <v>0</v>
      </c>
      <c r="BI492" s="229">
        <f>IF(N492="nulová",J492,0)</f>
        <v>0</v>
      </c>
      <c r="BJ492" s="20" t="s">
        <v>83</v>
      </c>
      <c r="BK492" s="229">
        <f>ROUND(I492*H492,2)</f>
        <v>0</v>
      </c>
      <c r="BL492" s="20" t="s">
        <v>204</v>
      </c>
      <c r="BM492" s="228" t="s">
        <v>733</v>
      </c>
    </row>
    <row r="493" s="2" customFormat="1">
      <c r="A493" s="41"/>
      <c r="B493" s="42"/>
      <c r="C493" s="43"/>
      <c r="D493" s="230" t="s">
        <v>206</v>
      </c>
      <c r="E493" s="43"/>
      <c r="F493" s="231" t="s">
        <v>734</v>
      </c>
      <c r="G493" s="43"/>
      <c r="H493" s="43"/>
      <c r="I493" s="232"/>
      <c r="J493" s="43"/>
      <c r="K493" s="43"/>
      <c r="L493" s="47"/>
      <c r="M493" s="233"/>
      <c r="N493" s="234"/>
      <c r="O493" s="87"/>
      <c r="P493" s="87"/>
      <c r="Q493" s="87"/>
      <c r="R493" s="87"/>
      <c r="S493" s="87"/>
      <c r="T493" s="88"/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T493" s="20" t="s">
        <v>206</v>
      </c>
      <c r="AU493" s="20" t="s">
        <v>85</v>
      </c>
    </row>
    <row r="494" s="13" customFormat="1">
      <c r="A494" s="13"/>
      <c r="B494" s="235"/>
      <c r="C494" s="236"/>
      <c r="D494" s="237" t="s">
        <v>208</v>
      </c>
      <c r="E494" s="238" t="s">
        <v>19</v>
      </c>
      <c r="F494" s="239" t="s">
        <v>702</v>
      </c>
      <c r="G494" s="236"/>
      <c r="H494" s="240">
        <v>0.108</v>
      </c>
      <c r="I494" s="241"/>
      <c r="J494" s="236"/>
      <c r="K494" s="236"/>
      <c r="L494" s="242"/>
      <c r="M494" s="243"/>
      <c r="N494" s="244"/>
      <c r="O494" s="244"/>
      <c r="P494" s="244"/>
      <c r="Q494" s="244"/>
      <c r="R494" s="244"/>
      <c r="S494" s="244"/>
      <c r="T494" s="245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46" t="s">
        <v>208</v>
      </c>
      <c r="AU494" s="246" t="s">
        <v>85</v>
      </c>
      <c r="AV494" s="13" t="s">
        <v>85</v>
      </c>
      <c r="AW494" s="13" t="s">
        <v>37</v>
      </c>
      <c r="AX494" s="13" t="s">
        <v>83</v>
      </c>
      <c r="AY494" s="246" t="s">
        <v>197</v>
      </c>
    </row>
    <row r="495" s="12" customFormat="1" ht="22.8" customHeight="1">
      <c r="A495" s="12"/>
      <c r="B495" s="201"/>
      <c r="C495" s="202"/>
      <c r="D495" s="203" t="s">
        <v>75</v>
      </c>
      <c r="E495" s="215" t="s">
        <v>735</v>
      </c>
      <c r="F495" s="215" t="s">
        <v>736</v>
      </c>
      <c r="G495" s="202"/>
      <c r="H495" s="202"/>
      <c r="I495" s="205"/>
      <c r="J495" s="216">
        <f>BK495</f>
        <v>0</v>
      </c>
      <c r="K495" s="202"/>
      <c r="L495" s="207"/>
      <c r="M495" s="208"/>
      <c r="N495" s="209"/>
      <c r="O495" s="209"/>
      <c r="P495" s="210">
        <f>SUM(P496:P497)</f>
        <v>0</v>
      </c>
      <c r="Q495" s="209"/>
      <c r="R495" s="210">
        <f>SUM(R496:R497)</f>
        <v>0</v>
      </c>
      <c r="S495" s="209"/>
      <c r="T495" s="211">
        <f>SUM(T496:T497)</f>
        <v>0</v>
      </c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R495" s="212" t="s">
        <v>83</v>
      </c>
      <c r="AT495" s="213" t="s">
        <v>75</v>
      </c>
      <c r="AU495" s="213" t="s">
        <v>83</v>
      </c>
      <c r="AY495" s="212" t="s">
        <v>197</v>
      </c>
      <c r="BK495" s="214">
        <f>SUM(BK496:BK497)</f>
        <v>0</v>
      </c>
    </row>
    <row r="496" s="2" customFormat="1" ht="37.8" customHeight="1">
      <c r="A496" s="41"/>
      <c r="B496" s="42"/>
      <c r="C496" s="217" t="s">
        <v>737</v>
      </c>
      <c r="D496" s="217" t="s">
        <v>199</v>
      </c>
      <c r="E496" s="218" t="s">
        <v>738</v>
      </c>
      <c r="F496" s="219" t="s">
        <v>739</v>
      </c>
      <c r="G496" s="220" t="s">
        <v>345</v>
      </c>
      <c r="H496" s="221">
        <v>123.89100000000001</v>
      </c>
      <c r="I496" s="222"/>
      <c r="J496" s="223">
        <f>ROUND(I496*H496,2)</f>
        <v>0</v>
      </c>
      <c r="K496" s="219" t="s">
        <v>203</v>
      </c>
      <c r="L496" s="47"/>
      <c r="M496" s="224" t="s">
        <v>19</v>
      </c>
      <c r="N496" s="225" t="s">
        <v>47</v>
      </c>
      <c r="O496" s="87"/>
      <c r="P496" s="226">
        <f>O496*H496</f>
        <v>0</v>
      </c>
      <c r="Q496" s="226">
        <v>0</v>
      </c>
      <c r="R496" s="226">
        <f>Q496*H496</f>
        <v>0</v>
      </c>
      <c r="S496" s="226">
        <v>0</v>
      </c>
      <c r="T496" s="227">
        <f>S496*H496</f>
        <v>0</v>
      </c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R496" s="228" t="s">
        <v>204</v>
      </c>
      <c r="AT496" s="228" t="s">
        <v>199</v>
      </c>
      <c r="AU496" s="228" t="s">
        <v>85</v>
      </c>
      <c r="AY496" s="20" t="s">
        <v>197</v>
      </c>
      <c r="BE496" s="229">
        <f>IF(N496="základní",J496,0)</f>
        <v>0</v>
      </c>
      <c r="BF496" s="229">
        <f>IF(N496="snížená",J496,0)</f>
        <v>0</v>
      </c>
      <c r="BG496" s="229">
        <f>IF(N496="zákl. přenesená",J496,0)</f>
        <v>0</v>
      </c>
      <c r="BH496" s="229">
        <f>IF(N496="sníž. přenesená",J496,0)</f>
        <v>0</v>
      </c>
      <c r="BI496" s="229">
        <f>IF(N496="nulová",J496,0)</f>
        <v>0</v>
      </c>
      <c r="BJ496" s="20" t="s">
        <v>83</v>
      </c>
      <c r="BK496" s="229">
        <f>ROUND(I496*H496,2)</f>
        <v>0</v>
      </c>
      <c r="BL496" s="20" t="s">
        <v>204</v>
      </c>
      <c r="BM496" s="228" t="s">
        <v>740</v>
      </c>
    </row>
    <row r="497" s="2" customFormat="1">
      <c r="A497" s="41"/>
      <c r="B497" s="42"/>
      <c r="C497" s="43"/>
      <c r="D497" s="230" t="s">
        <v>206</v>
      </c>
      <c r="E497" s="43"/>
      <c r="F497" s="231" t="s">
        <v>741</v>
      </c>
      <c r="G497" s="43"/>
      <c r="H497" s="43"/>
      <c r="I497" s="232"/>
      <c r="J497" s="43"/>
      <c r="K497" s="43"/>
      <c r="L497" s="47"/>
      <c r="M497" s="233"/>
      <c r="N497" s="234"/>
      <c r="O497" s="87"/>
      <c r="P497" s="87"/>
      <c r="Q497" s="87"/>
      <c r="R497" s="87"/>
      <c r="S497" s="87"/>
      <c r="T497" s="88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T497" s="20" t="s">
        <v>206</v>
      </c>
      <c r="AU497" s="20" t="s">
        <v>85</v>
      </c>
    </row>
    <row r="498" s="12" customFormat="1" ht="25.92" customHeight="1">
      <c r="A498" s="12"/>
      <c r="B498" s="201"/>
      <c r="C498" s="202"/>
      <c r="D498" s="203" t="s">
        <v>75</v>
      </c>
      <c r="E498" s="204" t="s">
        <v>742</v>
      </c>
      <c r="F498" s="204" t="s">
        <v>743</v>
      </c>
      <c r="G498" s="202"/>
      <c r="H498" s="202"/>
      <c r="I498" s="205"/>
      <c r="J498" s="206">
        <f>BK498</f>
        <v>0</v>
      </c>
      <c r="K498" s="202"/>
      <c r="L498" s="207"/>
      <c r="M498" s="208"/>
      <c r="N498" s="209"/>
      <c r="O498" s="209"/>
      <c r="P498" s="210">
        <f>P499+P514+P529</f>
        <v>0</v>
      </c>
      <c r="Q498" s="209"/>
      <c r="R498" s="210">
        <f>R499+R514+R529</f>
        <v>0.2083872</v>
      </c>
      <c r="S498" s="209"/>
      <c r="T498" s="211">
        <f>T499+T514+T529</f>
        <v>0.10816000000000001</v>
      </c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R498" s="212" t="s">
        <v>85</v>
      </c>
      <c r="AT498" s="213" t="s">
        <v>75</v>
      </c>
      <c r="AU498" s="213" t="s">
        <v>76</v>
      </c>
      <c r="AY498" s="212" t="s">
        <v>197</v>
      </c>
      <c r="BK498" s="214">
        <f>BK499+BK514+BK529</f>
        <v>0</v>
      </c>
    </row>
    <row r="499" s="12" customFormat="1" ht="22.8" customHeight="1">
      <c r="A499" s="12"/>
      <c r="B499" s="201"/>
      <c r="C499" s="202"/>
      <c r="D499" s="203" t="s">
        <v>75</v>
      </c>
      <c r="E499" s="215" t="s">
        <v>744</v>
      </c>
      <c r="F499" s="215" t="s">
        <v>745</v>
      </c>
      <c r="G499" s="202"/>
      <c r="H499" s="202"/>
      <c r="I499" s="205"/>
      <c r="J499" s="216">
        <f>BK499</f>
        <v>0</v>
      </c>
      <c r="K499" s="202"/>
      <c r="L499" s="207"/>
      <c r="M499" s="208"/>
      <c r="N499" s="209"/>
      <c r="O499" s="209"/>
      <c r="P499" s="210">
        <f>SUM(P500:P513)</f>
        <v>0</v>
      </c>
      <c r="Q499" s="209"/>
      <c r="R499" s="210">
        <f>SUM(R500:R513)</f>
        <v>0.0045500000000000002</v>
      </c>
      <c r="S499" s="209"/>
      <c r="T499" s="211">
        <f>SUM(T500:T513)</f>
        <v>0</v>
      </c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R499" s="212" t="s">
        <v>85</v>
      </c>
      <c r="AT499" s="213" t="s">
        <v>75</v>
      </c>
      <c r="AU499" s="213" t="s">
        <v>83</v>
      </c>
      <c r="AY499" s="212" t="s">
        <v>197</v>
      </c>
      <c r="BK499" s="214">
        <f>SUM(BK500:BK513)</f>
        <v>0</v>
      </c>
    </row>
    <row r="500" s="2" customFormat="1" ht="44.25" customHeight="1">
      <c r="A500" s="41"/>
      <c r="B500" s="42"/>
      <c r="C500" s="217" t="s">
        <v>746</v>
      </c>
      <c r="D500" s="217" t="s">
        <v>199</v>
      </c>
      <c r="E500" s="218" t="s">
        <v>747</v>
      </c>
      <c r="F500" s="219" t="s">
        <v>748</v>
      </c>
      <c r="G500" s="220" t="s">
        <v>202</v>
      </c>
      <c r="H500" s="221">
        <v>3.75</v>
      </c>
      <c r="I500" s="222"/>
      <c r="J500" s="223">
        <f>ROUND(I500*H500,2)</f>
        <v>0</v>
      </c>
      <c r="K500" s="219" t="s">
        <v>203</v>
      </c>
      <c r="L500" s="47"/>
      <c r="M500" s="224" t="s">
        <v>19</v>
      </c>
      <c r="N500" s="225" t="s">
        <v>47</v>
      </c>
      <c r="O500" s="87"/>
      <c r="P500" s="226">
        <f>O500*H500</f>
        <v>0</v>
      </c>
      <c r="Q500" s="226">
        <v>0.00080000000000000004</v>
      </c>
      <c r="R500" s="226">
        <f>Q500*H500</f>
        <v>0.0030000000000000001</v>
      </c>
      <c r="S500" s="226">
        <v>0</v>
      </c>
      <c r="T500" s="227">
        <f>S500*H500</f>
        <v>0</v>
      </c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R500" s="228" t="s">
        <v>290</v>
      </c>
      <c r="AT500" s="228" t="s">
        <v>199</v>
      </c>
      <c r="AU500" s="228" t="s">
        <v>85</v>
      </c>
      <c r="AY500" s="20" t="s">
        <v>197</v>
      </c>
      <c r="BE500" s="229">
        <f>IF(N500="základní",J500,0)</f>
        <v>0</v>
      </c>
      <c r="BF500" s="229">
        <f>IF(N500="snížená",J500,0)</f>
        <v>0</v>
      </c>
      <c r="BG500" s="229">
        <f>IF(N500="zákl. přenesená",J500,0)</f>
        <v>0</v>
      </c>
      <c r="BH500" s="229">
        <f>IF(N500="sníž. přenesená",J500,0)</f>
        <v>0</v>
      </c>
      <c r="BI500" s="229">
        <f>IF(N500="nulová",J500,0)</f>
        <v>0</v>
      </c>
      <c r="BJ500" s="20" t="s">
        <v>83</v>
      </c>
      <c r="BK500" s="229">
        <f>ROUND(I500*H500,2)</f>
        <v>0</v>
      </c>
      <c r="BL500" s="20" t="s">
        <v>290</v>
      </c>
      <c r="BM500" s="228" t="s">
        <v>749</v>
      </c>
    </row>
    <row r="501" s="2" customFormat="1">
      <c r="A501" s="41"/>
      <c r="B501" s="42"/>
      <c r="C501" s="43"/>
      <c r="D501" s="230" t="s">
        <v>206</v>
      </c>
      <c r="E501" s="43"/>
      <c r="F501" s="231" t="s">
        <v>750</v>
      </c>
      <c r="G501" s="43"/>
      <c r="H501" s="43"/>
      <c r="I501" s="232"/>
      <c r="J501" s="43"/>
      <c r="K501" s="43"/>
      <c r="L501" s="47"/>
      <c r="M501" s="233"/>
      <c r="N501" s="234"/>
      <c r="O501" s="87"/>
      <c r="P501" s="87"/>
      <c r="Q501" s="87"/>
      <c r="R501" s="87"/>
      <c r="S501" s="87"/>
      <c r="T501" s="88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T501" s="20" t="s">
        <v>206</v>
      </c>
      <c r="AU501" s="20" t="s">
        <v>85</v>
      </c>
    </row>
    <row r="502" s="13" customFormat="1">
      <c r="A502" s="13"/>
      <c r="B502" s="235"/>
      <c r="C502" s="236"/>
      <c r="D502" s="237" t="s">
        <v>208</v>
      </c>
      <c r="E502" s="238" t="s">
        <v>19</v>
      </c>
      <c r="F502" s="239" t="s">
        <v>751</v>
      </c>
      <c r="G502" s="236"/>
      <c r="H502" s="240">
        <v>3.75</v>
      </c>
      <c r="I502" s="241"/>
      <c r="J502" s="236"/>
      <c r="K502" s="236"/>
      <c r="L502" s="242"/>
      <c r="M502" s="243"/>
      <c r="N502" s="244"/>
      <c r="O502" s="244"/>
      <c r="P502" s="244"/>
      <c r="Q502" s="244"/>
      <c r="R502" s="244"/>
      <c r="S502" s="244"/>
      <c r="T502" s="245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46" t="s">
        <v>208</v>
      </c>
      <c r="AU502" s="246" t="s">
        <v>85</v>
      </c>
      <c r="AV502" s="13" t="s">
        <v>85</v>
      </c>
      <c r="AW502" s="13" t="s">
        <v>37</v>
      </c>
      <c r="AX502" s="13" t="s">
        <v>83</v>
      </c>
      <c r="AY502" s="246" t="s">
        <v>197</v>
      </c>
    </row>
    <row r="503" s="2" customFormat="1" ht="24.15" customHeight="1">
      <c r="A503" s="41"/>
      <c r="B503" s="42"/>
      <c r="C503" s="217" t="s">
        <v>752</v>
      </c>
      <c r="D503" s="217" t="s">
        <v>199</v>
      </c>
      <c r="E503" s="218" t="s">
        <v>753</v>
      </c>
      <c r="F503" s="219" t="s">
        <v>754</v>
      </c>
      <c r="G503" s="220" t="s">
        <v>248</v>
      </c>
      <c r="H503" s="221">
        <v>7.5</v>
      </c>
      <c r="I503" s="222"/>
      <c r="J503" s="223">
        <f>ROUND(I503*H503,2)</f>
        <v>0</v>
      </c>
      <c r="K503" s="219" t="s">
        <v>203</v>
      </c>
      <c r="L503" s="47"/>
      <c r="M503" s="224" t="s">
        <v>19</v>
      </c>
      <c r="N503" s="225" t="s">
        <v>47</v>
      </c>
      <c r="O503" s="87"/>
      <c r="P503" s="226">
        <f>O503*H503</f>
        <v>0</v>
      </c>
      <c r="Q503" s="226">
        <v>0.00016000000000000001</v>
      </c>
      <c r="R503" s="226">
        <f>Q503*H503</f>
        <v>0.0012000000000000001</v>
      </c>
      <c r="S503" s="226">
        <v>0</v>
      </c>
      <c r="T503" s="227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228" t="s">
        <v>290</v>
      </c>
      <c r="AT503" s="228" t="s">
        <v>199</v>
      </c>
      <c r="AU503" s="228" t="s">
        <v>85</v>
      </c>
      <c r="AY503" s="20" t="s">
        <v>197</v>
      </c>
      <c r="BE503" s="229">
        <f>IF(N503="základní",J503,0)</f>
        <v>0</v>
      </c>
      <c r="BF503" s="229">
        <f>IF(N503="snížená",J503,0)</f>
        <v>0</v>
      </c>
      <c r="BG503" s="229">
        <f>IF(N503="zákl. přenesená",J503,0)</f>
        <v>0</v>
      </c>
      <c r="BH503" s="229">
        <f>IF(N503="sníž. přenesená",J503,0)</f>
        <v>0</v>
      </c>
      <c r="BI503" s="229">
        <f>IF(N503="nulová",J503,0)</f>
        <v>0</v>
      </c>
      <c r="BJ503" s="20" t="s">
        <v>83</v>
      </c>
      <c r="BK503" s="229">
        <f>ROUND(I503*H503,2)</f>
        <v>0</v>
      </c>
      <c r="BL503" s="20" t="s">
        <v>290</v>
      </c>
      <c r="BM503" s="228" t="s">
        <v>755</v>
      </c>
    </row>
    <row r="504" s="2" customFormat="1">
      <c r="A504" s="41"/>
      <c r="B504" s="42"/>
      <c r="C504" s="43"/>
      <c r="D504" s="230" t="s">
        <v>206</v>
      </c>
      <c r="E504" s="43"/>
      <c r="F504" s="231" t="s">
        <v>756</v>
      </c>
      <c r="G504" s="43"/>
      <c r="H504" s="43"/>
      <c r="I504" s="232"/>
      <c r="J504" s="43"/>
      <c r="K504" s="43"/>
      <c r="L504" s="47"/>
      <c r="M504" s="233"/>
      <c r="N504" s="234"/>
      <c r="O504" s="87"/>
      <c r="P504" s="87"/>
      <c r="Q504" s="87"/>
      <c r="R504" s="87"/>
      <c r="S504" s="87"/>
      <c r="T504" s="88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T504" s="20" t="s">
        <v>206</v>
      </c>
      <c r="AU504" s="20" t="s">
        <v>85</v>
      </c>
    </row>
    <row r="505" s="13" customFormat="1">
      <c r="A505" s="13"/>
      <c r="B505" s="235"/>
      <c r="C505" s="236"/>
      <c r="D505" s="237" t="s">
        <v>208</v>
      </c>
      <c r="E505" s="238" t="s">
        <v>19</v>
      </c>
      <c r="F505" s="239" t="s">
        <v>757</v>
      </c>
      <c r="G505" s="236"/>
      <c r="H505" s="240">
        <v>7.5</v>
      </c>
      <c r="I505" s="241"/>
      <c r="J505" s="236"/>
      <c r="K505" s="236"/>
      <c r="L505" s="242"/>
      <c r="M505" s="243"/>
      <c r="N505" s="244"/>
      <c r="O505" s="244"/>
      <c r="P505" s="244"/>
      <c r="Q505" s="244"/>
      <c r="R505" s="244"/>
      <c r="S505" s="244"/>
      <c r="T505" s="245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46" t="s">
        <v>208</v>
      </c>
      <c r="AU505" s="246" t="s">
        <v>85</v>
      </c>
      <c r="AV505" s="13" t="s">
        <v>85</v>
      </c>
      <c r="AW505" s="13" t="s">
        <v>37</v>
      </c>
      <c r="AX505" s="13" t="s">
        <v>83</v>
      </c>
      <c r="AY505" s="246" t="s">
        <v>197</v>
      </c>
    </row>
    <row r="506" s="2" customFormat="1" ht="37.8" customHeight="1">
      <c r="A506" s="41"/>
      <c r="B506" s="42"/>
      <c r="C506" s="217" t="s">
        <v>758</v>
      </c>
      <c r="D506" s="217" t="s">
        <v>199</v>
      </c>
      <c r="E506" s="218" t="s">
        <v>759</v>
      </c>
      <c r="F506" s="219" t="s">
        <v>760</v>
      </c>
      <c r="G506" s="220" t="s">
        <v>421</v>
      </c>
      <c r="H506" s="221">
        <v>1</v>
      </c>
      <c r="I506" s="222"/>
      <c r="J506" s="223">
        <f>ROUND(I506*H506,2)</f>
        <v>0</v>
      </c>
      <c r="K506" s="219" t="s">
        <v>203</v>
      </c>
      <c r="L506" s="47"/>
      <c r="M506" s="224" t="s">
        <v>19</v>
      </c>
      <c r="N506" s="225" t="s">
        <v>47</v>
      </c>
      <c r="O506" s="87"/>
      <c r="P506" s="226">
        <f>O506*H506</f>
        <v>0</v>
      </c>
      <c r="Q506" s="226">
        <v>0.00017000000000000001</v>
      </c>
      <c r="R506" s="226">
        <f>Q506*H506</f>
        <v>0.00017000000000000001</v>
      </c>
      <c r="S506" s="226">
        <v>0</v>
      </c>
      <c r="T506" s="227">
        <f>S506*H506</f>
        <v>0</v>
      </c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R506" s="228" t="s">
        <v>290</v>
      </c>
      <c r="AT506" s="228" t="s">
        <v>199</v>
      </c>
      <c r="AU506" s="228" t="s">
        <v>85</v>
      </c>
      <c r="AY506" s="20" t="s">
        <v>197</v>
      </c>
      <c r="BE506" s="229">
        <f>IF(N506="základní",J506,0)</f>
        <v>0</v>
      </c>
      <c r="BF506" s="229">
        <f>IF(N506="snížená",J506,0)</f>
        <v>0</v>
      </c>
      <c r="BG506" s="229">
        <f>IF(N506="zákl. přenesená",J506,0)</f>
        <v>0</v>
      </c>
      <c r="BH506" s="229">
        <f>IF(N506="sníž. přenesená",J506,0)</f>
        <v>0</v>
      </c>
      <c r="BI506" s="229">
        <f>IF(N506="nulová",J506,0)</f>
        <v>0</v>
      </c>
      <c r="BJ506" s="20" t="s">
        <v>83</v>
      </c>
      <c r="BK506" s="229">
        <f>ROUND(I506*H506,2)</f>
        <v>0</v>
      </c>
      <c r="BL506" s="20" t="s">
        <v>290</v>
      </c>
      <c r="BM506" s="228" t="s">
        <v>761</v>
      </c>
    </row>
    <row r="507" s="2" customFormat="1">
      <c r="A507" s="41"/>
      <c r="B507" s="42"/>
      <c r="C507" s="43"/>
      <c r="D507" s="230" t="s">
        <v>206</v>
      </c>
      <c r="E507" s="43"/>
      <c r="F507" s="231" t="s">
        <v>762</v>
      </c>
      <c r="G507" s="43"/>
      <c r="H507" s="43"/>
      <c r="I507" s="232"/>
      <c r="J507" s="43"/>
      <c r="K507" s="43"/>
      <c r="L507" s="47"/>
      <c r="M507" s="233"/>
      <c r="N507" s="234"/>
      <c r="O507" s="87"/>
      <c r="P507" s="87"/>
      <c r="Q507" s="87"/>
      <c r="R507" s="87"/>
      <c r="S507" s="87"/>
      <c r="T507" s="88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T507" s="20" t="s">
        <v>206</v>
      </c>
      <c r="AU507" s="20" t="s">
        <v>85</v>
      </c>
    </row>
    <row r="508" s="13" customFormat="1">
      <c r="A508" s="13"/>
      <c r="B508" s="235"/>
      <c r="C508" s="236"/>
      <c r="D508" s="237" t="s">
        <v>208</v>
      </c>
      <c r="E508" s="238" t="s">
        <v>19</v>
      </c>
      <c r="F508" s="239" t="s">
        <v>83</v>
      </c>
      <c r="G508" s="236"/>
      <c r="H508" s="240">
        <v>1</v>
      </c>
      <c r="I508" s="241"/>
      <c r="J508" s="236"/>
      <c r="K508" s="236"/>
      <c r="L508" s="242"/>
      <c r="M508" s="243"/>
      <c r="N508" s="244"/>
      <c r="O508" s="244"/>
      <c r="P508" s="244"/>
      <c r="Q508" s="244"/>
      <c r="R508" s="244"/>
      <c r="S508" s="244"/>
      <c r="T508" s="245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6" t="s">
        <v>208</v>
      </c>
      <c r="AU508" s="246" t="s">
        <v>85</v>
      </c>
      <c r="AV508" s="13" t="s">
        <v>85</v>
      </c>
      <c r="AW508" s="13" t="s">
        <v>37</v>
      </c>
      <c r="AX508" s="13" t="s">
        <v>83</v>
      </c>
      <c r="AY508" s="246" t="s">
        <v>197</v>
      </c>
    </row>
    <row r="509" s="2" customFormat="1" ht="37.8" customHeight="1">
      <c r="A509" s="41"/>
      <c r="B509" s="42"/>
      <c r="C509" s="217" t="s">
        <v>763</v>
      </c>
      <c r="D509" s="217" t="s">
        <v>199</v>
      </c>
      <c r="E509" s="218" t="s">
        <v>764</v>
      </c>
      <c r="F509" s="219" t="s">
        <v>765</v>
      </c>
      <c r="G509" s="220" t="s">
        <v>421</v>
      </c>
      <c r="H509" s="221">
        <v>1</v>
      </c>
      <c r="I509" s="222"/>
      <c r="J509" s="223">
        <f>ROUND(I509*H509,2)</f>
        <v>0</v>
      </c>
      <c r="K509" s="219" t="s">
        <v>203</v>
      </c>
      <c r="L509" s="47"/>
      <c r="M509" s="224" t="s">
        <v>19</v>
      </c>
      <c r="N509" s="225" t="s">
        <v>47</v>
      </c>
      <c r="O509" s="87"/>
      <c r="P509" s="226">
        <f>O509*H509</f>
        <v>0</v>
      </c>
      <c r="Q509" s="226">
        <v>0.00018000000000000001</v>
      </c>
      <c r="R509" s="226">
        <f>Q509*H509</f>
        <v>0.00018000000000000001</v>
      </c>
      <c r="S509" s="226">
        <v>0</v>
      </c>
      <c r="T509" s="227">
        <f>S509*H509</f>
        <v>0</v>
      </c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R509" s="228" t="s">
        <v>290</v>
      </c>
      <c r="AT509" s="228" t="s">
        <v>199</v>
      </c>
      <c r="AU509" s="228" t="s">
        <v>85</v>
      </c>
      <c r="AY509" s="20" t="s">
        <v>197</v>
      </c>
      <c r="BE509" s="229">
        <f>IF(N509="základní",J509,0)</f>
        <v>0</v>
      </c>
      <c r="BF509" s="229">
        <f>IF(N509="snížená",J509,0)</f>
        <v>0</v>
      </c>
      <c r="BG509" s="229">
        <f>IF(N509="zákl. přenesená",J509,0)</f>
        <v>0</v>
      </c>
      <c r="BH509" s="229">
        <f>IF(N509="sníž. přenesená",J509,0)</f>
        <v>0</v>
      </c>
      <c r="BI509" s="229">
        <f>IF(N509="nulová",J509,0)</f>
        <v>0</v>
      </c>
      <c r="BJ509" s="20" t="s">
        <v>83</v>
      </c>
      <c r="BK509" s="229">
        <f>ROUND(I509*H509,2)</f>
        <v>0</v>
      </c>
      <c r="BL509" s="20" t="s">
        <v>290</v>
      </c>
      <c r="BM509" s="228" t="s">
        <v>766</v>
      </c>
    </row>
    <row r="510" s="2" customFormat="1">
      <c r="A510" s="41"/>
      <c r="B510" s="42"/>
      <c r="C510" s="43"/>
      <c r="D510" s="230" t="s">
        <v>206</v>
      </c>
      <c r="E510" s="43"/>
      <c r="F510" s="231" t="s">
        <v>767</v>
      </c>
      <c r="G510" s="43"/>
      <c r="H510" s="43"/>
      <c r="I510" s="232"/>
      <c r="J510" s="43"/>
      <c r="K510" s="43"/>
      <c r="L510" s="47"/>
      <c r="M510" s="233"/>
      <c r="N510" s="234"/>
      <c r="O510" s="87"/>
      <c r="P510" s="87"/>
      <c r="Q510" s="87"/>
      <c r="R510" s="87"/>
      <c r="S510" s="87"/>
      <c r="T510" s="88"/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T510" s="20" t="s">
        <v>206</v>
      </c>
      <c r="AU510" s="20" t="s">
        <v>85</v>
      </c>
    </row>
    <row r="511" s="13" customFormat="1">
      <c r="A511" s="13"/>
      <c r="B511" s="235"/>
      <c r="C511" s="236"/>
      <c r="D511" s="237" t="s">
        <v>208</v>
      </c>
      <c r="E511" s="238" t="s">
        <v>19</v>
      </c>
      <c r="F511" s="239" t="s">
        <v>83</v>
      </c>
      <c r="G511" s="236"/>
      <c r="H511" s="240">
        <v>1</v>
      </c>
      <c r="I511" s="241"/>
      <c r="J511" s="236"/>
      <c r="K511" s="236"/>
      <c r="L511" s="242"/>
      <c r="M511" s="243"/>
      <c r="N511" s="244"/>
      <c r="O511" s="244"/>
      <c r="P511" s="244"/>
      <c r="Q511" s="244"/>
      <c r="R511" s="244"/>
      <c r="S511" s="244"/>
      <c r="T511" s="245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46" t="s">
        <v>208</v>
      </c>
      <c r="AU511" s="246" t="s">
        <v>85</v>
      </c>
      <c r="AV511" s="13" t="s">
        <v>85</v>
      </c>
      <c r="AW511" s="13" t="s">
        <v>37</v>
      </c>
      <c r="AX511" s="13" t="s">
        <v>83</v>
      </c>
      <c r="AY511" s="246" t="s">
        <v>197</v>
      </c>
    </row>
    <row r="512" s="2" customFormat="1" ht="49.05" customHeight="1">
      <c r="A512" s="41"/>
      <c r="B512" s="42"/>
      <c r="C512" s="217" t="s">
        <v>768</v>
      </c>
      <c r="D512" s="217" t="s">
        <v>199</v>
      </c>
      <c r="E512" s="218" t="s">
        <v>769</v>
      </c>
      <c r="F512" s="219" t="s">
        <v>770</v>
      </c>
      <c r="G512" s="220" t="s">
        <v>345</v>
      </c>
      <c r="H512" s="221">
        <v>0.0050000000000000001</v>
      </c>
      <c r="I512" s="222"/>
      <c r="J512" s="223">
        <f>ROUND(I512*H512,2)</f>
        <v>0</v>
      </c>
      <c r="K512" s="219" t="s">
        <v>203</v>
      </c>
      <c r="L512" s="47"/>
      <c r="M512" s="224" t="s">
        <v>19</v>
      </c>
      <c r="N512" s="225" t="s">
        <v>47</v>
      </c>
      <c r="O512" s="87"/>
      <c r="P512" s="226">
        <f>O512*H512</f>
        <v>0</v>
      </c>
      <c r="Q512" s="226">
        <v>0</v>
      </c>
      <c r="R512" s="226">
        <f>Q512*H512</f>
        <v>0</v>
      </c>
      <c r="S512" s="226">
        <v>0</v>
      </c>
      <c r="T512" s="227">
        <f>S512*H512</f>
        <v>0</v>
      </c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R512" s="228" t="s">
        <v>290</v>
      </c>
      <c r="AT512" s="228" t="s">
        <v>199</v>
      </c>
      <c r="AU512" s="228" t="s">
        <v>85</v>
      </c>
      <c r="AY512" s="20" t="s">
        <v>197</v>
      </c>
      <c r="BE512" s="229">
        <f>IF(N512="základní",J512,0)</f>
        <v>0</v>
      </c>
      <c r="BF512" s="229">
        <f>IF(N512="snížená",J512,0)</f>
        <v>0</v>
      </c>
      <c r="BG512" s="229">
        <f>IF(N512="zákl. přenesená",J512,0)</f>
        <v>0</v>
      </c>
      <c r="BH512" s="229">
        <f>IF(N512="sníž. přenesená",J512,0)</f>
        <v>0</v>
      </c>
      <c r="BI512" s="229">
        <f>IF(N512="nulová",J512,0)</f>
        <v>0</v>
      </c>
      <c r="BJ512" s="20" t="s">
        <v>83</v>
      </c>
      <c r="BK512" s="229">
        <f>ROUND(I512*H512,2)</f>
        <v>0</v>
      </c>
      <c r="BL512" s="20" t="s">
        <v>290</v>
      </c>
      <c r="BM512" s="228" t="s">
        <v>771</v>
      </c>
    </row>
    <row r="513" s="2" customFormat="1">
      <c r="A513" s="41"/>
      <c r="B513" s="42"/>
      <c r="C513" s="43"/>
      <c r="D513" s="230" t="s">
        <v>206</v>
      </c>
      <c r="E513" s="43"/>
      <c r="F513" s="231" t="s">
        <v>772</v>
      </c>
      <c r="G513" s="43"/>
      <c r="H513" s="43"/>
      <c r="I513" s="232"/>
      <c r="J513" s="43"/>
      <c r="K513" s="43"/>
      <c r="L513" s="47"/>
      <c r="M513" s="233"/>
      <c r="N513" s="234"/>
      <c r="O513" s="87"/>
      <c r="P513" s="87"/>
      <c r="Q513" s="87"/>
      <c r="R513" s="87"/>
      <c r="S513" s="87"/>
      <c r="T513" s="88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T513" s="20" t="s">
        <v>206</v>
      </c>
      <c r="AU513" s="20" t="s">
        <v>85</v>
      </c>
    </row>
    <row r="514" s="12" customFormat="1" ht="22.8" customHeight="1">
      <c r="A514" s="12"/>
      <c r="B514" s="201"/>
      <c r="C514" s="202"/>
      <c r="D514" s="203" t="s">
        <v>75</v>
      </c>
      <c r="E514" s="215" t="s">
        <v>773</v>
      </c>
      <c r="F514" s="215" t="s">
        <v>774</v>
      </c>
      <c r="G514" s="202"/>
      <c r="H514" s="202"/>
      <c r="I514" s="205"/>
      <c r="J514" s="216">
        <f>BK514</f>
        <v>0</v>
      </c>
      <c r="K514" s="202"/>
      <c r="L514" s="207"/>
      <c r="M514" s="208"/>
      <c r="N514" s="209"/>
      <c r="O514" s="209"/>
      <c r="P514" s="210">
        <f>SUM(P515:P528)</f>
        <v>0</v>
      </c>
      <c r="Q514" s="209"/>
      <c r="R514" s="210">
        <f>SUM(R515:R528)</f>
        <v>0.10977719999999999</v>
      </c>
      <c r="S514" s="209"/>
      <c r="T514" s="211">
        <f>SUM(T515:T528)</f>
        <v>0.10816000000000001</v>
      </c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R514" s="212" t="s">
        <v>85</v>
      </c>
      <c r="AT514" s="213" t="s">
        <v>75</v>
      </c>
      <c r="AU514" s="213" t="s">
        <v>83</v>
      </c>
      <c r="AY514" s="212" t="s">
        <v>197</v>
      </c>
      <c r="BK514" s="214">
        <f>SUM(BK515:BK528)</f>
        <v>0</v>
      </c>
    </row>
    <row r="515" s="2" customFormat="1" ht="33" customHeight="1">
      <c r="A515" s="41"/>
      <c r="B515" s="42"/>
      <c r="C515" s="217" t="s">
        <v>775</v>
      </c>
      <c r="D515" s="217" t="s">
        <v>199</v>
      </c>
      <c r="E515" s="218" t="s">
        <v>776</v>
      </c>
      <c r="F515" s="219" t="s">
        <v>777</v>
      </c>
      <c r="G515" s="220" t="s">
        <v>248</v>
      </c>
      <c r="H515" s="221">
        <v>5.5099999999999998</v>
      </c>
      <c r="I515" s="222"/>
      <c r="J515" s="223">
        <f>ROUND(I515*H515,2)</f>
        <v>0</v>
      </c>
      <c r="K515" s="219" t="s">
        <v>203</v>
      </c>
      <c r="L515" s="47"/>
      <c r="M515" s="224" t="s">
        <v>19</v>
      </c>
      <c r="N515" s="225" t="s">
        <v>47</v>
      </c>
      <c r="O515" s="87"/>
      <c r="P515" s="226">
        <f>O515*H515</f>
        <v>0</v>
      </c>
      <c r="Q515" s="226">
        <v>0</v>
      </c>
      <c r="R515" s="226">
        <f>Q515*H515</f>
        <v>0</v>
      </c>
      <c r="S515" s="226">
        <v>0.016</v>
      </c>
      <c r="T515" s="227">
        <f>S515*H515</f>
        <v>0.088160000000000002</v>
      </c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R515" s="228" t="s">
        <v>290</v>
      </c>
      <c r="AT515" s="228" t="s">
        <v>199</v>
      </c>
      <c r="AU515" s="228" t="s">
        <v>85</v>
      </c>
      <c r="AY515" s="20" t="s">
        <v>197</v>
      </c>
      <c r="BE515" s="229">
        <f>IF(N515="základní",J515,0)</f>
        <v>0</v>
      </c>
      <c r="BF515" s="229">
        <f>IF(N515="snížená",J515,0)</f>
        <v>0</v>
      </c>
      <c r="BG515" s="229">
        <f>IF(N515="zákl. přenesená",J515,0)</f>
        <v>0</v>
      </c>
      <c r="BH515" s="229">
        <f>IF(N515="sníž. přenesená",J515,0)</f>
        <v>0</v>
      </c>
      <c r="BI515" s="229">
        <f>IF(N515="nulová",J515,0)</f>
        <v>0</v>
      </c>
      <c r="BJ515" s="20" t="s">
        <v>83</v>
      </c>
      <c r="BK515" s="229">
        <f>ROUND(I515*H515,2)</f>
        <v>0</v>
      </c>
      <c r="BL515" s="20" t="s">
        <v>290</v>
      </c>
      <c r="BM515" s="228" t="s">
        <v>778</v>
      </c>
    </row>
    <row r="516" s="2" customFormat="1">
      <c r="A516" s="41"/>
      <c r="B516" s="42"/>
      <c r="C516" s="43"/>
      <c r="D516" s="230" t="s">
        <v>206</v>
      </c>
      <c r="E516" s="43"/>
      <c r="F516" s="231" t="s">
        <v>779</v>
      </c>
      <c r="G516" s="43"/>
      <c r="H516" s="43"/>
      <c r="I516" s="232"/>
      <c r="J516" s="43"/>
      <c r="K516" s="43"/>
      <c r="L516" s="47"/>
      <c r="M516" s="233"/>
      <c r="N516" s="234"/>
      <c r="O516" s="87"/>
      <c r="P516" s="87"/>
      <c r="Q516" s="87"/>
      <c r="R516" s="87"/>
      <c r="S516" s="87"/>
      <c r="T516" s="88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T516" s="20" t="s">
        <v>206</v>
      </c>
      <c r="AU516" s="20" t="s">
        <v>85</v>
      </c>
    </row>
    <row r="517" s="13" customFormat="1">
      <c r="A517" s="13"/>
      <c r="B517" s="235"/>
      <c r="C517" s="236"/>
      <c r="D517" s="237" t="s">
        <v>208</v>
      </c>
      <c r="E517" s="238" t="s">
        <v>19</v>
      </c>
      <c r="F517" s="239" t="s">
        <v>780</v>
      </c>
      <c r="G517" s="236"/>
      <c r="H517" s="240">
        <v>5.5099999999999998</v>
      </c>
      <c r="I517" s="241"/>
      <c r="J517" s="236"/>
      <c r="K517" s="236"/>
      <c r="L517" s="242"/>
      <c r="M517" s="243"/>
      <c r="N517" s="244"/>
      <c r="O517" s="244"/>
      <c r="P517" s="244"/>
      <c r="Q517" s="244"/>
      <c r="R517" s="244"/>
      <c r="S517" s="244"/>
      <c r="T517" s="245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6" t="s">
        <v>208</v>
      </c>
      <c r="AU517" s="246" t="s">
        <v>85</v>
      </c>
      <c r="AV517" s="13" t="s">
        <v>85</v>
      </c>
      <c r="AW517" s="13" t="s">
        <v>37</v>
      </c>
      <c r="AX517" s="13" t="s">
        <v>83</v>
      </c>
      <c r="AY517" s="246" t="s">
        <v>197</v>
      </c>
    </row>
    <row r="518" s="2" customFormat="1" ht="16.5" customHeight="1">
      <c r="A518" s="41"/>
      <c r="B518" s="42"/>
      <c r="C518" s="217" t="s">
        <v>781</v>
      </c>
      <c r="D518" s="217" t="s">
        <v>199</v>
      </c>
      <c r="E518" s="218" t="s">
        <v>782</v>
      </c>
      <c r="F518" s="219" t="s">
        <v>783</v>
      </c>
      <c r="G518" s="220" t="s">
        <v>421</v>
      </c>
      <c r="H518" s="221">
        <v>4</v>
      </c>
      <c r="I518" s="222"/>
      <c r="J518" s="223">
        <f>ROUND(I518*H518,2)</f>
        <v>0</v>
      </c>
      <c r="K518" s="219" t="s">
        <v>203</v>
      </c>
      <c r="L518" s="47"/>
      <c r="M518" s="224" t="s">
        <v>19</v>
      </c>
      <c r="N518" s="225" t="s">
        <v>47</v>
      </c>
      <c r="O518" s="87"/>
      <c r="P518" s="226">
        <f>O518*H518</f>
        <v>0</v>
      </c>
      <c r="Q518" s="226">
        <v>0.00027999999999999998</v>
      </c>
      <c r="R518" s="226">
        <f>Q518*H518</f>
        <v>0.0011199999999999999</v>
      </c>
      <c r="S518" s="226">
        <v>0</v>
      </c>
      <c r="T518" s="227">
        <f>S518*H518</f>
        <v>0</v>
      </c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R518" s="228" t="s">
        <v>290</v>
      </c>
      <c r="AT518" s="228" t="s">
        <v>199</v>
      </c>
      <c r="AU518" s="228" t="s">
        <v>85</v>
      </c>
      <c r="AY518" s="20" t="s">
        <v>197</v>
      </c>
      <c r="BE518" s="229">
        <f>IF(N518="základní",J518,0)</f>
        <v>0</v>
      </c>
      <c r="BF518" s="229">
        <f>IF(N518="snížená",J518,0)</f>
        <v>0</v>
      </c>
      <c r="BG518" s="229">
        <f>IF(N518="zákl. přenesená",J518,0)</f>
        <v>0</v>
      </c>
      <c r="BH518" s="229">
        <f>IF(N518="sníž. přenesená",J518,0)</f>
        <v>0</v>
      </c>
      <c r="BI518" s="229">
        <f>IF(N518="nulová",J518,0)</f>
        <v>0</v>
      </c>
      <c r="BJ518" s="20" t="s">
        <v>83</v>
      </c>
      <c r="BK518" s="229">
        <f>ROUND(I518*H518,2)</f>
        <v>0</v>
      </c>
      <c r="BL518" s="20" t="s">
        <v>290</v>
      </c>
      <c r="BM518" s="228" t="s">
        <v>784</v>
      </c>
    </row>
    <row r="519" s="2" customFormat="1">
      <c r="A519" s="41"/>
      <c r="B519" s="42"/>
      <c r="C519" s="43"/>
      <c r="D519" s="230" t="s">
        <v>206</v>
      </c>
      <c r="E519" s="43"/>
      <c r="F519" s="231" t="s">
        <v>785</v>
      </c>
      <c r="G519" s="43"/>
      <c r="H519" s="43"/>
      <c r="I519" s="232"/>
      <c r="J519" s="43"/>
      <c r="K519" s="43"/>
      <c r="L519" s="47"/>
      <c r="M519" s="233"/>
      <c r="N519" s="234"/>
      <c r="O519" s="87"/>
      <c r="P519" s="87"/>
      <c r="Q519" s="87"/>
      <c r="R519" s="87"/>
      <c r="S519" s="87"/>
      <c r="T519" s="88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T519" s="20" t="s">
        <v>206</v>
      </c>
      <c r="AU519" s="20" t="s">
        <v>85</v>
      </c>
    </row>
    <row r="520" s="2" customFormat="1" ht="24.15" customHeight="1">
      <c r="A520" s="41"/>
      <c r="B520" s="42"/>
      <c r="C520" s="217" t="s">
        <v>786</v>
      </c>
      <c r="D520" s="217" t="s">
        <v>199</v>
      </c>
      <c r="E520" s="218" t="s">
        <v>787</v>
      </c>
      <c r="F520" s="219" t="s">
        <v>788</v>
      </c>
      <c r="G520" s="220" t="s">
        <v>248</v>
      </c>
      <c r="H520" s="221">
        <v>5.5099999999999998</v>
      </c>
      <c r="I520" s="222"/>
      <c r="J520" s="223">
        <f>ROUND(I520*H520,2)</f>
        <v>0</v>
      </c>
      <c r="K520" s="219" t="s">
        <v>203</v>
      </c>
      <c r="L520" s="47"/>
      <c r="M520" s="224" t="s">
        <v>19</v>
      </c>
      <c r="N520" s="225" t="s">
        <v>47</v>
      </c>
      <c r="O520" s="87"/>
      <c r="P520" s="226">
        <f>O520*H520</f>
        <v>0</v>
      </c>
      <c r="Q520" s="226">
        <v>0.00072000000000000005</v>
      </c>
      <c r="R520" s="226">
        <f>Q520*H520</f>
        <v>0.0039671999999999997</v>
      </c>
      <c r="S520" s="226">
        <v>0</v>
      </c>
      <c r="T520" s="227">
        <f>S520*H520</f>
        <v>0</v>
      </c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R520" s="228" t="s">
        <v>290</v>
      </c>
      <c r="AT520" s="228" t="s">
        <v>199</v>
      </c>
      <c r="AU520" s="228" t="s">
        <v>85</v>
      </c>
      <c r="AY520" s="20" t="s">
        <v>197</v>
      </c>
      <c r="BE520" s="229">
        <f>IF(N520="základní",J520,0)</f>
        <v>0</v>
      </c>
      <c r="BF520" s="229">
        <f>IF(N520="snížená",J520,0)</f>
        <v>0</v>
      </c>
      <c r="BG520" s="229">
        <f>IF(N520="zákl. přenesená",J520,0)</f>
        <v>0</v>
      </c>
      <c r="BH520" s="229">
        <f>IF(N520="sníž. přenesená",J520,0)</f>
        <v>0</v>
      </c>
      <c r="BI520" s="229">
        <f>IF(N520="nulová",J520,0)</f>
        <v>0</v>
      </c>
      <c r="BJ520" s="20" t="s">
        <v>83</v>
      </c>
      <c r="BK520" s="229">
        <f>ROUND(I520*H520,2)</f>
        <v>0</v>
      </c>
      <c r="BL520" s="20" t="s">
        <v>290</v>
      </c>
      <c r="BM520" s="228" t="s">
        <v>789</v>
      </c>
    </row>
    <row r="521" s="2" customFormat="1">
      <c r="A521" s="41"/>
      <c r="B521" s="42"/>
      <c r="C521" s="43"/>
      <c r="D521" s="230" t="s">
        <v>206</v>
      </c>
      <c r="E521" s="43"/>
      <c r="F521" s="231" t="s">
        <v>790</v>
      </c>
      <c r="G521" s="43"/>
      <c r="H521" s="43"/>
      <c r="I521" s="232"/>
      <c r="J521" s="43"/>
      <c r="K521" s="43"/>
      <c r="L521" s="47"/>
      <c r="M521" s="233"/>
      <c r="N521" s="234"/>
      <c r="O521" s="87"/>
      <c r="P521" s="87"/>
      <c r="Q521" s="87"/>
      <c r="R521" s="87"/>
      <c r="S521" s="87"/>
      <c r="T521" s="88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T521" s="20" t="s">
        <v>206</v>
      </c>
      <c r="AU521" s="20" t="s">
        <v>85</v>
      </c>
    </row>
    <row r="522" s="13" customFormat="1">
      <c r="A522" s="13"/>
      <c r="B522" s="235"/>
      <c r="C522" s="236"/>
      <c r="D522" s="237" t="s">
        <v>208</v>
      </c>
      <c r="E522" s="238" t="s">
        <v>19</v>
      </c>
      <c r="F522" s="239" t="s">
        <v>791</v>
      </c>
      <c r="G522" s="236"/>
      <c r="H522" s="240">
        <v>5.5099999999999998</v>
      </c>
      <c r="I522" s="241"/>
      <c r="J522" s="236"/>
      <c r="K522" s="236"/>
      <c r="L522" s="242"/>
      <c r="M522" s="243"/>
      <c r="N522" s="244"/>
      <c r="O522" s="244"/>
      <c r="P522" s="244"/>
      <c r="Q522" s="244"/>
      <c r="R522" s="244"/>
      <c r="S522" s="244"/>
      <c r="T522" s="245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6" t="s">
        <v>208</v>
      </c>
      <c r="AU522" s="246" t="s">
        <v>85</v>
      </c>
      <c r="AV522" s="13" t="s">
        <v>85</v>
      </c>
      <c r="AW522" s="13" t="s">
        <v>37</v>
      </c>
      <c r="AX522" s="13" t="s">
        <v>83</v>
      </c>
      <c r="AY522" s="246" t="s">
        <v>197</v>
      </c>
    </row>
    <row r="523" s="2" customFormat="1" ht="49.05" customHeight="1">
      <c r="A523" s="41"/>
      <c r="B523" s="42"/>
      <c r="C523" s="269" t="s">
        <v>792</v>
      </c>
      <c r="D523" s="269" t="s">
        <v>342</v>
      </c>
      <c r="E523" s="270" t="s">
        <v>793</v>
      </c>
      <c r="F523" s="271" t="s">
        <v>794</v>
      </c>
      <c r="G523" s="272" t="s">
        <v>248</v>
      </c>
      <c r="H523" s="273">
        <v>5.5099999999999998</v>
      </c>
      <c r="I523" s="274"/>
      <c r="J523" s="275">
        <f>ROUND(I523*H523,2)</f>
        <v>0</v>
      </c>
      <c r="K523" s="271" t="s">
        <v>19</v>
      </c>
      <c r="L523" s="276"/>
      <c r="M523" s="277" t="s">
        <v>19</v>
      </c>
      <c r="N523" s="278" t="s">
        <v>47</v>
      </c>
      <c r="O523" s="87"/>
      <c r="P523" s="226">
        <f>O523*H523</f>
        <v>0</v>
      </c>
      <c r="Q523" s="226">
        <v>0.019</v>
      </c>
      <c r="R523" s="226">
        <f>Q523*H523</f>
        <v>0.10468999999999999</v>
      </c>
      <c r="S523" s="226">
        <v>0</v>
      </c>
      <c r="T523" s="227">
        <f>S523*H523</f>
        <v>0</v>
      </c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228" t="s">
        <v>411</v>
      </c>
      <c r="AT523" s="228" t="s">
        <v>342</v>
      </c>
      <c r="AU523" s="228" t="s">
        <v>85</v>
      </c>
      <c r="AY523" s="20" t="s">
        <v>197</v>
      </c>
      <c r="BE523" s="229">
        <f>IF(N523="základní",J523,0)</f>
        <v>0</v>
      </c>
      <c r="BF523" s="229">
        <f>IF(N523="snížená",J523,0)</f>
        <v>0</v>
      </c>
      <c r="BG523" s="229">
        <f>IF(N523="zákl. přenesená",J523,0)</f>
        <v>0</v>
      </c>
      <c r="BH523" s="229">
        <f>IF(N523="sníž. přenesená",J523,0)</f>
        <v>0</v>
      </c>
      <c r="BI523" s="229">
        <f>IF(N523="nulová",J523,0)</f>
        <v>0</v>
      </c>
      <c r="BJ523" s="20" t="s">
        <v>83</v>
      </c>
      <c r="BK523" s="229">
        <f>ROUND(I523*H523,2)</f>
        <v>0</v>
      </c>
      <c r="BL523" s="20" t="s">
        <v>290</v>
      </c>
      <c r="BM523" s="228" t="s">
        <v>795</v>
      </c>
    </row>
    <row r="524" s="2" customFormat="1" ht="24.15" customHeight="1">
      <c r="A524" s="41"/>
      <c r="B524" s="42"/>
      <c r="C524" s="217" t="s">
        <v>796</v>
      </c>
      <c r="D524" s="217" t="s">
        <v>199</v>
      </c>
      <c r="E524" s="218" t="s">
        <v>797</v>
      </c>
      <c r="F524" s="219" t="s">
        <v>798</v>
      </c>
      <c r="G524" s="220" t="s">
        <v>799</v>
      </c>
      <c r="H524" s="221">
        <v>20</v>
      </c>
      <c r="I524" s="222"/>
      <c r="J524" s="223">
        <f>ROUND(I524*H524,2)</f>
        <v>0</v>
      </c>
      <c r="K524" s="219" t="s">
        <v>203</v>
      </c>
      <c r="L524" s="47"/>
      <c r="M524" s="224" t="s">
        <v>19</v>
      </c>
      <c r="N524" s="225" t="s">
        <v>47</v>
      </c>
      <c r="O524" s="87"/>
      <c r="P524" s="226">
        <f>O524*H524</f>
        <v>0</v>
      </c>
      <c r="Q524" s="226">
        <v>0</v>
      </c>
      <c r="R524" s="226">
        <f>Q524*H524</f>
        <v>0</v>
      </c>
      <c r="S524" s="226">
        <v>0.001</v>
      </c>
      <c r="T524" s="227">
        <f>S524*H524</f>
        <v>0.02</v>
      </c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R524" s="228" t="s">
        <v>290</v>
      </c>
      <c r="AT524" s="228" t="s">
        <v>199</v>
      </c>
      <c r="AU524" s="228" t="s">
        <v>85</v>
      </c>
      <c r="AY524" s="20" t="s">
        <v>197</v>
      </c>
      <c r="BE524" s="229">
        <f>IF(N524="základní",J524,0)</f>
        <v>0</v>
      </c>
      <c r="BF524" s="229">
        <f>IF(N524="snížená",J524,0)</f>
        <v>0</v>
      </c>
      <c r="BG524" s="229">
        <f>IF(N524="zákl. přenesená",J524,0)</f>
        <v>0</v>
      </c>
      <c r="BH524" s="229">
        <f>IF(N524="sníž. přenesená",J524,0)</f>
        <v>0</v>
      </c>
      <c r="BI524" s="229">
        <f>IF(N524="nulová",J524,0)</f>
        <v>0</v>
      </c>
      <c r="BJ524" s="20" t="s">
        <v>83</v>
      </c>
      <c r="BK524" s="229">
        <f>ROUND(I524*H524,2)</f>
        <v>0</v>
      </c>
      <c r="BL524" s="20" t="s">
        <v>290</v>
      </c>
      <c r="BM524" s="228" t="s">
        <v>800</v>
      </c>
    </row>
    <row r="525" s="2" customFormat="1">
      <c r="A525" s="41"/>
      <c r="B525" s="42"/>
      <c r="C525" s="43"/>
      <c r="D525" s="230" t="s">
        <v>206</v>
      </c>
      <c r="E525" s="43"/>
      <c r="F525" s="231" t="s">
        <v>801</v>
      </c>
      <c r="G525" s="43"/>
      <c r="H525" s="43"/>
      <c r="I525" s="232"/>
      <c r="J525" s="43"/>
      <c r="K525" s="43"/>
      <c r="L525" s="47"/>
      <c r="M525" s="233"/>
      <c r="N525" s="234"/>
      <c r="O525" s="87"/>
      <c r="P525" s="87"/>
      <c r="Q525" s="87"/>
      <c r="R525" s="87"/>
      <c r="S525" s="87"/>
      <c r="T525" s="88"/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T525" s="20" t="s">
        <v>206</v>
      </c>
      <c r="AU525" s="20" t="s">
        <v>85</v>
      </c>
    </row>
    <row r="526" s="13" customFormat="1">
      <c r="A526" s="13"/>
      <c r="B526" s="235"/>
      <c r="C526" s="236"/>
      <c r="D526" s="237" t="s">
        <v>208</v>
      </c>
      <c r="E526" s="238" t="s">
        <v>19</v>
      </c>
      <c r="F526" s="239" t="s">
        <v>802</v>
      </c>
      <c r="G526" s="236"/>
      <c r="H526" s="240">
        <v>20</v>
      </c>
      <c r="I526" s="241"/>
      <c r="J526" s="236"/>
      <c r="K526" s="236"/>
      <c r="L526" s="242"/>
      <c r="M526" s="243"/>
      <c r="N526" s="244"/>
      <c r="O526" s="244"/>
      <c r="P526" s="244"/>
      <c r="Q526" s="244"/>
      <c r="R526" s="244"/>
      <c r="S526" s="244"/>
      <c r="T526" s="245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46" t="s">
        <v>208</v>
      </c>
      <c r="AU526" s="246" t="s">
        <v>85</v>
      </c>
      <c r="AV526" s="13" t="s">
        <v>85</v>
      </c>
      <c r="AW526" s="13" t="s">
        <v>37</v>
      </c>
      <c r="AX526" s="13" t="s">
        <v>83</v>
      </c>
      <c r="AY526" s="246" t="s">
        <v>197</v>
      </c>
    </row>
    <row r="527" s="2" customFormat="1" ht="49.05" customHeight="1">
      <c r="A527" s="41"/>
      <c r="B527" s="42"/>
      <c r="C527" s="217" t="s">
        <v>803</v>
      </c>
      <c r="D527" s="217" t="s">
        <v>199</v>
      </c>
      <c r="E527" s="218" t="s">
        <v>804</v>
      </c>
      <c r="F527" s="219" t="s">
        <v>805</v>
      </c>
      <c r="G527" s="220" t="s">
        <v>345</v>
      </c>
      <c r="H527" s="221">
        <v>0.11</v>
      </c>
      <c r="I527" s="222"/>
      <c r="J527" s="223">
        <f>ROUND(I527*H527,2)</f>
        <v>0</v>
      </c>
      <c r="K527" s="219" t="s">
        <v>203</v>
      </c>
      <c r="L527" s="47"/>
      <c r="M527" s="224" t="s">
        <v>19</v>
      </c>
      <c r="N527" s="225" t="s">
        <v>47</v>
      </c>
      <c r="O527" s="87"/>
      <c r="P527" s="226">
        <f>O527*H527</f>
        <v>0</v>
      </c>
      <c r="Q527" s="226">
        <v>0</v>
      </c>
      <c r="R527" s="226">
        <f>Q527*H527</f>
        <v>0</v>
      </c>
      <c r="S527" s="226">
        <v>0</v>
      </c>
      <c r="T527" s="227">
        <f>S527*H527</f>
        <v>0</v>
      </c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R527" s="228" t="s">
        <v>290</v>
      </c>
      <c r="AT527" s="228" t="s">
        <v>199</v>
      </c>
      <c r="AU527" s="228" t="s">
        <v>85</v>
      </c>
      <c r="AY527" s="20" t="s">
        <v>197</v>
      </c>
      <c r="BE527" s="229">
        <f>IF(N527="základní",J527,0)</f>
        <v>0</v>
      </c>
      <c r="BF527" s="229">
        <f>IF(N527="snížená",J527,0)</f>
        <v>0</v>
      </c>
      <c r="BG527" s="229">
        <f>IF(N527="zákl. přenesená",J527,0)</f>
        <v>0</v>
      </c>
      <c r="BH527" s="229">
        <f>IF(N527="sníž. přenesená",J527,0)</f>
        <v>0</v>
      </c>
      <c r="BI527" s="229">
        <f>IF(N527="nulová",J527,0)</f>
        <v>0</v>
      </c>
      <c r="BJ527" s="20" t="s">
        <v>83</v>
      </c>
      <c r="BK527" s="229">
        <f>ROUND(I527*H527,2)</f>
        <v>0</v>
      </c>
      <c r="BL527" s="20" t="s">
        <v>290</v>
      </c>
      <c r="BM527" s="228" t="s">
        <v>806</v>
      </c>
    </row>
    <row r="528" s="2" customFormat="1">
      <c r="A528" s="41"/>
      <c r="B528" s="42"/>
      <c r="C528" s="43"/>
      <c r="D528" s="230" t="s">
        <v>206</v>
      </c>
      <c r="E528" s="43"/>
      <c r="F528" s="231" t="s">
        <v>807</v>
      </c>
      <c r="G528" s="43"/>
      <c r="H528" s="43"/>
      <c r="I528" s="232"/>
      <c r="J528" s="43"/>
      <c r="K528" s="43"/>
      <c r="L528" s="47"/>
      <c r="M528" s="233"/>
      <c r="N528" s="234"/>
      <c r="O528" s="87"/>
      <c r="P528" s="87"/>
      <c r="Q528" s="87"/>
      <c r="R528" s="87"/>
      <c r="S528" s="87"/>
      <c r="T528" s="88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T528" s="20" t="s">
        <v>206</v>
      </c>
      <c r="AU528" s="20" t="s">
        <v>85</v>
      </c>
    </row>
    <row r="529" s="12" customFormat="1" ht="22.8" customHeight="1">
      <c r="A529" s="12"/>
      <c r="B529" s="201"/>
      <c r="C529" s="202"/>
      <c r="D529" s="203" t="s">
        <v>75</v>
      </c>
      <c r="E529" s="215" t="s">
        <v>808</v>
      </c>
      <c r="F529" s="215" t="s">
        <v>809</v>
      </c>
      <c r="G529" s="202"/>
      <c r="H529" s="202"/>
      <c r="I529" s="205"/>
      <c r="J529" s="216">
        <f>BK529</f>
        <v>0</v>
      </c>
      <c r="K529" s="202"/>
      <c r="L529" s="207"/>
      <c r="M529" s="208"/>
      <c r="N529" s="209"/>
      <c r="O529" s="209"/>
      <c r="P529" s="210">
        <f>SUM(P530:P573)</f>
        <v>0</v>
      </c>
      <c r="Q529" s="209"/>
      <c r="R529" s="210">
        <f>SUM(R530:R573)</f>
        <v>0.094059999999999991</v>
      </c>
      <c r="S529" s="209"/>
      <c r="T529" s="211">
        <f>SUM(T530:T573)</f>
        <v>0</v>
      </c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R529" s="212" t="s">
        <v>85</v>
      </c>
      <c r="AT529" s="213" t="s">
        <v>75</v>
      </c>
      <c r="AU529" s="213" t="s">
        <v>83</v>
      </c>
      <c r="AY529" s="212" t="s">
        <v>197</v>
      </c>
      <c r="BK529" s="214">
        <f>SUM(BK530:BK573)</f>
        <v>0</v>
      </c>
    </row>
    <row r="530" s="2" customFormat="1" ht="37.8" customHeight="1">
      <c r="A530" s="41"/>
      <c r="B530" s="42"/>
      <c r="C530" s="217" t="s">
        <v>810</v>
      </c>
      <c r="D530" s="217" t="s">
        <v>199</v>
      </c>
      <c r="E530" s="218" t="s">
        <v>811</v>
      </c>
      <c r="F530" s="219" t="s">
        <v>812</v>
      </c>
      <c r="G530" s="220" t="s">
        <v>202</v>
      </c>
      <c r="H530" s="221">
        <v>19.425000000000001</v>
      </c>
      <c r="I530" s="222"/>
      <c r="J530" s="223">
        <f>ROUND(I530*H530,2)</f>
        <v>0</v>
      </c>
      <c r="K530" s="219" t="s">
        <v>203</v>
      </c>
      <c r="L530" s="47"/>
      <c r="M530" s="224" t="s">
        <v>19</v>
      </c>
      <c r="N530" s="225" t="s">
        <v>47</v>
      </c>
      <c r="O530" s="87"/>
      <c r="P530" s="226">
        <f>O530*H530</f>
        <v>0</v>
      </c>
      <c r="Q530" s="226">
        <v>0</v>
      </c>
      <c r="R530" s="226">
        <f>Q530*H530</f>
        <v>0</v>
      </c>
      <c r="S530" s="226">
        <v>0</v>
      </c>
      <c r="T530" s="227">
        <f>S530*H530</f>
        <v>0</v>
      </c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R530" s="228" t="s">
        <v>290</v>
      </c>
      <c r="AT530" s="228" t="s">
        <v>199</v>
      </c>
      <c r="AU530" s="228" t="s">
        <v>85</v>
      </c>
      <c r="AY530" s="20" t="s">
        <v>197</v>
      </c>
      <c r="BE530" s="229">
        <f>IF(N530="základní",J530,0)</f>
        <v>0</v>
      </c>
      <c r="BF530" s="229">
        <f>IF(N530="snížená",J530,0)</f>
        <v>0</v>
      </c>
      <c r="BG530" s="229">
        <f>IF(N530="zákl. přenesená",J530,0)</f>
        <v>0</v>
      </c>
      <c r="BH530" s="229">
        <f>IF(N530="sníž. přenesená",J530,0)</f>
        <v>0</v>
      </c>
      <c r="BI530" s="229">
        <f>IF(N530="nulová",J530,0)</f>
        <v>0</v>
      </c>
      <c r="BJ530" s="20" t="s">
        <v>83</v>
      </c>
      <c r="BK530" s="229">
        <f>ROUND(I530*H530,2)</f>
        <v>0</v>
      </c>
      <c r="BL530" s="20" t="s">
        <v>290</v>
      </c>
      <c r="BM530" s="228" t="s">
        <v>813</v>
      </c>
    </row>
    <row r="531" s="2" customFormat="1">
      <c r="A531" s="41"/>
      <c r="B531" s="42"/>
      <c r="C531" s="43"/>
      <c r="D531" s="230" t="s">
        <v>206</v>
      </c>
      <c r="E531" s="43"/>
      <c r="F531" s="231" t="s">
        <v>814</v>
      </c>
      <c r="G531" s="43"/>
      <c r="H531" s="43"/>
      <c r="I531" s="232"/>
      <c r="J531" s="43"/>
      <c r="K531" s="43"/>
      <c r="L531" s="47"/>
      <c r="M531" s="233"/>
      <c r="N531" s="234"/>
      <c r="O531" s="87"/>
      <c r="P531" s="87"/>
      <c r="Q531" s="87"/>
      <c r="R531" s="87"/>
      <c r="S531" s="87"/>
      <c r="T531" s="88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T531" s="20" t="s">
        <v>206</v>
      </c>
      <c r="AU531" s="20" t="s">
        <v>85</v>
      </c>
    </row>
    <row r="532" s="13" customFormat="1">
      <c r="A532" s="13"/>
      <c r="B532" s="235"/>
      <c r="C532" s="236"/>
      <c r="D532" s="237" t="s">
        <v>208</v>
      </c>
      <c r="E532" s="238" t="s">
        <v>19</v>
      </c>
      <c r="F532" s="239" t="s">
        <v>815</v>
      </c>
      <c r="G532" s="236"/>
      <c r="H532" s="240">
        <v>8.1999999999999993</v>
      </c>
      <c r="I532" s="241"/>
      <c r="J532" s="236"/>
      <c r="K532" s="236"/>
      <c r="L532" s="242"/>
      <c r="M532" s="243"/>
      <c r="N532" s="244"/>
      <c r="O532" s="244"/>
      <c r="P532" s="244"/>
      <c r="Q532" s="244"/>
      <c r="R532" s="244"/>
      <c r="S532" s="244"/>
      <c r="T532" s="245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46" t="s">
        <v>208</v>
      </c>
      <c r="AU532" s="246" t="s">
        <v>85</v>
      </c>
      <c r="AV532" s="13" t="s">
        <v>85</v>
      </c>
      <c r="AW532" s="13" t="s">
        <v>37</v>
      </c>
      <c r="AX532" s="13" t="s">
        <v>76</v>
      </c>
      <c r="AY532" s="246" t="s">
        <v>197</v>
      </c>
    </row>
    <row r="533" s="13" customFormat="1">
      <c r="A533" s="13"/>
      <c r="B533" s="235"/>
      <c r="C533" s="236"/>
      <c r="D533" s="237" t="s">
        <v>208</v>
      </c>
      <c r="E533" s="238" t="s">
        <v>19</v>
      </c>
      <c r="F533" s="239" t="s">
        <v>816</v>
      </c>
      <c r="G533" s="236"/>
      <c r="H533" s="240">
        <v>4</v>
      </c>
      <c r="I533" s="241"/>
      <c r="J533" s="236"/>
      <c r="K533" s="236"/>
      <c r="L533" s="242"/>
      <c r="M533" s="243"/>
      <c r="N533" s="244"/>
      <c r="O533" s="244"/>
      <c r="P533" s="244"/>
      <c r="Q533" s="244"/>
      <c r="R533" s="244"/>
      <c r="S533" s="244"/>
      <c r="T533" s="245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6" t="s">
        <v>208</v>
      </c>
      <c r="AU533" s="246" t="s">
        <v>85</v>
      </c>
      <c r="AV533" s="13" t="s">
        <v>85</v>
      </c>
      <c r="AW533" s="13" t="s">
        <v>37</v>
      </c>
      <c r="AX533" s="13" t="s">
        <v>76</v>
      </c>
      <c r="AY533" s="246" t="s">
        <v>197</v>
      </c>
    </row>
    <row r="534" s="15" customFormat="1">
      <c r="A534" s="15"/>
      <c r="B534" s="258"/>
      <c r="C534" s="259"/>
      <c r="D534" s="237" t="s">
        <v>208</v>
      </c>
      <c r="E534" s="260" t="s">
        <v>19</v>
      </c>
      <c r="F534" s="261" t="s">
        <v>817</v>
      </c>
      <c r="G534" s="259"/>
      <c r="H534" s="262">
        <v>12.199999999999999</v>
      </c>
      <c r="I534" s="263"/>
      <c r="J534" s="259"/>
      <c r="K534" s="259"/>
      <c r="L534" s="264"/>
      <c r="M534" s="265"/>
      <c r="N534" s="266"/>
      <c r="O534" s="266"/>
      <c r="P534" s="266"/>
      <c r="Q534" s="266"/>
      <c r="R534" s="266"/>
      <c r="S534" s="266"/>
      <c r="T534" s="267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T534" s="268" t="s">
        <v>208</v>
      </c>
      <c r="AU534" s="268" t="s">
        <v>85</v>
      </c>
      <c r="AV534" s="15" t="s">
        <v>93</v>
      </c>
      <c r="AW534" s="15" t="s">
        <v>37</v>
      </c>
      <c r="AX534" s="15" t="s">
        <v>76</v>
      </c>
      <c r="AY534" s="268" t="s">
        <v>197</v>
      </c>
    </row>
    <row r="535" s="13" customFormat="1">
      <c r="A535" s="13"/>
      <c r="B535" s="235"/>
      <c r="C535" s="236"/>
      <c r="D535" s="237" t="s">
        <v>208</v>
      </c>
      <c r="E535" s="238" t="s">
        <v>19</v>
      </c>
      <c r="F535" s="239" t="s">
        <v>818</v>
      </c>
      <c r="G535" s="236"/>
      <c r="H535" s="240">
        <v>1.3799999999999999</v>
      </c>
      <c r="I535" s="241"/>
      <c r="J535" s="236"/>
      <c r="K535" s="236"/>
      <c r="L535" s="242"/>
      <c r="M535" s="243"/>
      <c r="N535" s="244"/>
      <c r="O535" s="244"/>
      <c r="P535" s="244"/>
      <c r="Q535" s="244"/>
      <c r="R535" s="244"/>
      <c r="S535" s="244"/>
      <c r="T535" s="245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46" t="s">
        <v>208</v>
      </c>
      <c r="AU535" s="246" t="s">
        <v>85</v>
      </c>
      <c r="AV535" s="13" t="s">
        <v>85</v>
      </c>
      <c r="AW535" s="13" t="s">
        <v>37</v>
      </c>
      <c r="AX535" s="13" t="s">
        <v>76</v>
      </c>
      <c r="AY535" s="246" t="s">
        <v>197</v>
      </c>
    </row>
    <row r="536" s="13" customFormat="1">
      <c r="A536" s="13"/>
      <c r="B536" s="235"/>
      <c r="C536" s="236"/>
      <c r="D536" s="237" t="s">
        <v>208</v>
      </c>
      <c r="E536" s="238" t="s">
        <v>19</v>
      </c>
      <c r="F536" s="239" t="s">
        <v>819</v>
      </c>
      <c r="G536" s="236"/>
      <c r="H536" s="240">
        <v>0.105</v>
      </c>
      <c r="I536" s="241"/>
      <c r="J536" s="236"/>
      <c r="K536" s="236"/>
      <c r="L536" s="242"/>
      <c r="M536" s="243"/>
      <c r="N536" s="244"/>
      <c r="O536" s="244"/>
      <c r="P536" s="244"/>
      <c r="Q536" s="244"/>
      <c r="R536" s="244"/>
      <c r="S536" s="244"/>
      <c r="T536" s="245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46" t="s">
        <v>208</v>
      </c>
      <c r="AU536" s="246" t="s">
        <v>85</v>
      </c>
      <c r="AV536" s="13" t="s">
        <v>85</v>
      </c>
      <c r="AW536" s="13" t="s">
        <v>37</v>
      </c>
      <c r="AX536" s="13" t="s">
        <v>76</v>
      </c>
      <c r="AY536" s="246" t="s">
        <v>197</v>
      </c>
    </row>
    <row r="537" s="13" customFormat="1">
      <c r="A537" s="13"/>
      <c r="B537" s="235"/>
      <c r="C537" s="236"/>
      <c r="D537" s="237" t="s">
        <v>208</v>
      </c>
      <c r="E537" s="238" t="s">
        <v>19</v>
      </c>
      <c r="F537" s="239" t="s">
        <v>819</v>
      </c>
      <c r="G537" s="236"/>
      <c r="H537" s="240">
        <v>0.105</v>
      </c>
      <c r="I537" s="241"/>
      <c r="J537" s="236"/>
      <c r="K537" s="236"/>
      <c r="L537" s="242"/>
      <c r="M537" s="243"/>
      <c r="N537" s="244"/>
      <c r="O537" s="244"/>
      <c r="P537" s="244"/>
      <c r="Q537" s="244"/>
      <c r="R537" s="244"/>
      <c r="S537" s="244"/>
      <c r="T537" s="245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6" t="s">
        <v>208</v>
      </c>
      <c r="AU537" s="246" t="s">
        <v>85</v>
      </c>
      <c r="AV537" s="13" t="s">
        <v>85</v>
      </c>
      <c r="AW537" s="13" t="s">
        <v>37</v>
      </c>
      <c r="AX537" s="13" t="s">
        <v>76</v>
      </c>
      <c r="AY537" s="246" t="s">
        <v>197</v>
      </c>
    </row>
    <row r="538" s="13" customFormat="1">
      <c r="A538" s="13"/>
      <c r="B538" s="235"/>
      <c r="C538" s="236"/>
      <c r="D538" s="237" t="s">
        <v>208</v>
      </c>
      <c r="E538" s="238" t="s">
        <v>19</v>
      </c>
      <c r="F538" s="239" t="s">
        <v>820</v>
      </c>
      <c r="G538" s="236"/>
      <c r="H538" s="240">
        <v>2.0699999999999998</v>
      </c>
      <c r="I538" s="241"/>
      <c r="J538" s="236"/>
      <c r="K538" s="236"/>
      <c r="L538" s="242"/>
      <c r="M538" s="243"/>
      <c r="N538" s="244"/>
      <c r="O538" s="244"/>
      <c r="P538" s="244"/>
      <c r="Q538" s="244"/>
      <c r="R538" s="244"/>
      <c r="S538" s="244"/>
      <c r="T538" s="245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6" t="s">
        <v>208</v>
      </c>
      <c r="AU538" s="246" t="s">
        <v>85</v>
      </c>
      <c r="AV538" s="13" t="s">
        <v>85</v>
      </c>
      <c r="AW538" s="13" t="s">
        <v>37</v>
      </c>
      <c r="AX538" s="13" t="s">
        <v>76</v>
      </c>
      <c r="AY538" s="246" t="s">
        <v>197</v>
      </c>
    </row>
    <row r="539" s="13" customFormat="1">
      <c r="A539" s="13"/>
      <c r="B539" s="235"/>
      <c r="C539" s="236"/>
      <c r="D539" s="237" t="s">
        <v>208</v>
      </c>
      <c r="E539" s="238" t="s">
        <v>19</v>
      </c>
      <c r="F539" s="239" t="s">
        <v>821</v>
      </c>
      <c r="G539" s="236"/>
      <c r="H539" s="240">
        <v>3.5649999999999999</v>
      </c>
      <c r="I539" s="241"/>
      <c r="J539" s="236"/>
      <c r="K539" s="236"/>
      <c r="L539" s="242"/>
      <c r="M539" s="243"/>
      <c r="N539" s="244"/>
      <c r="O539" s="244"/>
      <c r="P539" s="244"/>
      <c r="Q539" s="244"/>
      <c r="R539" s="244"/>
      <c r="S539" s="244"/>
      <c r="T539" s="245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6" t="s">
        <v>208</v>
      </c>
      <c r="AU539" s="246" t="s">
        <v>85</v>
      </c>
      <c r="AV539" s="13" t="s">
        <v>85</v>
      </c>
      <c r="AW539" s="13" t="s">
        <v>37</v>
      </c>
      <c r="AX539" s="13" t="s">
        <v>76</v>
      </c>
      <c r="AY539" s="246" t="s">
        <v>197</v>
      </c>
    </row>
    <row r="540" s="15" customFormat="1">
      <c r="A540" s="15"/>
      <c r="B540" s="258"/>
      <c r="C540" s="259"/>
      <c r="D540" s="237" t="s">
        <v>208</v>
      </c>
      <c r="E540" s="260" t="s">
        <v>19</v>
      </c>
      <c r="F540" s="261" t="s">
        <v>822</v>
      </c>
      <c r="G540" s="259"/>
      <c r="H540" s="262">
        <v>7.2249999999999996</v>
      </c>
      <c r="I540" s="263"/>
      <c r="J540" s="259"/>
      <c r="K540" s="259"/>
      <c r="L540" s="264"/>
      <c r="M540" s="265"/>
      <c r="N540" s="266"/>
      <c r="O540" s="266"/>
      <c r="P540" s="266"/>
      <c r="Q540" s="266"/>
      <c r="R540" s="266"/>
      <c r="S540" s="266"/>
      <c r="T540" s="267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68" t="s">
        <v>208</v>
      </c>
      <c r="AU540" s="268" t="s">
        <v>85</v>
      </c>
      <c r="AV540" s="15" t="s">
        <v>93</v>
      </c>
      <c r="AW540" s="15" t="s">
        <v>37</v>
      </c>
      <c r="AX540" s="15" t="s">
        <v>76</v>
      </c>
      <c r="AY540" s="268" t="s">
        <v>197</v>
      </c>
    </row>
    <row r="541" s="14" customFormat="1">
      <c r="A541" s="14"/>
      <c r="B541" s="247"/>
      <c r="C541" s="248"/>
      <c r="D541" s="237" t="s">
        <v>208</v>
      </c>
      <c r="E541" s="249" t="s">
        <v>19</v>
      </c>
      <c r="F541" s="250" t="s">
        <v>272</v>
      </c>
      <c r="G541" s="248"/>
      <c r="H541" s="251">
        <v>19.425000000000001</v>
      </c>
      <c r="I541" s="252"/>
      <c r="J541" s="248"/>
      <c r="K541" s="248"/>
      <c r="L541" s="253"/>
      <c r="M541" s="254"/>
      <c r="N541" s="255"/>
      <c r="O541" s="255"/>
      <c r="P541" s="255"/>
      <c r="Q541" s="255"/>
      <c r="R541" s="255"/>
      <c r="S541" s="255"/>
      <c r="T541" s="256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7" t="s">
        <v>208</v>
      </c>
      <c r="AU541" s="257" t="s">
        <v>85</v>
      </c>
      <c r="AV541" s="14" t="s">
        <v>204</v>
      </c>
      <c r="AW541" s="14" t="s">
        <v>37</v>
      </c>
      <c r="AX541" s="14" t="s">
        <v>83</v>
      </c>
      <c r="AY541" s="257" t="s">
        <v>197</v>
      </c>
    </row>
    <row r="542" s="2" customFormat="1" ht="24.15" customHeight="1">
      <c r="A542" s="41"/>
      <c r="B542" s="42"/>
      <c r="C542" s="217" t="s">
        <v>823</v>
      </c>
      <c r="D542" s="217" t="s">
        <v>199</v>
      </c>
      <c r="E542" s="218" t="s">
        <v>824</v>
      </c>
      <c r="F542" s="219" t="s">
        <v>825</v>
      </c>
      <c r="G542" s="220" t="s">
        <v>202</v>
      </c>
      <c r="H542" s="221">
        <v>19.425000000000001</v>
      </c>
      <c r="I542" s="222"/>
      <c r="J542" s="223">
        <f>ROUND(I542*H542,2)</f>
        <v>0</v>
      </c>
      <c r="K542" s="219" t="s">
        <v>203</v>
      </c>
      <c r="L542" s="47"/>
      <c r="M542" s="224" t="s">
        <v>19</v>
      </c>
      <c r="N542" s="225" t="s">
        <v>47</v>
      </c>
      <c r="O542" s="87"/>
      <c r="P542" s="226">
        <f>O542*H542</f>
        <v>0</v>
      </c>
      <c r="Q542" s="226">
        <v>0</v>
      </c>
      <c r="R542" s="226">
        <f>Q542*H542</f>
        <v>0</v>
      </c>
      <c r="S542" s="226">
        <v>0</v>
      </c>
      <c r="T542" s="227">
        <f>S542*H542</f>
        <v>0</v>
      </c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R542" s="228" t="s">
        <v>290</v>
      </c>
      <c r="AT542" s="228" t="s">
        <v>199</v>
      </c>
      <c r="AU542" s="228" t="s">
        <v>85</v>
      </c>
      <c r="AY542" s="20" t="s">
        <v>197</v>
      </c>
      <c r="BE542" s="229">
        <f>IF(N542="základní",J542,0)</f>
        <v>0</v>
      </c>
      <c r="BF542" s="229">
        <f>IF(N542="snížená",J542,0)</f>
        <v>0</v>
      </c>
      <c r="BG542" s="229">
        <f>IF(N542="zákl. přenesená",J542,0)</f>
        <v>0</v>
      </c>
      <c r="BH542" s="229">
        <f>IF(N542="sníž. přenesená",J542,0)</f>
        <v>0</v>
      </c>
      <c r="BI542" s="229">
        <f>IF(N542="nulová",J542,0)</f>
        <v>0</v>
      </c>
      <c r="BJ542" s="20" t="s">
        <v>83</v>
      </c>
      <c r="BK542" s="229">
        <f>ROUND(I542*H542,2)</f>
        <v>0</v>
      </c>
      <c r="BL542" s="20" t="s">
        <v>290</v>
      </c>
      <c r="BM542" s="228" t="s">
        <v>826</v>
      </c>
    </row>
    <row r="543" s="2" customFormat="1">
      <c r="A543" s="41"/>
      <c r="B543" s="42"/>
      <c r="C543" s="43"/>
      <c r="D543" s="230" t="s">
        <v>206</v>
      </c>
      <c r="E543" s="43"/>
      <c r="F543" s="231" t="s">
        <v>827</v>
      </c>
      <c r="G543" s="43"/>
      <c r="H543" s="43"/>
      <c r="I543" s="232"/>
      <c r="J543" s="43"/>
      <c r="K543" s="43"/>
      <c r="L543" s="47"/>
      <c r="M543" s="233"/>
      <c r="N543" s="234"/>
      <c r="O543" s="87"/>
      <c r="P543" s="87"/>
      <c r="Q543" s="87"/>
      <c r="R543" s="87"/>
      <c r="S543" s="87"/>
      <c r="T543" s="88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T543" s="20" t="s">
        <v>206</v>
      </c>
      <c r="AU543" s="20" t="s">
        <v>85</v>
      </c>
    </row>
    <row r="544" s="13" customFormat="1">
      <c r="A544" s="13"/>
      <c r="B544" s="235"/>
      <c r="C544" s="236"/>
      <c r="D544" s="237" t="s">
        <v>208</v>
      </c>
      <c r="E544" s="238" t="s">
        <v>19</v>
      </c>
      <c r="F544" s="239" t="s">
        <v>815</v>
      </c>
      <c r="G544" s="236"/>
      <c r="H544" s="240">
        <v>8.1999999999999993</v>
      </c>
      <c r="I544" s="241"/>
      <c r="J544" s="236"/>
      <c r="K544" s="236"/>
      <c r="L544" s="242"/>
      <c r="M544" s="243"/>
      <c r="N544" s="244"/>
      <c r="O544" s="244"/>
      <c r="P544" s="244"/>
      <c r="Q544" s="244"/>
      <c r="R544" s="244"/>
      <c r="S544" s="244"/>
      <c r="T544" s="245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6" t="s">
        <v>208</v>
      </c>
      <c r="AU544" s="246" t="s">
        <v>85</v>
      </c>
      <c r="AV544" s="13" t="s">
        <v>85</v>
      </c>
      <c r="AW544" s="13" t="s">
        <v>37</v>
      </c>
      <c r="AX544" s="13" t="s">
        <v>76</v>
      </c>
      <c r="AY544" s="246" t="s">
        <v>197</v>
      </c>
    </row>
    <row r="545" s="13" customFormat="1">
      <c r="A545" s="13"/>
      <c r="B545" s="235"/>
      <c r="C545" s="236"/>
      <c r="D545" s="237" t="s">
        <v>208</v>
      </c>
      <c r="E545" s="238" t="s">
        <v>19</v>
      </c>
      <c r="F545" s="239" t="s">
        <v>816</v>
      </c>
      <c r="G545" s="236"/>
      <c r="H545" s="240">
        <v>4</v>
      </c>
      <c r="I545" s="241"/>
      <c r="J545" s="236"/>
      <c r="K545" s="236"/>
      <c r="L545" s="242"/>
      <c r="M545" s="243"/>
      <c r="N545" s="244"/>
      <c r="O545" s="244"/>
      <c r="P545" s="244"/>
      <c r="Q545" s="244"/>
      <c r="R545" s="244"/>
      <c r="S545" s="244"/>
      <c r="T545" s="245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6" t="s">
        <v>208</v>
      </c>
      <c r="AU545" s="246" t="s">
        <v>85</v>
      </c>
      <c r="AV545" s="13" t="s">
        <v>85</v>
      </c>
      <c r="AW545" s="13" t="s">
        <v>37</v>
      </c>
      <c r="AX545" s="13" t="s">
        <v>76</v>
      </c>
      <c r="AY545" s="246" t="s">
        <v>197</v>
      </c>
    </row>
    <row r="546" s="15" customFormat="1">
      <c r="A546" s="15"/>
      <c r="B546" s="258"/>
      <c r="C546" s="259"/>
      <c r="D546" s="237" t="s">
        <v>208</v>
      </c>
      <c r="E546" s="260" t="s">
        <v>19</v>
      </c>
      <c r="F546" s="261" t="s">
        <v>817</v>
      </c>
      <c r="G546" s="259"/>
      <c r="H546" s="262">
        <v>12.199999999999999</v>
      </c>
      <c r="I546" s="263"/>
      <c r="J546" s="259"/>
      <c r="K546" s="259"/>
      <c r="L546" s="264"/>
      <c r="M546" s="265"/>
      <c r="N546" s="266"/>
      <c r="O546" s="266"/>
      <c r="P546" s="266"/>
      <c r="Q546" s="266"/>
      <c r="R546" s="266"/>
      <c r="S546" s="266"/>
      <c r="T546" s="267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T546" s="268" t="s">
        <v>208</v>
      </c>
      <c r="AU546" s="268" t="s">
        <v>85</v>
      </c>
      <c r="AV546" s="15" t="s">
        <v>93</v>
      </c>
      <c r="AW546" s="15" t="s">
        <v>37</v>
      </c>
      <c r="AX546" s="15" t="s">
        <v>76</v>
      </c>
      <c r="AY546" s="268" t="s">
        <v>197</v>
      </c>
    </row>
    <row r="547" s="13" customFormat="1">
      <c r="A547" s="13"/>
      <c r="B547" s="235"/>
      <c r="C547" s="236"/>
      <c r="D547" s="237" t="s">
        <v>208</v>
      </c>
      <c r="E547" s="238" t="s">
        <v>19</v>
      </c>
      <c r="F547" s="239" t="s">
        <v>818</v>
      </c>
      <c r="G547" s="236"/>
      <c r="H547" s="240">
        <v>1.3799999999999999</v>
      </c>
      <c r="I547" s="241"/>
      <c r="J547" s="236"/>
      <c r="K547" s="236"/>
      <c r="L547" s="242"/>
      <c r="M547" s="243"/>
      <c r="N547" s="244"/>
      <c r="O547" s="244"/>
      <c r="P547" s="244"/>
      <c r="Q547" s="244"/>
      <c r="R547" s="244"/>
      <c r="S547" s="244"/>
      <c r="T547" s="245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46" t="s">
        <v>208</v>
      </c>
      <c r="AU547" s="246" t="s">
        <v>85</v>
      </c>
      <c r="AV547" s="13" t="s">
        <v>85</v>
      </c>
      <c r="AW547" s="13" t="s">
        <v>37</v>
      </c>
      <c r="AX547" s="13" t="s">
        <v>76</v>
      </c>
      <c r="AY547" s="246" t="s">
        <v>197</v>
      </c>
    </row>
    <row r="548" s="13" customFormat="1">
      <c r="A548" s="13"/>
      <c r="B548" s="235"/>
      <c r="C548" s="236"/>
      <c r="D548" s="237" t="s">
        <v>208</v>
      </c>
      <c r="E548" s="238" t="s">
        <v>19</v>
      </c>
      <c r="F548" s="239" t="s">
        <v>819</v>
      </c>
      <c r="G548" s="236"/>
      <c r="H548" s="240">
        <v>0.105</v>
      </c>
      <c r="I548" s="241"/>
      <c r="J548" s="236"/>
      <c r="K548" s="236"/>
      <c r="L548" s="242"/>
      <c r="M548" s="243"/>
      <c r="N548" s="244"/>
      <c r="O548" s="244"/>
      <c r="P548" s="244"/>
      <c r="Q548" s="244"/>
      <c r="R548" s="244"/>
      <c r="S548" s="244"/>
      <c r="T548" s="245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6" t="s">
        <v>208</v>
      </c>
      <c r="AU548" s="246" t="s">
        <v>85</v>
      </c>
      <c r="AV548" s="13" t="s">
        <v>85</v>
      </c>
      <c r="AW548" s="13" t="s">
        <v>37</v>
      </c>
      <c r="AX548" s="13" t="s">
        <v>76</v>
      </c>
      <c r="AY548" s="246" t="s">
        <v>197</v>
      </c>
    </row>
    <row r="549" s="13" customFormat="1">
      <c r="A549" s="13"/>
      <c r="B549" s="235"/>
      <c r="C549" s="236"/>
      <c r="D549" s="237" t="s">
        <v>208</v>
      </c>
      <c r="E549" s="238" t="s">
        <v>19</v>
      </c>
      <c r="F549" s="239" t="s">
        <v>819</v>
      </c>
      <c r="G549" s="236"/>
      <c r="H549" s="240">
        <v>0.105</v>
      </c>
      <c r="I549" s="241"/>
      <c r="J549" s="236"/>
      <c r="K549" s="236"/>
      <c r="L549" s="242"/>
      <c r="M549" s="243"/>
      <c r="N549" s="244"/>
      <c r="O549" s="244"/>
      <c r="P549" s="244"/>
      <c r="Q549" s="244"/>
      <c r="R549" s="244"/>
      <c r="S549" s="244"/>
      <c r="T549" s="245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46" t="s">
        <v>208</v>
      </c>
      <c r="AU549" s="246" t="s">
        <v>85</v>
      </c>
      <c r="AV549" s="13" t="s">
        <v>85</v>
      </c>
      <c r="AW549" s="13" t="s">
        <v>37</v>
      </c>
      <c r="AX549" s="13" t="s">
        <v>76</v>
      </c>
      <c r="AY549" s="246" t="s">
        <v>197</v>
      </c>
    </row>
    <row r="550" s="13" customFormat="1">
      <c r="A550" s="13"/>
      <c r="B550" s="235"/>
      <c r="C550" s="236"/>
      <c r="D550" s="237" t="s">
        <v>208</v>
      </c>
      <c r="E550" s="238" t="s">
        <v>19</v>
      </c>
      <c r="F550" s="239" t="s">
        <v>820</v>
      </c>
      <c r="G550" s="236"/>
      <c r="H550" s="240">
        <v>2.0699999999999998</v>
      </c>
      <c r="I550" s="241"/>
      <c r="J550" s="236"/>
      <c r="K550" s="236"/>
      <c r="L550" s="242"/>
      <c r="M550" s="243"/>
      <c r="N550" s="244"/>
      <c r="O550" s="244"/>
      <c r="P550" s="244"/>
      <c r="Q550" s="244"/>
      <c r="R550" s="244"/>
      <c r="S550" s="244"/>
      <c r="T550" s="245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46" t="s">
        <v>208</v>
      </c>
      <c r="AU550" s="246" t="s">
        <v>85</v>
      </c>
      <c r="AV550" s="13" t="s">
        <v>85</v>
      </c>
      <c r="AW550" s="13" t="s">
        <v>37</v>
      </c>
      <c r="AX550" s="13" t="s">
        <v>76</v>
      </c>
      <c r="AY550" s="246" t="s">
        <v>197</v>
      </c>
    </row>
    <row r="551" s="13" customFormat="1">
      <c r="A551" s="13"/>
      <c r="B551" s="235"/>
      <c r="C551" s="236"/>
      <c r="D551" s="237" t="s">
        <v>208</v>
      </c>
      <c r="E551" s="238" t="s">
        <v>19</v>
      </c>
      <c r="F551" s="239" t="s">
        <v>821</v>
      </c>
      <c r="G551" s="236"/>
      <c r="H551" s="240">
        <v>3.5649999999999999</v>
      </c>
      <c r="I551" s="241"/>
      <c r="J551" s="236"/>
      <c r="K551" s="236"/>
      <c r="L551" s="242"/>
      <c r="M551" s="243"/>
      <c r="N551" s="244"/>
      <c r="O551" s="244"/>
      <c r="P551" s="244"/>
      <c r="Q551" s="244"/>
      <c r="R551" s="244"/>
      <c r="S551" s="244"/>
      <c r="T551" s="245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46" t="s">
        <v>208</v>
      </c>
      <c r="AU551" s="246" t="s">
        <v>85</v>
      </c>
      <c r="AV551" s="13" t="s">
        <v>85</v>
      </c>
      <c r="AW551" s="13" t="s">
        <v>37</v>
      </c>
      <c r="AX551" s="13" t="s">
        <v>76</v>
      </c>
      <c r="AY551" s="246" t="s">
        <v>197</v>
      </c>
    </row>
    <row r="552" s="15" customFormat="1">
      <c r="A552" s="15"/>
      <c r="B552" s="258"/>
      <c r="C552" s="259"/>
      <c r="D552" s="237" t="s">
        <v>208</v>
      </c>
      <c r="E552" s="260" t="s">
        <v>19</v>
      </c>
      <c r="F552" s="261" t="s">
        <v>822</v>
      </c>
      <c r="G552" s="259"/>
      <c r="H552" s="262">
        <v>7.2249999999999996</v>
      </c>
      <c r="I552" s="263"/>
      <c r="J552" s="259"/>
      <c r="K552" s="259"/>
      <c r="L552" s="264"/>
      <c r="M552" s="265"/>
      <c r="N552" s="266"/>
      <c r="O552" s="266"/>
      <c r="P552" s="266"/>
      <c r="Q552" s="266"/>
      <c r="R552" s="266"/>
      <c r="S552" s="266"/>
      <c r="T552" s="267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T552" s="268" t="s">
        <v>208</v>
      </c>
      <c r="AU552" s="268" t="s">
        <v>85</v>
      </c>
      <c r="AV552" s="15" t="s">
        <v>93</v>
      </c>
      <c r="AW552" s="15" t="s">
        <v>37</v>
      </c>
      <c r="AX552" s="15" t="s">
        <v>76</v>
      </c>
      <c r="AY552" s="268" t="s">
        <v>197</v>
      </c>
    </row>
    <row r="553" s="14" customFormat="1">
      <c r="A553" s="14"/>
      <c r="B553" s="247"/>
      <c r="C553" s="248"/>
      <c r="D553" s="237" t="s">
        <v>208</v>
      </c>
      <c r="E553" s="249" t="s">
        <v>19</v>
      </c>
      <c r="F553" s="250" t="s">
        <v>272</v>
      </c>
      <c r="G553" s="248"/>
      <c r="H553" s="251">
        <v>19.425000000000001</v>
      </c>
      <c r="I553" s="252"/>
      <c r="J553" s="248"/>
      <c r="K553" s="248"/>
      <c r="L553" s="253"/>
      <c r="M553" s="254"/>
      <c r="N553" s="255"/>
      <c r="O553" s="255"/>
      <c r="P553" s="255"/>
      <c r="Q553" s="255"/>
      <c r="R553" s="255"/>
      <c r="S553" s="255"/>
      <c r="T553" s="256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57" t="s">
        <v>208</v>
      </c>
      <c r="AU553" s="257" t="s">
        <v>85</v>
      </c>
      <c r="AV553" s="14" t="s">
        <v>204</v>
      </c>
      <c r="AW553" s="14" t="s">
        <v>37</v>
      </c>
      <c r="AX553" s="14" t="s">
        <v>83</v>
      </c>
      <c r="AY553" s="257" t="s">
        <v>197</v>
      </c>
    </row>
    <row r="554" s="2" customFormat="1" ht="24.15" customHeight="1">
      <c r="A554" s="41"/>
      <c r="B554" s="42"/>
      <c r="C554" s="217" t="s">
        <v>828</v>
      </c>
      <c r="D554" s="217" t="s">
        <v>199</v>
      </c>
      <c r="E554" s="218" t="s">
        <v>829</v>
      </c>
      <c r="F554" s="219" t="s">
        <v>830</v>
      </c>
      <c r="G554" s="220" t="s">
        <v>202</v>
      </c>
      <c r="H554" s="221">
        <v>19.425000000000001</v>
      </c>
      <c r="I554" s="222"/>
      <c r="J554" s="223">
        <f>ROUND(I554*H554,2)</f>
        <v>0</v>
      </c>
      <c r="K554" s="219" t="s">
        <v>203</v>
      </c>
      <c r="L554" s="47"/>
      <c r="M554" s="224" t="s">
        <v>19</v>
      </c>
      <c r="N554" s="225" t="s">
        <v>47</v>
      </c>
      <c r="O554" s="87"/>
      <c r="P554" s="226">
        <f>O554*H554</f>
        <v>0</v>
      </c>
      <c r="Q554" s="226">
        <v>0.0047999999999999996</v>
      </c>
      <c r="R554" s="226">
        <f>Q554*H554</f>
        <v>0.09323999999999999</v>
      </c>
      <c r="S554" s="226">
        <v>0</v>
      </c>
      <c r="T554" s="227">
        <f>S554*H554</f>
        <v>0</v>
      </c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R554" s="228" t="s">
        <v>290</v>
      </c>
      <c r="AT554" s="228" t="s">
        <v>199</v>
      </c>
      <c r="AU554" s="228" t="s">
        <v>85</v>
      </c>
      <c r="AY554" s="20" t="s">
        <v>197</v>
      </c>
      <c r="BE554" s="229">
        <f>IF(N554="základní",J554,0)</f>
        <v>0</v>
      </c>
      <c r="BF554" s="229">
        <f>IF(N554="snížená",J554,0)</f>
        <v>0</v>
      </c>
      <c r="BG554" s="229">
        <f>IF(N554="zákl. přenesená",J554,0)</f>
        <v>0</v>
      </c>
      <c r="BH554" s="229">
        <f>IF(N554="sníž. přenesená",J554,0)</f>
        <v>0</v>
      </c>
      <c r="BI554" s="229">
        <f>IF(N554="nulová",J554,0)</f>
        <v>0</v>
      </c>
      <c r="BJ554" s="20" t="s">
        <v>83</v>
      </c>
      <c r="BK554" s="229">
        <f>ROUND(I554*H554,2)</f>
        <v>0</v>
      </c>
      <c r="BL554" s="20" t="s">
        <v>290</v>
      </c>
      <c r="BM554" s="228" t="s">
        <v>831</v>
      </c>
    </row>
    <row r="555" s="2" customFormat="1">
      <c r="A555" s="41"/>
      <c r="B555" s="42"/>
      <c r="C555" s="43"/>
      <c r="D555" s="230" t="s">
        <v>206</v>
      </c>
      <c r="E555" s="43"/>
      <c r="F555" s="231" t="s">
        <v>832</v>
      </c>
      <c r="G555" s="43"/>
      <c r="H555" s="43"/>
      <c r="I555" s="232"/>
      <c r="J555" s="43"/>
      <c r="K555" s="43"/>
      <c r="L555" s="47"/>
      <c r="M555" s="233"/>
      <c r="N555" s="234"/>
      <c r="O555" s="87"/>
      <c r="P555" s="87"/>
      <c r="Q555" s="87"/>
      <c r="R555" s="87"/>
      <c r="S555" s="87"/>
      <c r="T555" s="88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T555" s="20" t="s">
        <v>206</v>
      </c>
      <c r="AU555" s="20" t="s">
        <v>85</v>
      </c>
    </row>
    <row r="556" s="2" customFormat="1">
      <c r="A556" s="41"/>
      <c r="B556" s="42"/>
      <c r="C556" s="43"/>
      <c r="D556" s="237" t="s">
        <v>833</v>
      </c>
      <c r="E556" s="43"/>
      <c r="F556" s="279" t="s">
        <v>834</v>
      </c>
      <c r="G556" s="43"/>
      <c r="H556" s="43"/>
      <c r="I556" s="232"/>
      <c r="J556" s="43"/>
      <c r="K556" s="43"/>
      <c r="L556" s="47"/>
      <c r="M556" s="233"/>
      <c r="N556" s="234"/>
      <c r="O556" s="87"/>
      <c r="P556" s="87"/>
      <c r="Q556" s="87"/>
      <c r="R556" s="87"/>
      <c r="S556" s="87"/>
      <c r="T556" s="88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T556" s="20" t="s">
        <v>833</v>
      </c>
      <c r="AU556" s="20" t="s">
        <v>85</v>
      </c>
    </row>
    <row r="557" s="13" customFormat="1">
      <c r="A557" s="13"/>
      <c r="B557" s="235"/>
      <c r="C557" s="236"/>
      <c r="D557" s="237" t="s">
        <v>208</v>
      </c>
      <c r="E557" s="238" t="s">
        <v>19</v>
      </c>
      <c r="F557" s="239" t="s">
        <v>815</v>
      </c>
      <c r="G557" s="236"/>
      <c r="H557" s="240">
        <v>8.1999999999999993</v>
      </c>
      <c r="I557" s="241"/>
      <c r="J557" s="236"/>
      <c r="K557" s="236"/>
      <c r="L557" s="242"/>
      <c r="M557" s="243"/>
      <c r="N557" s="244"/>
      <c r="O557" s="244"/>
      <c r="P557" s="244"/>
      <c r="Q557" s="244"/>
      <c r="R557" s="244"/>
      <c r="S557" s="244"/>
      <c r="T557" s="245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46" t="s">
        <v>208</v>
      </c>
      <c r="AU557" s="246" t="s">
        <v>85</v>
      </c>
      <c r="AV557" s="13" t="s">
        <v>85</v>
      </c>
      <c r="AW557" s="13" t="s">
        <v>37</v>
      </c>
      <c r="AX557" s="13" t="s">
        <v>76</v>
      </c>
      <c r="AY557" s="246" t="s">
        <v>197</v>
      </c>
    </row>
    <row r="558" s="13" customFormat="1">
      <c r="A558" s="13"/>
      <c r="B558" s="235"/>
      <c r="C558" s="236"/>
      <c r="D558" s="237" t="s">
        <v>208</v>
      </c>
      <c r="E558" s="238" t="s">
        <v>19</v>
      </c>
      <c r="F558" s="239" t="s">
        <v>816</v>
      </c>
      <c r="G558" s="236"/>
      <c r="H558" s="240">
        <v>4</v>
      </c>
      <c r="I558" s="241"/>
      <c r="J558" s="236"/>
      <c r="K558" s="236"/>
      <c r="L558" s="242"/>
      <c r="M558" s="243"/>
      <c r="N558" s="244"/>
      <c r="O558" s="244"/>
      <c r="P558" s="244"/>
      <c r="Q558" s="244"/>
      <c r="R558" s="244"/>
      <c r="S558" s="244"/>
      <c r="T558" s="245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46" t="s">
        <v>208</v>
      </c>
      <c r="AU558" s="246" t="s">
        <v>85</v>
      </c>
      <c r="AV558" s="13" t="s">
        <v>85</v>
      </c>
      <c r="AW558" s="13" t="s">
        <v>37</v>
      </c>
      <c r="AX558" s="13" t="s">
        <v>76</v>
      </c>
      <c r="AY558" s="246" t="s">
        <v>197</v>
      </c>
    </row>
    <row r="559" s="15" customFormat="1">
      <c r="A559" s="15"/>
      <c r="B559" s="258"/>
      <c r="C559" s="259"/>
      <c r="D559" s="237" t="s">
        <v>208</v>
      </c>
      <c r="E559" s="260" t="s">
        <v>19</v>
      </c>
      <c r="F559" s="261" t="s">
        <v>817</v>
      </c>
      <c r="G559" s="259"/>
      <c r="H559" s="262">
        <v>12.199999999999999</v>
      </c>
      <c r="I559" s="263"/>
      <c r="J559" s="259"/>
      <c r="K559" s="259"/>
      <c r="L559" s="264"/>
      <c r="M559" s="265"/>
      <c r="N559" s="266"/>
      <c r="O559" s="266"/>
      <c r="P559" s="266"/>
      <c r="Q559" s="266"/>
      <c r="R559" s="266"/>
      <c r="S559" s="266"/>
      <c r="T559" s="267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T559" s="268" t="s">
        <v>208</v>
      </c>
      <c r="AU559" s="268" t="s">
        <v>85</v>
      </c>
      <c r="AV559" s="15" t="s">
        <v>93</v>
      </c>
      <c r="AW559" s="15" t="s">
        <v>37</v>
      </c>
      <c r="AX559" s="15" t="s">
        <v>76</v>
      </c>
      <c r="AY559" s="268" t="s">
        <v>197</v>
      </c>
    </row>
    <row r="560" s="13" customFormat="1">
      <c r="A560" s="13"/>
      <c r="B560" s="235"/>
      <c r="C560" s="236"/>
      <c r="D560" s="237" t="s">
        <v>208</v>
      </c>
      <c r="E560" s="238" t="s">
        <v>19</v>
      </c>
      <c r="F560" s="239" t="s">
        <v>818</v>
      </c>
      <c r="G560" s="236"/>
      <c r="H560" s="240">
        <v>1.3799999999999999</v>
      </c>
      <c r="I560" s="241"/>
      <c r="J560" s="236"/>
      <c r="K560" s="236"/>
      <c r="L560" s="242"/>
      <c r="M560" s="243"/>
      <c r="N560" s="244"/>
      <c r="O560" s="244"/>
      <c r="P560" s="244"/>
      <c r="Q560" s="244"/>
      <c r="R560" s="244"/>
      <c r="S560" s="244"/>
      <c r="T560" s="245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46" t="s">
        <v>208</v>
      </c>
      <c r="AU560" s="246" t="s">
        <v>85</v>
      </c>
      <c r="AV560" s="13" t="s">
        <v>85</v>
      </c>
      <c r="AW560" s="13" t="s">
        <v>37</v>
      </c>
      <c r="AX560" s="13" t="s">
        <v>76</v>
      </c>
      <c r="AY560" s="246" t="s">
        <v>197</v>
      </c>
    </row>
    <row r="561" s="13" customFormat="1">
      <c r="A561" s="13"/>
      <c r="B561" s="235"/>
      <c r="C561" s="236"/>
      <c r="D561" s="237" t="s">
        <v>208</v>
      </c>
      <c r="E561" s="238" t="s">
        <v>19</v>
      </c>
      <c r="F561" s="239" t="s">
        <v>819</v>
      </c>
      <c r="G561" s="236"/>
      <c r="H561" s="240">
        <v>0.105</v>
      </c>
      <c r="I561" s="241"/>
      <c r="J561" s="236"/>
      <c r="K561" s="236"/>
      <c r="L561" s="242"/>
      <c r="M561" s="243"/>
      <c r="N561" s="244"/>
      <c r="O561" s="244"/>
      <c r="P561" s="244"/>
      <c r="Q561" s="244"/>
      <c r="R561" s="244"/>
      <c r="S561" s="244"/>
      <c r="T561" s="245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46" t="s">
        <v>208</v>
      </c>
      <c r="AU561" s="246" t="s">
        <v>85</v>
      </c>
      <c r="AV561" s="13" t="s">
        <v>85</v>
      </c>
      <c r="AW561" s="13" t="s">
        <v>37</v>
      </c>
      <c r="AX561" s="13" t="s">
        <v>76</v>
      </c>
      <c r="AY561" s="246" t="s">
        <v>197</v>
      </c>
    </row>
    <row r="562" s="13" customFormat="1">
      <c r="A562" s="13"/>
      <c r="B562" s="235"/>
      <c r="C562" s="236"/>
      <c r="D562" s="237" t="s">
        <v>208</v>
      </c>
      <c r="E562" s="238" t="s">
        <v>19</v>
      </c>
      <c r="F562" s="239" t="s">
        <v>819</v>
      </c>
      <c r="G562" s="236"/>
      <c r="H562" s="240">
        <v>0.105</v>
      </c>
      <c r="I562" s="241"/>
      <c r="J562" s="236"/>
      <c r="K562" s="236"/>
      <c r="L562" s="242"/>
      <c r="M562" s="243"/>
      <c r="N562" s="244"/>
      <c r="O562" s="244"/>
      <c r="P562" s="244"/>
      <c r="Q562" s="244"/>
      <c r="R562" s="244"/>
      <c r="S562" s="244"/>
      <c r="T562" s="245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6" t="s">
        <v>208</v>
      </c>
      <c r="AU562" s="246" t="s">
        <v>85</v>
      </c>
      <c r="AV562" s="13" t="s">
        <v>85</v>
      </c>
      <c r="AW562" s="13" t="s">
        <v>37</v>
      </c>
      <c r="AX562" s="13" t="s">
        <v>76</v>
      </c>
      <c r="AY562" s="246" t="s">
        <v>197</v>
      </c>
    </row>
    <row r="563" s="13" customFormat="1">
      <c r="A563" s="13"/>
      <c r="B563" s="235"/>
      <c r="C563" s="236"/>
      <c r="D563" s="237" t="s">
        <v>208</v>
      </c>
      <c r="E563" s="238" t="s">
        <v>19</v>
      </c>
      <c r="F563" s="239" t="s">
        <v>820</v>
      </c>
      <c r="G563" s="236"/>
      <c r="H563" s="240">
        <v>2.0699999999999998</v>
      </c>
      <c r="I563" s="241"/>
      <c r="J563" s="236"/>
      <c r="K563" s="236"/>
      <c r="L563" s="242"/>
      <c r="M563" s="243"/>
      <c r="N563" s="244"/>
      <c r="O563" s="244"/>
      <c r="P563" s="244"/>
      <c r="Q563" s="244"/>
      <c r="R563" s="244"/>
      <c r="S563" s="244"/>
      <c r="T563" s="245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6" t="s">
        <v>208</v>
      </c>
      <c r="AU563" s="246" t="s">
        <v>85</v>
      </c>
      <c r="AV563" s="13" t="s">
        <v>85</v>
      </c>
      <c r="AW563" s="13" t="s">
        <v>37</v>
      </c>
      <c r="AX563" s="13" t="s">
        <v>76</v>
      </c>
      <c r="AY563" s="246" t="s">
        <v>197</v>
      </c>
    </row>
    <row r="564" s="13" customFormat="1">
      <c r="A564" s="13"/>
      <c r="B564" s="235"/>
      <c r="C564" s="236"/>
      <c r="D564" s="237" t="s">
        <v>208</v>
      </c>
      <c r="E564" s="238" t="s">
        <v>19</v>
      </c>
      <c r="F564" s="239" t="s">
        <v>821</v>
      </c>
      <c r="G564" s="236"/>
      <c r="H564" s="240">
        <v>3.5649999999999999</v>
      </c>
      <c r="I564" s="241"/>
      <c r="J564" s="236"/>
      <c r="K564" s="236"/>
      <c r="L564" s="242"/>
      <c r="M564" s="243"/>
      <c r="N564" s="244"/>
      <c r="O564" s="244"/>
      <c r="P564" s="244"/>
      <c r="Q564" s="244"/>
      <c r="R564" s="244"/>
      <c r="S564" s="244"/>
      <c r="T564" s="245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46" t="s">
        <v>208</v>
      </c>
      <c r="AU564" s="246" t="s">
        <v>85</v>
      </c>
      <c r="AV564" s="13" t="s">
        <v>85</v>
      </c>
      <c r="AW564" s="13" t="s">
        <v>37</v>
      </c>
      <c r="AX564" s="13" t="s">
        <v>76</v>
      </c>
      <c r="AY564" s="246" t="s">
        <v>197</v>
      </c>
    </row>
    <row r="565" s="15" customFormat="1">
      <c r="A565" s="15"/>
      <c r="B565" s="258"/>
      <c r="C565" s="259"/>
      <c r="D565" s="237" t="s">
        <v>208</v>
      </c>
      <c r="E565" s="260" t="s">
        <v>19</v>
      </c>
      <c r="F565" s="261" t="s">
        <v>822</v>
      </c>
      <c r="G565" s="259"/>
      <c r="H565" s="262">
        <v>7.2249999999999996</v>
      </c>
      <c r="I565" s="263"/>
      <c r="J565" s="259"/>
      <c r="K565" s="259"/>
      <c r="L565" s="264"/>
      <c r="M565" s="265"/>
      <c r="N565" s="266"/>
      <c r="O565" s="266"/>
      <c r="P565" s="266"/>
      <c r="Q565" s="266"/>
      <c r="R565" s="266"/>
      <c r="S565" s="266"/>
      <c r="T565" s="267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T565" s="268" t="s">
        <v>208</v>
      </c>
      <c r="AU565" s="268" t="s">
        <v>85</v>
      </c>
      <c r="AV565" s="15" t="s">
        <v>93</v>
      </c>
      <c r="AW565" s="15" t="s">
        <v>37</v>
      </c>
      <c r="AX565" s="15" t="s">
        <v>76</v>
      </c>
      <c r="AY565" s="268" t="s">
        <v>197</v>
      </c>
    </row>
    <row r="566" s="14" customFormat="1">
      <c r="A566" s="14"/>
      <c r="B566" s="247"/>
      <c r="C566" s="248"/>
      <c r="D566" s="237" t="s">
        <v>208</v>
      </c>
      <c r="E566" s="249" t="s">
        <v>19</v>
      </c>
      <c r="F566" s="250" t="s">
        <v>272</v>
      </c>
      <c r="G566" s="248"/>
      <c r="H566" s="251">
        <v>19.425000000000001</v>
      </c>
      <c r="I566" s="252"/>
      <c r="J566" s="248"/>
      <c r="K566" s="248"/>
      <c r="L566" s="253"/>
      <c r="M566" s="254"/>
      <c r="N566" s="255"/>
      <c r="O566" s="255"/>
      <c r="P566" s="255"/>
      <c r="Q566" s="255"/>
      <c r="R566" s="255"/>
      <c r="S566" s="255"/>
      <c r="T566" s="256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57" t="s">
        <v>208</v>
      </c>
      <c r="AU566" s="257" t="s">
        <v>85</v>
      </c>
      <c r="AV566" s="14" t="s">
        <v>204</v>
      </c>
      <c r="AW566" s="14" t="s">
        <v>37</v>
      </c>
      <c r="AX566" s="14" t="s">
        <v>83</v>
      </c>
      <c r="AY566" s="257" t="s">
        <v>197</v>
      </c>
    </row>
    <row r="567" s="2" customFormat="1" ht="24.15" customHeight="1">
      <c r="A567" s="41"/>
      <c r="B567" s="42"/>
      <c r="C567" s="217" t="s">
        <v>835</v>
      </c>
      <c r="D567" s="217" t="s">
        <v>199</v>
      </c>
      <c r="E567" s="218" t="s">
        <v>836</v>
      </c>
      <c r="F567" s="219" t="s">
        <v>837</v>
      </c>
      <c r="G567" s="220" t="s">
        <v>202</v>
      </c>
      <c r="H567" s="221">
        <v>8.1999999999999993</v>
      </c>
      <c r="I567" s="222"/>
      <c r="J567" s="223">
        <f>ROUND(I567*H567,2)</f>
        <v>0</v>
      </c>
      <c r="K567" s="219" t="s">
        <v>19</v>
      </c>
      <c r="L567" s="47"/>
      <c r="M567" s="224" t="s">
        <v>19</v>
      </c>
      <c r="N567" s="225" t="s">
        <v>47</v>
      </c>
      <c r="O567" s="87"/>
      <c r="P567" s="226">
        <f>O567*H567</f>
        <v>0</v>
      </c>
      <c r="Q567" s="226">
        <v>0.00010000000000000001</v>
      </c>
      <c r="R567" s="226">
        <f>Q567*H567</f>
        <v>0.00081999999999999998</v>
      </c>
      <c r="S567" s="226">
        <v>0</v>
      </c>
      <c r="T567" s="227">
        <f>S567*H567</f>
        <v>0</v>
      </c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R567" s="228" t="s">
        <v>290</v>
      </c>
      <c r="AT567" s="228" t="s">
        <v>199</v>
      </c>
      <c r="AU567" s="228" t="s">
        <v>85</v>
      </c>
      <c r="AY567" s="20" t="s">
        <v>197</v>
      </c>
      <c r="BE567" s="229">
        <f>IF(N567="základní",J567,0)</f>
        <v>0</v>
      </c>
      <c r="BF567" s="229">
        <f>IF(N567="snížená",J567,0)</f>
        <v>0</v>
      </c>
      <c r="BG567" s="229">
        <f>IF(N567="zákl. přenesená",J567,0)</f>
        <v>0</v>
      </c>
      <c r="BH567" s="229">
        <f>IF(N567="sníž. přenesená",J567,0)</f>
        <v>0</v>
      </c>
      <c r="BI567" s="229">
        <f>IF(N567="nulová",J567,0)</f>
        <v>0</v>
      </c>
      <c r="BJ567" s="20" t="s">
        <v>83</v>
      </c>
      <c r="BK567" s="229">
        <f>ROUND(I567*H567,2)</f>
        <v>0</v>
      </c>
      <c r="BL567" s="20" t="s">
        <v>290</v>
      </c>
      <c r="BM567" s="228" t="s">
        <v>838</v>
      </c>
    </row>
    <row r="568" s="2" customFormat="1">
      <c r="A568" s="41"/>
      <c r="B568" s="42"/>
      <c r="C568" s="43"/>
      <c r="D568" s="237" t="s">
        <v>833</v>
      </c>
      <c r="E568" s="43"/>
      <c r="F568" s="279" t="s">
        <v>834</v>
      </c>
      <c r="G568" s="43"/>
      <c r="H568" s="43"/>
      <c r="I568" s="232"/>
      <c r="J568" s="43"/>
      <c r="K568" s="43"/>
      <c r="L568" s="47"/>
      <c r="M568" s="233"/>
      <c r="N568" s="234"/>
      <c r="O568" s="87"/>
      <c r="P568" s="87"/>
      <c r="Q568" s="87"/>
      <c r="R568" s="87"/>
      <c r="S568" s="87"/>
      <c r="T568" s="88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T568" s="20" t="s">
        <v>833</v>
      </c>
      <c r="AU568" s="20" t="s">
        <v>85</v>
      </c>
    </row>
    <row r="569" s="13" customFormat="1">
      <c r="A569" s="13"/>
      <c r="B569" s="235"/>
      <c r="C569" s="236"/>
      <c r="D569" s="237" t="s">
        <v>208</v>
      </c>
      <c r="E569" s="238" t="s">
        <v>19</v>
      </c>
      <c r="F569" s="239" t="s">
        <v>815</v>
      </c>
      <c r="G569" s="236"/>
      <c r="H569" s="240">
        <v>8.1999999999999993</v>
      </c>
      <c r="I569" s="241"/>
      <c r="J569" s="236"/>
      <c r="K569" s="236"/>
      <c r="L569" s="242"/>
      <c r="M569" s="243"/>
      <c r="N569" s="244"/>
      <c r="O569" s="244"/>
      <c r="P569" s="244"/>
      <c r="Q569" s="244"/>
      <c r="R569" s="244"/>
      <c r="S569" s="244"/>
      <c r="T569" s="245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46" t="s">
        <v>208</v>
      </c>
      <c r="AU569" s="246" t="s">
        <v>85</v>
      </c>
      <c r="AV569" s="13" t="s">
        <v>85</v>
      </c>
      <c r="AW569" s="13" t="s">
        <v>37</v>
      </c>
      <c r="AX569" s="13" t="s">
        <v>76</v>
      </c>
      <c r="AY569" s="246" t="s">
        <v>197</v>
      </c>
    </row>
    <row r="570" s="15" customFormat="1">
      <c r="A570" s="15"/>
      <c r="B570" s="258"/>
      <c r="C570" s="259"/>
      <c r="D570" s="237" t="s">
        <v>208</v>
      </c>
      <c r="E570" s="260" t="s">
        <v>19</v>
      </c>
      <c r="F570" s="261" t="s">
        <v>817</v>
      </c>
      <c r="G570" s="259"/>
      <c r="H570" s="262">
        <v>8.1999999999999993</v>
      </c>
      <c r="I570" s="263"/>
      <c r="J570" s="259"/>
      <c r="K570" s="259"/>
      <c r="L570" s="264"/>
      <c r="M570" s="265"/>
      <c r="N570" s="266"/>
      <c r="O570" s="266"/>
      <c r="P570" s="266"/>
      <c r="Q570" s="266"/>
      <c r="R570" s="266"/>
      <c r="S570" s="266"/>
      <c r="T570" s="267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T570" s="268" t="s">
        <v>208</v>
      </c>
      <c r="AU570" s="268" t="s">
        <v>85</v>
      </c>
      <c r="AV570" s="15" t="s">
        <v>93</v>
      </c>
      <c r="AW570" s="15" t="s">
        <v>37</v>
      </c>
      <c r="AX570" s="15" t="s">
        <v>76</v>
      </c>
      <c r="AY570" s="268" t="s">
        <v>197</v>
      </c>
    </row>
    <row r="571" s="14" customFormat="1">
      <c r="A571" s="14"/>
      <c r="B571" s="247"/>
      <c r="C571" s="248"/>
      <c r="D571" s="237" t="s">
        <v>208</v>
      </c>
      <c r="E571" s="249" t="s">
        <v>19</v>
      </c>
      <c r="F571" s="250" t="s">
        <v>272</v>
      </c>
      <c r="G571" s="248"/>
      <c r="H571" s="251">
        <v>8.1999999999999993</v>
      </c>
      <c r="I571" s="252"/>
      <c r="J571" s="248"/>
      <c r="K571" s="248"/>
      <c r="L571" s="253"/>
      <c r="M571" s="254"/>
      <c r="N571" s="255"/>
      <c r="O571" s="255"/>
      <c r="P571" s="255"/>
      <c r="Q571" s="255"/>
      <c r="R571" s="255"/>
      <c r="S571" s="255"/>
      <c r="T571" s="256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57" t="s">
        <v>208</v>
      </c>
      <c r="AU571" s="257" t="s">
        <v>85</v>
      </c>
      <c r="AV571" s="14" t="s">
        <v>204</v>
      </c>
      <c r="AW571" s="14" t="s">
        <v>37</v>
      </c>
      <c r="AX571" s="14" t="s">
        <v>83</v>
      </c>
      <c r="AY571" s="257" t="s">
        <v>197</v>
      </c>
    </row>
    <row r="572" s="2" customFormat="1" ht="49.05" customHeight="1">
      <c r="A572" s="41"/>
      <c r="B572" s="42"/>
      <c r="C572" s="217" t="s">
        <v>839</v>
      </c>
      <c r="D572" s="217" t="s">
        <v>199</v>
      </c>
      <c r="E572" s="218" t="s">
        <v>840</v>
      </c>
      <c r="F572" s="219" t="s">
        <v>841</v>
      </c>
      <c r="G572" s="220" t="s">
        <v>345</v>
      </c>
      <c r="H572" s="221">
        <v>0.094</v>
      </c>
      <c r="I572" s="222"/>
      <c r="J572" s="223">
        <f>ROUND(I572*H572,2)</f>
        <v>0</v>
      </c>
      <c r="K572" s="219" t="s">
        <v>203</v>
      </c>
      <c r="L572" s="47"/>
      <c r="M572" s="224" t="s">
        <v>19</v>
      </c>
      <c r="N572" s="225" t="s">
        <v>47</v>
      </c>
      <c r="O572" s="87"/>
      <c r="P572" s="226">
        <f>O572*H572</f>
        <v>0</v>
      </c>
      <c r="Q572" s="226">
        <v>0</v>
      </c>
      <c r="R572" s="226">
        <f>Q572*H572</f>
        <v>0</v>
      </c>
      <c r="S572" s="226">
        <v>0</v>
      </c>
      <c r="T572" s="227">
        <f>S572*H572</f>
        <v>0</v>
      </c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R572" s="228" t="s">
        <v>290</v>
      </c>
      <c r="AT572" s="228" t="s">
        <v>199</v>
      </c>
      <c r="AU572" s="228" t="s">
        <v>85</v>
      </c>
      <c r="AY572" s="20" t="s">
        <v>197</v>
      </c>
      <c r="BE572" s="229">
        <f>IF(N572="základní",J572,0)</f>
        <v>0</v>
      </c>
      <c r="BF572" s="229">
        <f>IF(N572="snížená",J572,0)</f>
        <v>0</v>
      </c>
      <c r="BG572" s="229">
        <f>IF(N572="zákl. přenesená",J572,0)</f>
        <v>0</v>
      </c>
      <c r="BH572" s="229">
        <f>IF(N572="sníž. přenesená",J572,0)</f>
        <v>0</v>
      </c>
      <c r="BI572" s="229">
        <f>IF(N572="nulová",J572,0)</f>
        <v>0</v>
      </c>
      <c r="BJ572" s="20" t="s">
        <v>83</v>
      </c>
      <c r="BK572" s="229">
        <f>ROUND(I572*H572,2)</f>
        <v>0</v>
      </c>
      <c r="BL572" s="20" t="s">
        <v>290</v>
      </c>
      <c r="BM572" s="228" t="s">
        <v>842</v>
      </c>
    </row>
    <row r="573" s="2" customFormat="1">
      <c r="A573" s="41"/>
      <c r="B573" s="42"/>
      <c r="C573" s="43"/>
      <c r="D573" s="230" t="s">
        <v>206</v>
      </c>
      <c r="E573" s="43"/>
      <c r="F573" s="231" t="s">
        <v>843</v>
      </c>
      <c r="G573" s="43"/>
      <c r="H573" s="43"/>
      <c r="I573" s="232"/>
      <c r="J573" s="43"/>
      <c r="K573" s="43"/>
      <c r="L573" s="47"/>
      <c r="M573" s="233"/>
      <c r="N573" s="234"/>
      <c r="O573" s="87"/>
      <c r="P573" s="87"/>
      <c r="Q573" s="87"/>
      <c r="R573" s="87"/>
      <c r="S573" s="87"/>
      <c r="T573" s="88"/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T573" s="20" t="s">
        <v>206</v>
      </c>
      <c r="AU573" s="20" t="s">
        <v>85</v>
      </c>
    </row>
    <row r="574" s="12" customFormat="1" ht="25.92" customHeight="1">
      <c r="A574" s="12"/>
      <c r="B574" s="201"/>
      <c r="C574" s="202"/>
      <c r="D574" s="203" t="s">
        <v>75</v>
      </c>
      <c r="E574" s="204" t="s">
        <v>844</v>
      </c>
      <c r="F574" s="204" t="s">
        <v>845</v>
      </c>
      <c r="G574" s="202"/>
      <c r="H574" s="202"/>
      <c r="I574" s="205"/>
      <c r="J574" s="206">
        <f>BK574</f>
        <v>0</v>
      </c>
      <c r="K574" s="202"/>
      <c r="L574" s="207"/>
      <c r="M574" s="208"/>
      <c r="N574" s="209"/>
      <c r="O574" s="209"/>
      <c r="P574" s="210">
        <f>P575</f>
        <v>0</v>
      </c>
      <c r="Q574" s="209"/>
      <c r="R574" s="210">
        <f>R575</f>
        <v>0</v>
      </c>
      <c r="S574" s="209"/>
      <c r="T574" s="211">
        <f>T575</f>
        <v>0</v>
      </c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R574" s="212" t="s">
        <v>224</v>
      </c>
      <c r="AT574" s="213" t="s">
        <v>75</v>
      </c>
      <c r="AU574" s="213" t="s">
        <v>76</v>
      </c>
      <c r="AY574" s="212" t="s">
        <v>197</v>
      </c>
      <c r="BK574" s="214">
        <f>BK575</f>
        <v>0</v>
      </c>
    </row>
    <row r="575" s="12" customFormat="1" ht="22.8" customHeight="1">
      <c r="A575" s="12"/>
      <c r="B575" s="201"/>
      <c r="C575" s="202"/>
      <c r="D575" s="203" t="s">
        <v>75</v>
      </c>
      <c r="E575" s="215" t="s">
        <v>846</v>
      </c>
      <c r="F575" s="215" t="s">
        <v>847</v>
      </c>
      <c r="G575" s="202"/>
      <c r="H575" s="202"/>
      <c r="I575" s="205"/>
      <c r="J575" s="216">
        <f>BK575</f>
        <v>0</v>
      </c>
      <c r="K575" s="202"/>
      <c r="L575" s="207"/>
      <c r="M575" s="208"/>
      <c r="N575" s="209"/>
      <c r="O575" s="209"/>
      <c r="P575" s="210">
        <f>P576</f>
        <v>0</v>
      </c>
      <c r="Q575" s="209"/>
      <c r="R575" s="210">
        <f>R576</f>
        <v>0</v>
      </c>
      <c r="S575" s="209"/>
      <c r="T575" s="211">
        <f>T576</f>
        <v>0</v>
      </c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R575" s="212" t="s">
        <v>224</v>
      </c>
      <c r="AT575" s="213" t="s">
        <v>75</v>
      </c>
      <c r="AU575" s="213" t="s">
        <v>83</v>
      </c>
      <c r="AY575" s="212" t="s">
        <v>197</v>
      </c>
      <c r="BK575" s="214">
        <f>BK576</f>
        <v>0</v>
      </c>
    </row>
    <row r="576" s="2" customFormat="1" ht="24.15" customHeight="1">
      <c r="A576" s="41"/>
      <c r="B576" s="42"/>
      <c r="C576" s="217" t="s">
        <v>848</v>
      </c>
      <c r="D576" s="217" t="s">
        <v>199</v>
      </c>
      <c r="E576" s="218" t="s">
        <v>849</v>
      </c>
      <c r="F576" s="219" t="s">
        <v>850</v>
      </c>
      <c r="G576" s="220" t="s">
        <v>851</v>
      </c>
      <c r="H576" s="221">
        <v>1</v>
      </c>
      <c r="I576" s="222"/>
      <c r="J576" s="223">
        <f>ROUND(I576*H576,2)</f>
        <v>0</v>
      </c>
      <c r="K576" s="219" t="s">
        <v>19</v>
      </c>
      <c r="L576" s="47"/>
      <c r="M576" s="280" t="s">
        <v>19</v>
      </c>
      <c r="N576" s="281" t="s">
        <v>47</v>
      </c>
      <c r="O576" s="282"/>
      <c r="P576" s="283">
        <f>O576*H576</f>
        <v>0</v>
      </c>
      <c r="Q576" s="283">
        <v>0</v>
      </c>
      <c r="R576" s="283">
        <f>Q576*H576</f>
        <v>0</v>
      </c>
      <c r="S576" s="283">
        <v>0</v>
      </c>
      <c r="T576" s="284">
        <f>S576*H576</f>
        <v>0</v>
      </c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R576" s="228" t="s">
        <v>852</v>
      </c>
      <c r="AT576" s="228" t="s">
        <v>199</v>
      </c>
      <c r="AU576" s="228" t="s">
        <v>85</v>
      </c>
      <c r="AY576" s="20" t="s">
        <v>197</v>
      </c>
      <c r="BE576" s="229">
        <f>IF(N576="základní",J576,0)</f>
        <v>0</v>
      </c>
      <c r="BF576" s="229">
        <f>IF(N576="snížená",J576,0)</f>
        <v>0</v>
      </c>
      <c r="BG576" s="229">
        <f>IF(N576="zákl. přenesená",J576,0)</f>
        <v>0</v>
      </c>
      <c r="BH576" s="229">
        <f>IF(N576="sníž. přenesená",J576,0)</f>
        <v>0</v>
      </c>
      <c r="BI576" s="229">
        <f>IF(N576="nulová",J576,0)</f>
        <v>0</v>
      </c>
      <c r="BJ576" s="20" t="s">
        <v>83</v>
      </c>
      <c r="BK576" s="229">
        <f>ROUND(I576*H576,2)</f>
        <v>0</v>
      </c>
      <c r="BL576" s="20" t="s">
        <v>852</v>
      </c>
      <c r="BM576" s="228" t="s">
        <v>853</v>
      </c>
    </row>
    <row r="577" s="2" customFormat="1" ht="6.96" customHeight="1">
      <c r="A577" s="41"/>
      <c r="B577" s="62"/>
      <c r="C577" s="63"/>
      <c r="D577" s="63"/>
      <c r="E577" s="63"/>
      <c r="F577" s="63"/>
      <c r="G577" s="63"/>
      <c r="H577" s="63"/>
      <c r="I577" s="63"/>
      <c r="J577" s="63"/>
      <c r="K577" s="63"/>
      <c r="L577" s="47"/>
      <c r="M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</row>
  </sheetData>
  <sheetProtection sheet="1" autoFilter="0" formatColumns="0" formatRows="0" objects="1" scenarios="1" spinCount="100000" saltValue="hQoOW1u+D5ykefU+r+lPVik1fPRGttl6Zc940HEh7ocC/1RgLOnYeQh9o6KsfhyaOjpwbk99JMK++uAbSU9BXg==" hashValue="c0D1RmBZ9bSx912P+rhT09732jxO8ORXIKYUf12sqZxvBub5BiP0nDnks6McYKJB96h5Gxwcktj0N5k8weoAxQ==" algorithmName="SHA-512" password="CC35"/>
  <autoFilter ref="C105:K576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92:H92"/>
    <mergeCell ref="E96:H96"/>
    <mergeCell ref="E94:H94"/>
    <mergeCell ref="E98:H98"/>
    <mergeCell ref="L2:V2"/>
  </mergeCells>
  <hyperlinks>
    <hyperlink ref="F110" r:id="rId1" display="https://podminky.urs.cz/item/CS_URS_2025_02/113106187"/>
    <hyperlink ref="F113" r:id="rId2" display="https://podminky.urs.cz/item/CS_URS_2025_02/113107181"/>
    <hyperlink ref="F116" r:id="rId3" display="https://podminky.urs.cz/item/CS_URS_2025_02/113107321"/>
    <hyperlink ref="F119" r:id="rId4" display="https://podminky.urs.cz/item/CS_URS_2025_02/113107323"/>
    <hyperlink ref="F122" r:id="rId5" display="https://podminky.urs.cz/item/CS_URS_2025_02/113107330"/>
    <hyperlink ref="F125" r:id="rId6" display="https://podminky.urs.cz/item/CS_URS_2025_02/113107331"/>
    <hyperlink ref="F128" r:id="rId7" display="https://podminky.urs.cz/item/CS_URS_2025_02/113107343"/>
    <hyperlink ref="F131" r:id="rId8" display="https://podminky.urs.cz/item/CS_URS_2025_02/113154543"/>
    <hyperlink ref="F134" r:id="rId9" display="https://podminky.urs.cz/item/CS_URS_2025_02/113202111"/>
    <hyperlink ref="F137" r:id="rId10" display="https://podminky.urs.cz/item/CS_URS_2025_02/113204111"/>
    <hyperlink ref="F140" r:id="rId11" display="https://podminky.urs.cz/item/CS_URS_2025_02/121151103"/>
    <hyperlink ref="F143" r:id="rId12" display="https://podminky.urs.cz/item/CS_URS_2025_02/122251302"/>
    <hyperlink ref="F149" r:id="rId13" display="https://podminky.urs.cz/item/CS_URS_2025_02/129001101"/>
    <hyperlink ref="F152" r:id="rId14" display="https://podminky.urs.cz/item/CS_URS_2025_02/131111333"/>
    <hyperlink ref="F155" r:id="rId15" display="https://podminky.urs.cz/item/CS_URS_2025_02/131111359"/>
    <hyperlink ref="F157" r:id="rId16" display="https://podminky.urs.cz/item/CS_URS_2025_02/132253101"/>
    <hyperlink ref="F167" r:id="rId17" display="https://podminky.urs.cz/item/CS_URS_2025_02/139001101"/>
    <hyperlink ref="F170" r:id="rId18" display="https://podminky.urs.cz/item/CS_URS_2025_02/162351103"/>
    <hyperlink ref="F179" r:id="rId19" display="https://podminky.urs.cz/item/CS_URS_2025_02/162351104"/>
    <hyperlink ref="F184" r:id="rId20" display="https://podminky.urs.cz/item/CS_URS_2025_02/162751119"/>
    <hyperlink ref="F190" r:id="rId21" display="https://podminky.urs.cz/item/CS_URS_2025_02/167151111"/>
    <hyperlink ref="F198" r:id="rId22" display="https://podminky.urs.cz/item/CS_URS_2025_02/171152111"/>
    <hyperlink ref="F203" r:id="rId23" display="https://podminky.urs.cz/item/CS_URS_2025_02/171201231"/>
    <hyperlink ref="F209" r:id="rId24" display="https://podminky.urs.cz/item/CS_URS_2025_02/171251201"/>
    <hyperlink ref="F216" r:id="rId25" display="https://podminky.urs.cz/item/CS_URS_2025_02/174151101"/>
    <hyperlink ref="F219" r:id="rId26" display="https://podminky.urs.cz/item/CS_URS_2025_02/181111112"/>
    <hyperlink ref="F222" r:id="rId27" display="https://podminky.urs.cz/item/CS_URS_2025_02/181152302"/>
    <hyperlink ref="F239" r:id="rId28" display="https://podminky.urs.cz/item/CS_URS_2025_02/182351023"/>
    <hyperlink ref="F242" r:id="rId29" display="https://podminky.urs.cz/item/CS_URS_2025_02/182151111"/>
    <hyperlink ref="F248" r:id="rId30" display="https://podminky.urs.cz/item/CS_URS_2025_02/275313711"/>
    <hyperlink ref="F252" r:id="rId31" display="https://podminky.urs.cz/item/CS_URS_2025_02/339921132"/>
    <hyperlink ref="F266" r:id="rId32" display="https://podminky.urs.cz/item/CS_URS_2025_02/564831111"/>
    <hyperlink ref="F271" r:id="rId33" display="https://podminky.urs.cz/item/CS_URS_2025_02/564851111"/>
    <hyperlink ref="F285" r:id="rId34" display="https://podminky.urs.cz/item/CS_URS_2025_02/564861111"/>
    <hyperlink ref="F290" r:id="rId35" display="https://podminky.urs.cz/item/CS_URS_2025_02/565145001"/>
    <hyperlink ref="F295" r:id="rId36" display="https://podminky.urs.cz/item/CS_URS_2025_02/567123811"/>
    <hyperlink ref="F300" r:id="rId37" display="https://podminky.urs.cz/item/CS_URS_2025_02/572141111"/>
    <hyperlink ref="F303" r:id="rId38" display="https://podminky.urs.cz/item/CS_URS_2025_02/573191111"/>
    <hyperlink ref="F308" r:id="rId39" display="https://podminky.urs.cz/item/CS_URS_2025_02/573231106"/>
    <hyperlink ref="F313" r:id="rId40" display="https://podminky.urs.cz/item/CS_URS_2025_02/573231111"/>
    <hyperlink ref="F316" r:id="rId41" display="https://podminky.urs.cz/item/CS_URS_2025_02/577134011"/>
    <hyperlink ref="F321" r:id="rId42" display="https://podminky.urs.cz/item/CS_URS_2025_02/577144121"/>
    <hyperlink ref="F324" r:id="rId43" display="https://podminky.urs.cz/item/CS_URS_2025_02/596211112"/>
    <hyperlink ref="F341" r:id="rId44" display="https://podminky.urs.cz/item/CS_URS_2025_02/596211114"/>
    <hyperlink ref="F346" r:id="rId45" display="https://podminky.urs.cz/item/CS_URS_2025_02/596212211"/>
    <hyperlink ref="F356" r:id="rId46" display="https://podminky.urs.cz/item/CS_URS_2025_02/599141111"/>
    <hyperlink ref="F360" r:id="rId47" display="https://podminky.urs.cz/item/CS_URS_2025_02/899132121"/>
    <hyperlink ref="F364" r:id="rId48" display="https://podminky.urs.cz/item/CS_URS_2025_02/914111111"/>
    <hyperlink ref="F368" r:id="rId49" display="https://podminky.urs.cz/item/CS_URS_2025_02/914511111"/>
    <hyperlink ref="F374" r:id="rId50" display="https://podminky.urs.cz/item/CS_URS_2025_02/916131213"/>
    <hyperlink ref="F393" r:id="rId51" display="https://podminky.urs.cz/item/CS_URS_2025_02/916231213"/>
    <hyperlink ref="F403" r:id="rId52" display="https://podminky.urs.cz/item/CS_URS_2025_02/919731121"/>
    <hyperlink ref="F406" r:id="rId53" display="https://podminky.urs.cz/item/CS_URS_2025_02/919732211"/>
    <hyperlink ref="F411" r:id="rId54" display="https://podminky.urs.cz/item/CS_URS_2025_02/919735112"/>
    <hyperlink ref="F414" r:id="rId55" display="https://podminky.urs.cz/item/CS_URS_2025_02/919735113"/>
    <hyperlink ref="F417" r:id="rId56" display="https://podminky.urs.cz/item/CS_URS_2025_02/919858111"/>
    <hyperlink ref="F433" r:id="rId57" display="https://podminky.urs.cz/item/CS_URS_2025_02/938909311"/>
    <hyperlink ref="F436" r:id="rId58" display="https://podminky.urs.cz/item/CS_URS_2025_02/966006132"/>
    <hyperlink ref="F441" r:id="rId59" display="https://podminky.urs.cz/item/CS_URS_2025_02/966006211"/>
    <hyperlink ref="F444" r:id="rId60" display="https://podminky.urs.cz/item/CS_URS_2025_02/979054451"/>
    <hyperlink ref="F449" r:id="rId61" display="https://podminky.urs.cz/item/CS_URS_2025_02/985112112"/>
    <hyperlink ref="F452" r:id="rId62" display="https://podminky.urs.cz/item/CS_URS_2025_02/985112193"/>
    <hyperlink ref="F454" r:id="rId63" display="https://podminky.urs.cz/item/CS_URS_2025_02/985311113"/>
    <hyperlink ref="F457" r:id="rId64" display="https://podminky.urs.cz/item/CS_URS_2025_02/985311912"/>
    <hyperlink ref="F459" r:id="rId65" display="https://podminky.urs.cz/item/CS_URS_2025_02/985311913"/>
    <hyperlink ref="F461" r:id="rId66" display="https://podminky.urs.cz/item/CS_URS_2025_02/985323111"/>
    <hyperlink ref="F464" r:id="rId67" display="https://podminky.urs.cz/item/CS_URS_2025_02/985323912"/>
    <hyperlink ref="F467" r:id="rId68" display="https://podminky.urs.cz/item/CS_URS_2025_02/997221551"/>
    <hyperlink ref="F470" r:id="rId69" display="https://podminky.urs.cz/item/CS_URS_2025_02/997221559"/>
    <hyperlink ref="F473" r:id="rId70" display="https://podminky.urs.cz/item/CS_URS_2025_02/997221561"/>
    <hyperlink ref="F479" r:id="rId71" display="https://podminky.urs.cz/item/CS_URS_2025_02/997221569"/>
    <hyperlink ref="F482" r:id="rId72" display="https://podminky.urs.cz/item/CS_URS_2025_02/997221611"/>
    <hyperlink ref="F484" r:id="rId73" display="https://podminky.urs.cz/item/CS_URS_2025_02/997221861"/>
    <hyperlink ref="F487" r:id="rId74" display="https://podminky.urs.cz/item/CS_URS_2025_02/997221873"/>
    <hyperlink ref="F490" r:id="rId75" display="https://podminky.urs.cz/item/CS_URS_2025_02/997221875"/>
    <hyperlink ref="F493" r:id="rId76" display="https://podminky.urs.cz/item/CS_URS_2025_02/997013871"/>
    <hyperlink ref="F497" r:id="rId77" display="https://podminky.urs.cz/item/CS_URS_2025_02/998223011"/>
    <hyperlink ref="F501" r:id="rId78" display="https://podminky.urs.cz/item/CS_URS_2025_02/711161215"/>
    <hyperlink ref="F504" r:id="rId79" display="https://podminky.urs.cz/item/CS_URS_2025_02/711161383"/>
    <hyperlink ref="F507" r:id="rId80" display="https://podminky.urs.cz/item/CS_URS_2025_02/711161385"/>
    <hyperlink ref="F510" r:id="rId81" display="https://podminky.urs.cz/item/CS_URS_2025_02/711161386"/>
    <hyperlink ref="F513" r:id="rId82" display="https://podminky.urs.cz/item/CS_URS_2025_02/998711101"/>
    <hyperlink ref="F516" r:id="rId83" display="https://podminky.urs.cz/item/CS_URS_2025_02/767161821"/>
    <hyperlink ref="F519" r:id="rId84" display="https://podminky.urs.cz/item/CS_URS_2025_02/767164150"/>
    <hyperlink ref="F521" r:id="rId85" display="https://podminky.urs.cz/item/CS_URS_2025_02/767223222"/>
    <hyperlink ref="F525" r:id="rId86" display="https://podminky.urs.cz/item/CS_URS_2025_02/767996701"/>
    <hyperlink ref="F528" r:id="rId87" display="https://podminky.urs.cz/item/CS_URS_2025_02/998767101"/>
    <hyperlink ref="F531" r:id="rId88" display="https://podminky.urs.cz/item/CS_URS_2025_02/776111127"/>
    <hyperlink ref="F543" r:id="rId89" display="https://podminky.urs.cz/item/CS_URS_2025_02/776111323"/>
    <hyperlink ref="F555" r:id="rId90" display="https://podminky.urs.cz/item/CS_URS_2025_02/7762222-R1"/>
    <hyperlink ref="F573" r:id="rId91" display="https://podminky.urs.cz/item/CS_URS_2025_02/998776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2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151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2464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2703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ROUND(J95,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ROUND((SUM(BE95:BE251)),  2)</f>
        <v>0</v>
      </c>
      <c r="G35" s="41"/>
      <c r="H35" s="41"/>
      <c r="I35" s="161">
        <v>0.20999999999999999</v>
      </c>
      <c r="J35" s="160">
        <f>ROUND(((SUM(BE95:BE251))*I35),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ROUND((SUM(BF95:BF251)),  2)</f>
        <v>0</v>
      </c>
      <c r="G36" s="41"/>
      <c r="H36" s="41"/>
      <c r="I36" s="161">
        <v>0.12</v>
      </c>
      <c r="J36" s="160">
        <f>ROUND(((SUM(BF95:BF251))*I36),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ROUND((SUM(BG95:BG251)),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ROUND((SUM(BH95:BH251)),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ROUND((SUM(BI95:BI251)),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2464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D 401 - Veřejné osvětlení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1407</v>
      </c>
      <c r="E64" s="182"/>
      <c r="F64" s="182"/>
      <c r="G64" s="182"/>
      <c r="H64" s="182"/>
      <c r="I64" s="182"/>
      <c r="J64" s="183">
        <f>J96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1408</v>
      </c>
      <c r="E65" s="187"/>
      <c r="F65" s="187"/>
      <c r="G65" s="187"/>
      <c r="H65" s="187"/>
      <c r="I65" s="187"/>
      <c r="J65" s="188">
        <f>J97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1409</v>
      </c>
      <c r="E66" s="187"/>
      <c r="F66" s="187"/>
      <c r="G66" s="187"/>
      <c r="H66" s="187"/>
      <c r="I66" s="187"/>
      <c r="J66" s="188">
        <f>J114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9"/>
      <c r="C67" s="180"/>
      <c r="D67" s="181" t="s">
        <v>1410</v>
      </c>
      <c r="E67" s="182"/>
      <c r="F67" s="182"/>
      <c r="G67" s="182"/>
      <c r="H67" s="182"/>
      <c r="I67" s="182"/>
      <c r="J67" s="183">
        <f>J116</f>
        <v>0</v>
      </c>
      <c r="K67" s="180"/>
      <c r="L67" s="184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5"/>
      <c r="C68" s="127"/>
      <c r="D68" s="186" t="s">
        <v>1411</v>
      </c>
      <c r="E68" s="187"/>
      <c r="F68" s="187"/>
      <c r="G68" s="187"/>
      <c r="H68" s="187"/>
      <c r="I68" s="187"/>
      <c r="J68" s="188">
        <f>J117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1412</v>
      </c>
      <c r="E69" s="187"/>
      <c r="F69" s="187"/>
      <c r="G69" s="187"/>
      <c r="H69" s="187"/>
      <c r="I69" s="187"/>
      <c r="J69" s="188">
        <f>J178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9"/>
      <c r="C70" s="180"/>
      <c r="D70" s="181" t="s">
        <v>1413</v>
      </c>
      <c r="E70" s="182"/>
      <c r="F70" s="182"/>
      <c r="G70" s="182"/>
      <c r="H70" s="182"/>
      <c r="I70" s="182"/>
      <c r="J70" s="183">
        <f>J227</f>
        <v>0</v>
      </c>
      <c r="K70" s="180"/>
      <c r="L70" s="184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85"/>
      <c r="C71" s="127"/>
      <c r="D71" s="186" t="s">
        <v>1414</v>
      </c>
      <c r="E71" s="187"/>
      <c r="F71" s="187"/>
      <c r="G71" s="187"/>
      <c r="H71" s="187"/>
      <c r="I71" s="187"/>
      <c r="J71" s="188">
        <f>J228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9"/>
      <c r="C72" s="180"/>
      <c r="D72" s="181" t="s">
        <v>1415</v>
      </c>
      <c r="E72" s="182"/>
      <c r="F72" s="182"/>
      <c r="G72" s="182"/>
      <c r="H72" s="182"/>
      <c r="I72" s="182"/>
      <c r="J72" s="183">
        <f>J248</f>
        <v>0</v>
      </c>
      <c r="K72" s="180"/>
      <c r="L72" s="184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5"/>
      <c r="C73" s="127"/>
      <c r="D73" s="186" t="s">
        <v>1416</v>
      </c>
      <c r="E73" s="187"/>
      <c r="F73" s="187"/>
      <c r="G73" s="187"/>
      <c r="H73" s="187"/>
      <c r="I73" s="187"/>
      <c r="J73" s="188">
        <f>J249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9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182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6.25" customHeight="1">
      <c r="A83" s="41"/>
      <c r="B83" s="42"/>
      <c r="C83" s="43"/>
      <c r="D83" s="43"/>
      <c r="E83" s="173" t="str">
        <f>E7</f>
        <v>Regenerace sídliště Husákova-Jiráskova, Nový Bor - realizace pro rok 2025</v>
      </c>
      <c r="F83" s="35"/>
      <c r="G83" s="35"/>
      <c r="H83" s="35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157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3" t="s">
        <v>2464</v>
      </c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159</v>
      </c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D 401 - Veřejné osvětlení</v>
      </c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>k.ú. Nový Bor</v>
      </c>
      <c r="G89" s="43"/>
      <c r="H89" s="43"/>
      <c r="I89" s="35" t="s">
        <v>23</v>
      </c>
      <c r="J89" s="75" t="str">
        <f>IF(J14="","",J14)</f>
        <v>25. 8. 2025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25</v>
      </c>
      <c r="D91" s="43"/>
      <c r="E91" s="43"/>
      <c r="F91" s="30" t="str">
        <f>E17</f>
        <v>Město Nový Bor</v>
      </c>
      <c r="G91" s="43"/>
      <c r="H91" s="43"/>
      <c r="I91" s="35" t="s">
        <v>33</v>
      </c>
      <c r="J91" s="39" t="str">
        <f>E23</f>
        <v xml:space="preserve">ProProjekt s.r.o. </v>
      </c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31</v>
      </c>
      <c r="D92" s="43"/>
      <c r="E92" s="43"/>
      <c r="F92" s="30" t="str">
        <f>IF(E20="","",E20)</f>
        <v>Vyplň údaj</v>
      </c>
      <c r="G92" s="43"/>
      <c r="H92" s="43"/>
      <c r="I92" s="35" t="s">
        <v>38</v>
      </c>
      <c r="J92" s="39" t="str">
        <f>E26</f>
        <v>Martin Rousek</v>
      </c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90"/>
      <c r="B94" s="191"/>
      <c r="C94" s="192" t="s">
        <v>183</v>
      </c>
      <c r="D94" s="193" t="s">
        <v>61</v>
      </c>
      <c r="E94" s="193" t="s">
        <v>57</v>
      </c>
      <c r="F94" s="193" t="s">
        <v>58</v>
      </c>
      <c r="G94" s="193" t="s">
        <v>184</v>
      </c>
      <c r="H94" s="193" t="s">
        <v>185</v>
      </c>
      <c r="I94" s="193" t="s">
        <v>186</v>
      </c>
      <c r="J94" s="193" t="s">
        <v>165</v>
      </c>
      <c r="K94" s="194" t="s">
        <v>187</v>
      </c>
      <c r="L94" s="195"/>
      <c r="M94" s="95" t="s">
        <v>19</v>
      </c>
      <c r="N94" s="96" t="s">
        <v>46</v>
      </c>
      <c r="O94" s="96" t="s">
        <v>188</v>
      </c>
      <c r="P94" s="96" t="s">
        <v>189</v>
      </c>
      <c r="Q94" s="96" t="s">
        <v>190</v>
      </c>
      <c r="R94" s="96" t="s">
        <v>191</v>
      </c>
      <c r="S94" s="96" t="s">
        <v>192</v>
      </c>
      <c r="T94" s="97" t="s">
        <v>193</v>
      </c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</row>
    <row r="95" s="2" customFormat="1" ht="22.8" customHeight="1">
      <c r="A95" s="41"/>
      <c r="B95" s="42"/>
      <c r="C95" s="102" t="s">
        <v>194</v>
      </c>
      <c r="D95" s="43"/>
      <c r="E95" s="43"/>
      <c r="F95" s="43"/>
      <c r="G95" s="43"/>
      <c r="H95" s="43"/>
      <c r="I95" s="43"/>
      <c r="J95" s="196">
        <f>BK95</f>
        <v>0</v>
      </c>
      <c r="K95" s="43"/>
      <c r="L95" s="47"/>
      <c r="M95" s="98"/>
      <c r="N95" s="197"/>
      <c r="O95" s="99"/>
      <c r="P95" s="198">
        <f>P96+P116+P227+P248</f>
        <v>0</v>
      </c>
      <c r="Q95" s="99"/>
      <c r="R95" s="198">
        <f>R96+R116+R227+R248</f>
        <v>37.0328242</v>
      </c>
      <c r="S95" s="99"/>
      <c r="T95" s="199">
        <f>T96+T116+T227+T248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75</v>
      </c>
      <c r="AU95" s="20" t="s">
        <v>166</v>
      </c>
      <c r="BK95" s="200">
        <f>BK96+BK116+BK227+BK248</f>
        <v>0</v>
      </c>
    </row>
    <row r="96" s="12" customFormat="1" ht="25.92" customHeight="1">
      <c r="A96" s="12"/>
      <c r="B96" s="201"/>
      <c r="C96" s="202"/>
      <c r="D96" s="203" t="s">
        <v>75</v>
      </c>
      <c r="E96" s="204" t="s">
        <v>1417</v>
      </c>
      <c r="F96" s="204" t="s">
        <v>167</v>
      </c>
      <c r="G96" s="202"/>
      <c r="H96" s="202"/>
      <c r="I96" s="205"/>
      <c r="J96" s="206">
        <f>BK96</f>
        <v>0</v>
      </c>
      <c r="K96" s="202"/>
      <c r="L96" s="207"/>
      <c r="M96" s="208"/>
      <c r="N96" s="209"/>
      <c r="O96" s="209"/>
      <c r="P96" s="210">
        <f>P97+P114</f>
        <v>0</v>
      </c>
      <c r="Q96" s="209"/>
      <c r="R96" s="210">
        <f>R97+R114</f>
        <v>0</v>
      </c>
      <c r="S96" s="209"/>
      <c r="T96" s="211">
        <f>T97+T114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2" t="s">
        <v>83</v>
      </c>
      <c r="AT96" s="213" t="s">
        <v>75</v>
      </c>
      <c r="AU96" s="213" t="s">
        <v>76</v>
      </c>
      <c r="AY96" s="212" t="s">
        <v>197</v>
      </c>
      <c r="BK96" s="214">
        <f>BK97+BK114</f>
        <v>0</v>
      </c>
    </row>
    <row r="97" s="12" customFormat="1" ht="22.8" customHeight="1">
      <c r="A97" s="12"/>
      <c r="B97" s="201"/>
      <c r="C97" s="202"/>
      <c r="D97" s="203" t="s">
        <v>75</v>
      </c>
      <c r="E97" s="215" t="s">
        <v>1418</v>
      </c>
      <c r="F97" s="215" t="s">
        <v>1418</v>
      </c>
      <c r="G97" s="202"/>
      <c r="H97" s="202"/>
      <c r="I97" s="205"/>
      <c r="J97" s="216">
        <f>BK97</f>
        <v>0</v>
      </c>
      <c r="K97" s="202"/>
      <c r="L97" s="207"/>
      <c r="M97" s="208"/>
      <c r="N97" s="209"/>
      <c r="O97" s="209"/>
      <c r="P97" s="210">
        <f>SUM(P98:P113)</f>
        <v>0</v>
      </c>
      <c r="Q97" s="209"/>
      <c r="R97" s="210">
        <f>SUM(R98:R113)</f>
        <v>0</v>
      </c>
      <c r="S97" s="209"/>
      <c r="T97" s="211">
        <f>SUM(T98:T113)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2" t="s">
        <v>83</v>
      </c>
      <c r="AT97" s="213" t="s">
        <v>75</v>
      </c>
      <c r="AU97" s="213" t="s">
        <v>83</v>
      </c>
      <c r="AY97" s="212" t="s">
        <v>197</v>
      </c>
      <c r="BK97" s="214">
        <f>SUM(BK98:BK113)</f>
        <v>0</v>
      </c>
    </row>
    <row r="98" s="2" customFormat="1" ht="33" customHeight="1">
      <c r="A98" s="41"/>
      <c r="B98" s="42"/>
      <c r="C98" s="217" t="s">
        <v>83</v>
      </c>
      <c r="D98" s="217" t="s">
        <v>199</v>
      </c>
      <c r="E98" s="218" t="s">
        <v>1419</v>
      </c>
      <c r="F98" s="219" t="s">
        <v>1420</v>
      </c>
      <c r="G98" s="220" t="s">
        <v>345</v>
      </c>
      <c r="H98" s="221">
        <v>41.520000000000003</v>
      </c>
      <c r="I98" s="222"/>
      <c r="J98" s="223">
        <f>ROUND(I98*H98,2)</f>
        <v>0</v>
      </c>
      <c r="K98" s="219" t="s">
        <v>19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204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204</v>
      </c>
      <c r="BM98" s="228" t="s">
        <v>2704</v>
      </c>
    </row>
    <row r="99" s="13" customFormat="1">
      <c r="A99" s="13"/>
      <c r="B99" s="235"/>
      <c r="C99" s="236"/>
      <c r="D99" s="237" t="s">
        <v>208</v>
      </c>
      <c r="E99" s="238" t="s">
        <v>19</v>
      </c>
      <c r="F99" s="239" t="s">
        <v>2705</v>
      </c>
      <c r="G99" s="236"/>
      <c r="H99" s="240">
        <v>9.2400000000000002</v>
      </c>
      <c r="I99" s="241"/>
      <c r="J99" s="236"/>
      <c r="K99" s="236"/>
      <c r="L99" s="242"/>
      <c r="M99" s="243"/>
      <c r="N99" s="244"/>
      <c r="O99" s="244"/>
      <c r="P99" s="244"/>
      <c r="Q99" s="244"/>
      <c r="R99" s="244"/>
      <c r="S99" s="244"/>
      <c r="T99" s="245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6" t="s">
        <v>208</v>
      </c>
      <c r="AU99" s="246" t="s">
        <v>85</v>
      </c>
      <c r="AV99" s="13" t="s">
        <v>85</v>
      </c>
      <c r="AW99" s="13" t="s">
        <v>37</v>
      </c>
      <c r="AX99" s="13" t="s">
        <v>76</v>
      </c>
      <c r="AY99" s="246" t="s">
        <v>197</v>
      </c>
    </row>
    <row r="100" s="13" customFormat="1">
      <c r="A100" s="13"/>
      <c r="B100" s="235"/>
      <c r="C100" s="236"/>
      <c r="D100" s="237" t="s">
        <v>208</v>
      </c>
      <c r="E100" s="238" t="s">
        <v>19</v>
      </c>
      <c r="F100" s="239" t="s">
        <v>2706</v>
      </c>
      <c r="G100" s="236"/>
      <c r="H100" s="240">
        <v>11.52</v>
      </c>
      <c r="I100" s="241"/>
      <c r="J100" s="236"/>
      <c r="K100" s="236"/>
      <c r="L100" s="242"/>
      <c r="M100" s="243"/>
      <c r="N100" s="244"/>
      <c r="O100" s="244"/>
      <c r="P100" s="244"/>
      <c r="Q100" s="244"/>
      <c r="R100" s="244"/>
      <c r="S100" s="244"/>
      <c r="T100" s="245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6" t="s">
        <v>208</v>
      </c>
      <c r="AU100" s="246" t="s">
        <v>85</v>
      </c>
      <c r="AV100" s="13" t="s">
        <v>85</v>
      </c>
      <c r="AW100" s="13" t="s">
        <v>37</v>
      </c>
      <c r="AX100" s="13" t="s">
        <v>76</v>
      </c>
      <c r="AY100" s="246" t="s">
        <v>197</v>
      </c>
    </row>
    <row r="101" s="14" customFormat="1">
      <c r="A101" s="14"/>
      <c r="B101" s="247"/>
      <c r="C101" s="248"/>
      <c r="D101" s="237" t="s">
        <v>208</v>
      </c>
      <c r="E101" s="249" t="s">
        <v>19</v>
      </c>
      <c r="F101" s="250" t="s">
        <v>272</v>
      </c>
      <c r="G101" s="248"/>
      <c r="H101" s="251">
        <v>20.760000000000002</v>
      </c>
      <c r="I101" s="252"/>
      <c r="J101" s="248"/>
      <c r="K101" s="248"/>
      <c r="L101" s="253"/>
      <c r="M101" s="254"/>
      <c r="N101" s="255"/>
      <c r="O101" s="255"/>
      <c r="P101" s="255"/>
      <c r="Q101" s="255"/>
      <c r="R101" s="255"/>
      <c r="S101" s="255"/>
      <c r="T101" s="256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7" t="s">
        <v>208</v>
      </c>
      <c r="AU101" s="257" t="s">
        <v>85</v>
      </c>
      <c r="AV101" s="14" t="s">
        <v>204</v>
      </c>
      <c r="AW101" s="14" t="s">
        <v>37</v>
      </c>
      <c r="AX101" s="14" t="s">
        <v>83</v>
      </c>
      <c r="AY101" s="257" t="s">
        <v>197</v>
      </c>
    </row>
    <row r="102" s="13" customFormat="1">
      <c r="A102" s="13"/>
      <c r="B102" s="235"/>
      <c r="C102" s="236"/>
      <c r="D102" s="237" t="s">
        <v>208</v>
      </c>
      <c r="E102" s="236"/>
      <c r="F102" s="239" t="s">
        <v>2707</v>
      </c>
      <c r="G102" s="236"/>
      <c r="H102" s="240">
        <v>41.520000000000003</v>
      </c>
      <c r="I102" s="241"/>
      <c r="J102" s="236"/>
      <c r="K102" s="236"/>
      <c r="L102" s="242"/>
      <c r="M102" s="243"/>
      <c r="N102" s="244"/>
      <c r="O102" s="244"/>
      <c r="P102" s="244"/>
      <c r="Q102" s="244"/>
      <c r="R102" s="244"/>
      <c r="S102" s="244"/>
      <c r="T102" s="245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6" t="s">
        <v>208</v>
      </c>
      <c r="AU102" s="246" t="s">
        <v>85</v>
      </c>
      <c r="AV102" s="13" t="s">
        <v>85</v>
      </c>
      <c r="AW102" s="13" t="s">
        <v>4</v>
      </c>
      <c r="AX102" s="13" t="s">
        <v>83</v>
      </c>
      <c r="AY102" s="246" t="s">
        <v>197</v>
      </c>
    </row>
    <row r="103" s="2" customFormat="1" ht="33" customHeight="1">
      <c r="A103" s="41"/>
      <c r="B103" s="42"/>
      <c r="C103" s="217" t="s">
        <v>85</v>
      </c>
      <c r="D103" s="217" t="s">
        <v>199</v>
      </c>
      <c r="E103" s="218" t="s">
        <v>1419</v>
      </c>
      <c r="F103" s="219" t="s">
        <v>1420</v>
      </c>
      <c r="G103" s="220" t="s">
        <v>345</v>
      </c>
      <c r="H103" s="221">
        <v>6.25</v>
      </c>
      <c r="I103" s="222"/>
      <c r="J103" s="223">
        <f>ROUND(I103*H103,2)</f>
        <v>0</v>
      </c>
      <c r="K103" s="219" t="s">
        <v>19</v>
      </c>
      <c r="L103" s="47"/>
      <c r="M103" s="224" t="s">
        <v>19</v>
      </c>
      <c r="N103" s="225" t="s">
        <v>47</v>
      </c>
      <c r="O103" s="87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8" t="s">
        <v>204</v>
      </c>
      <c r="AT103" s="228" t="s">
        <v>199</v>
      </c>
      <c r="AU103" s="228" t="s">
        <v>85</v>
      </c>
      <c r="AY103" s="20" t="s">
        <v>197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0" t="s">
        <v>83</v>
      </c>
      <c r="BK103" s="229">
        <f>ROUND(I103*H103,2)</f>
        <v>0</v>
      </c>
      <c r="BL103" s="20" t="s">
        <v>204</v>
      </c>
      <c r="BM103" s="228" t="s">
        <v>2708</v>
      </c>
    </row>
    <row r="104" s="13" customFormat="1">
      <c r="A104" s="13"/>
      <c r="B104" s="235"/>
      <c r="C104" s="236"/>
      <c r="D104" s="237" t="s">
        <v>208</v>
      </c>
      <c r="E104" s="238" t="s">
        <v>19</v>
      </c>
      <c r="F104" s="239" t="s">
        <v>1427</v>
      </c>
      <c r="G104" s="236"/>
      <c r="H104" s="240">
        <v>2.5</v>
      </c>
      <c r="I104" s="241"/>
      <c r="J104" s="236"/>
      <c r="K104" s="236"/>
      <c r="L104" s="242"/>
      <c r="M104" s="243"/>
      <c r="N104" s="244"/>
      <c r="O104" s="244"/>
      <c r="P104" s="244"/>
      <c r="Q104" s="244"/>
      <c r="R104" s="244"/>
      <c r="S104" s="244"/>
      <c r="T104" s="245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6" t="s">
        <v>208</v>
      </c>
      <c r="AU104" s="246" t="s">
        <v>85</v>
      </c>
      <c r="AV104" s="13" t="s">
        <v>85</v>
      </c>
      <c r="AW104" s="13" t="s">
        <v>37</v>
      </c>
      <c r="AX104" s="13" t="s">
        <v>83</v>
      </c>
      <c r="AY104" s="246" t="s">
        <v>197</v>
      </c>
    </row>
    <row r="105" s="13" customFormat="1">
      <c r="A105" s="13"/>
      <c r="B105" s="235"/>
      <c r="C105" s="236"/>
      <c r="D105" s="237" t="s">
        <v>208</v>
      </c>
      <c r="E105" s="236"/>
      <c r="F105" s="239" t="s">
        <v>1428</v>
      </c>
      <c r="G105" s="236"/>
      <c r="H105" s="240">
        <v>6.25</v>
      </c>
      <c r="I105" s="241"/>
      <c r="J105" s="236"/>
      <c r="K105" s="236"/>
      <c r="L105" s="242"/>
      <c r="M105" s="243"/>
      <c r="N105" s="244"/>
      <c r="O105" s="244"/>
      <c r="P105" s="244"/>
      <c r="Q105" s="244"/>
      <c r="R105" s="244"/>
      <c r="S105" s="244"/>
      <c r="T105" s="245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6" t="s">
        <v>208</v>
      </c>
      <c r="AU105" s="246" t="s">
        <v>85</v>
      </c>
      <c r="AV105" s="13" t="s">
        <v>85</v>
      </c>
      <c r="AW105" s="13" t="s">
        <v>4</v>
      </c>
      <c r="AX105" s="13" t="s">
        <v>83</v>
      </c>
      <c r="AY105" s="246" t="s">
        <v>197</v>
      </c>
    </row>
    <row r="106" s="2" customFormat="1" ht="24.15" customHeight="1">
      <c r="A106" s="41"/>
      <c r="B106" s="42"/>
      <c r="C106" s="217" t="s">
        <v>93</v>
      </c>
      <c r="D106" s="217" t="s">
        <v>199</v>
      </c>
      <c r="E106" s="218" t="s">
        <v>1429</v>
      </c>
      <c r="F106" s="219" t="s">
        <v>1430</v>
      </c>
      <c r="G106" s="220" t="s">
        <v>345</v>
      </c>
      <c r="H106" s="221">
        <v>788.88</v>
      </c>
      <c r="I106" s="222"/>
      <c r="J106" s="223">
        <f>ROUND(I106*H106,2)</f>
        <v>0</v>
      </c>
      <c r="K106" s="219" t="s">
        <v>19</v>
      </c>
      <c r="L106" s="47"/>
      <c r="M106" s="224" t="s">
        <v>19</v>
      </c>
      <c r="N106" s="225" t="s">
        <v>47</v>
      </c>
      <c r="O106" s="87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8" t="s">
        <v>204</v>
      </c>
      <c r="AT106" s="228" t="s">
        <v>199</v>
      </c>
      <c r="AU106" s="228" t="s">
        <v>85</v>
      </c>
      <c r="AY106" s="20" t="s">
        <v>197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0" t="s">
        <v>83</v>
      </c>
      <c r="BK106" s="229">
        <f>ROUND(I106*H106,2)</f>
        <v>0</v>
      </c>
      <c r="BL106" s="20" t="s">
        <v>204</v>
      </c>
      <c r="BM106" s="228" t="s">
        <v>2709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2710</v>
      </c>
      <c r="G107" s="236"/>
      <c r="H107" s="240">
        <v>41.520000000000003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83</v>
      </c>
      <c r="AY107" s="246" t="s">
        <v>197</v>
      </c>
    </row>
    <row r="108" s="13" customFormat="1">
      <c r="A108" s="13"/>
      <c r="B108" s="235"/>
      <c r="C108" s="236"/>
      <c r="D108" s="237" t="s">
        <v>208</v>
      </c>
      <c r="E108" s="236"/>
      <c r="F108" s="239" t="s">
        <v>2711</v>
      </c>
      <c r="G108" s="236"/>
      <c r="H108" s="240">
        <v>788.88</v>
      </c>
      <c r="I108" s="241"/>
      <c r="J108" s="236"/>
      <c r="K108" s="236"/>
      <c r="L108" s="242"/>
      <c r="M108" s="243"/>
      <c r="N108" s="244"/>
      <c r="O108" s="244"/>
      <c r="P108" s="244"/>
      <c r="Q108" s="244"/>
      <c r="R108" s="244"/>
      <c r="S108" s="244"/>
      <c r="T108" s="245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6" t="s">
        <v>208</v>
      </c>
      <c r="AU108" s="246" t="s">
        <v>85</v>
      </c>
      <c r="AV108" s="13" t="s">
        <v>85</v>
      </c>
      <c r="AW108" s="13" t="s">
        <v>4</v>
      </c>
      <c r="AX108" s="13" t="s">
        <v>83</v>
      </c>
      <c r="AY108" s="246" t="s">
        <v>197</v>
      </c>
    </row>
    <row r="109" s="2" customFormat="1" ht="24.15" customHeight="1">
      <c r="A109" s="41"/>
      <c r="B109" s="42"/>
      <c r="C109" s="217" t="s">
        <v>204</v>
      </c>
      <c r="D109" s="217" t="s">
        <v>199</v>
      </c>
      <c r="E109" s="218" t="s">
        <v>1429</v>
      </c>
      <c r="F109" s="219" t="s">
        <v>1430</v>
      </c>
      <c r="G109" s="220" t="s">
        <v>345</v>
      </c>
      <c r="H109" s="221">
        <v>118.75</v>
      </c>
      <c r="I109" s="222"/>
      <c r="J109" s="223">
        <f>ROUND(I109*H109,2)</f>
        <v>0</v>
      </c>
      <c r="K109" s="219" t="s">
        <v>19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204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204</v>
      </c>
      <c r="BM109" s="228" t="s">
        <v>2712</v>
      </c>
    </row>
    <row r="110" s="13" customFormat="1">
      <c r="A110" s="13"/>
      <c r="B110" s="235"/>
      <c r="C110" s="236"/>
      <c r="D110" s="237" t="s">
        <v>208</v>
      </c>
      <c r="E110" s="238" t="s">
        <v>19</v>
      </c>
      <c r="F110" s="239" t="s">
        <v>1435</v>
      </c>
      <c r="G110" s="236"/>
      <c r="H110" s="240">
        <v>6.25</v>
      </c>
      <c r="I110" s="241"/>
      <c r="J110" s="236"/>
      <c r="K110" s="236"/>
      <c r="L110" s="242"/>
      <c r="M110" s="243"/>
      <c r="N110" s="244"/>
      <c r="O110" s="244"/>
      <c r="P110" s="244"/>
      <c r="Q110" s="244"/>
      <c r="R110" s="244"/>
      <c r="S110" s="244"/>
      <c r="T110" s="245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6" t="s">
        <v>208</v>
      </c>
      <c r="AU110" s="246" t="s">
        <v>85</v>
      </c>
      <c r="AV110" s="13" t="s">
        <v>85</v>
      </c>
      <c r="AW110" s="13" t="s">
        <v>37</v>
      </c>
      <c r="AX110" s="13" t="s">
        <v>83</v>
      </c>
      <c r="AY110" s="246" t="s">
        <v>197</v>
      </c>
    </row>
    <row r="111" s="13" customFormat="1">
      <c r="A111" s="13"/>
      <c r="B111" s="235"/>
      <c r="C111" s="236"/>
      <c r="D111" s="237" t="s">
        <v>208</v>
      </c>
      <c r="E111" s="236"/>
      <c r="F111" s="239" t="s">
        <v>1436</v>
      </c>
      <c r="G111" s="236"/>
      <c r="H111" s="240">
        <v>118.75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4</v>
      </c>
      <c r="AX111" s="13" t="s">
        <v>83</v>
      </c>
      <c r="AY111" s="246" t="s">
        <v>197</v>
      </c>
    </row>
    <row r="112" s="2" customFormat="1" ht="24.15" customHeight="1">
      <c r="A112" s="41"/>
      <c r="B112" s="42"/>
      <c r="C112" s="217" t="s">
        <v>224</v>
      </c>
      <c r="D112" s="217" t="s">
        <v>199</v>
      </c>
      <c r="E112" s="218" t="s">
        <v>1437</v>
      </c>
      <c r="F112" s="219" t="s">
        <v>1438</v>
      </c>
      <c r="G112" s="220" t="s">
        <v>345</v>
      </c>
      <c r="H112" s="221">
        <v>6.25</v>
      </c>
      <c r="I112" s="222"/>
      <c r="J112" s="223">
        <f>ROUND(I112*H112,2)</f>
        <v>0</v>
      </c>
      <c r="K112" s="219" t="s">
        <v>19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204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204</v>
      </c>
      <c r="BM112" s="228" t="s">
        <v>2713</v>
      </c>
    </row>
    <row r="113" s="2" customFormat="1" ht="24.15" customHeight="1">
      <c r="A113" s="41"/>
      <c r="B113" s="42"/>
      <c r="C113" s="217" t="s">
        <v>229</v>
      </c>
      <c r="D113" s="217" t="s">
        <v>199</v>
      </c>
      <c r="E113" s="218" t="s">
        <v>1440</v>
      </c>
      <c r="F113" s="219" t="s">
        <v>1441</v>
      </c>
      <c r="G113" s="220" t="s">
        <v>345</v>
      </c>
      <c r="H113" s="221">
        <v>41.520000000000003</v>
      </c>
      <c r="I113" s="222"/>
      <c r="J113" s="223">
        <f>ROUND(I113*H113,2)</f>
        <v>0</v>
      </c>
      <c r="K113" s="219" t="s">
        <v>19</v>
      </c>
      <c r="L113" s="47"/>
      <c r="M113" s="224" t="s">
        <v>19</v>
      </c>
      <c r="N113" s="225" t="s">
        <v>47</v>
      </c>
      <c r="O113" s="87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8" t="s">
        <v>204</v>
      </c>
      <c r="AT113" s="228" t="s">
        <v>199</v>
      </c>
      <c r="AU113" s="228" t="s">
        <v>85</v>
      </c>
      <c r="AY113" s="20" t="s">
        <v>197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0" t="s">
        <v>83</v>
      </c>
      <c r="BK113" s="229">
        <f>ROUND(I113*H113,2)</f>
        <v>0</v>
      </c>
      <c r="BL113" s="20" t="s">
        <v>204</v>
      </c>
      <c r="BM113" s="228" t="s">
        <v>2714</v>
      </c>
    </row>
    <row r="114" s="12" customFormat="1" ht="22.8" customHeight="1">
      <c r="A114" s="12"/>
      <c r="B114" s="201"/>
      <c r="C114" s="202"/>
      <c r="D114" s="203" t="s">
        <v>75</v>
      </c>
      <c r="E114" s="215" t="s">
        <v>1443</v>
      </c>
      <c r="F114" s="215" t="s">
        <v>1443</v>
      </c>
      <c r="G114" s="202"/>
      <c r="H114" s="202"/>
      <c r="I114" s="205"/>
      <c r="J114" s="216">
        <f>BK114</f>
        <v>0</v>
      </c>
      <c r="K114" s="202"/>
      <c r="L114" s="207"/>
      <c r="M114" s="208"/>
      <c r="N114" s="209"/>
      <c r="O114" s="209"/>
      <c r="P114" s="210">
        <f>P115</f>
        <v>0</v>
      </c>
      <c r="Q114" s="209"/>
      <c r="R114" s="210">
        <f>R115</f>
        <v>0</v>
      </c>
      <c r="S114" s="209"/>
      <c r="T114" s="211">
        <f>T115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2" t="s">
        <v>83</v>
      </c>
      <c r="AT114" s="213" t="s">
        <v>75</v>
      </c>
      <c r="AU114" s="213" t="s">
        <v>83</v>
      </c>
      <c r="AY114" s="212" t="s">
        <v>197</v>
      </c>
      <c r="BK114" s="214">
        <f>BK115</f>
        <v>0</v>
      </c>
    </row>
    <row r="115" s="2" customFormat="1" ht="44.25" customHeight="1">
      <c r="A115" s="41"/>
      <c r="B115" s="42"/>
      <c r="C115" s="217" t="s">
        <v>234</v>
      </c>
      <c r="D115" s="217" t="s">
        <v>199</v>
      </c>
      <c r="E115" s="218" t="s">
        <v>908</v>
      </c>
      <c r="F115" s="219" t="s">
        <v>909</v>
      </c>
      <c r="G115" s="220" t="s">
        <v>345</v>
      </c>
      <c r="H115" s="221">
        <v>16</v>
      </c>
      <c r="I115" s="222"/>
      <c r="J115" s="223">
        <f>ROUND(I115*H115,2)</f>
        <v>0</v>
      </c>
      <c r="K115" s="219" t="s">
        <v>19</v>
      </c>
      <c r="L115" s="47"/>
      <c r="M115" s="224" t="s">
        <v>19</v>
      </c>
      <c r="N115" s="225" t="s">
        <v>47</v>
      </c>
      <c r="O115" s="87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8" t="s">
        <v>204</v>
      </c>
      <c r="AT115" s="228" t="s">
        <v>199</v>
      </c>
      <c r="AU115" s="228" t="s">
        <v>85</v>
      </c>
      <c r="AY115" s="20" t="s">
        <v>197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0" t="s">
        <v>83</v>
      </c>
      <c r="BK115" s="229">
        <f>ROUND(I115*H115,2)</f>
        <v>0</v>
      </c>
      <c r="BL115" s="20" t="s">
        <v>204</v>
      </c>
      <c r="BM115" s="228" t="s">
        <v>2715</v>
      </c>
    </row>
    <row r="116" s="12" customFormat="1" ht="25.92" customHeight="1">
      <c r="A116" s="12"/>
      <c r="B116" s="201"/>
      <c r="C116" s="202"/>
      <c r="D116" s="203" t="s">
        <v>75</v>
      </c>
      <c r="E116" s="204" t="s">
        <v>1445</v>
      </c>
      <c r="F116" s="204" t="s">
        <v>1446</v>
      </c>
      <c r="G116" s="202"/>
      <c r="H116" s="202"/>
      <c r="I116" s="205"/>
      <c r="J116" s="206">
        <f>BK116</f>
        <v>0</v>
      </c>
      <c r="K116" s="202"/>
      <c r="L116" s="207"/>
      <c r="M116" s="208"/>
      <c r="N116" s="209"/>
      <c r="O116" s="209"/>
      <c r="P116" s="210">
        <f>P117+P178</f>
        <v>0</v>
      </c>
      <c r="Q116" s="209"/>
      <c r="R116" s="210">
        <f>R117+R178</f>
        <v>36.771045999999998</v>
      </c>
      <c r="S116" s="209"/>
      <c r="T116" s="211">
        <f>T117+T178</f>
        <v>0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212" t="s">
        <v>85</v>
      </c>
      <c r="AT116" s="213" t="s">
        <v>75</v>
      </c>
      <c r="AU116" s="213" t="s">
        <v>76</v>
      </c>
      <c r="AY116" s="212" t="s">
        <v>197</v>
      </c>
      <c r="BK116" s="214">
        <f>BK117+BK178</f>
        <v>0</v>
      </c>
    </row>
    <row r="117" s="12" customFormat="1" ht="22.8" customHeight="1">
      <c r="A117" s="12"/>
      <c r="B117" s="201"/>
      <c r="C117" s="202"/>
      <c r="D117" s="203" t="s">
        <v>75</v>
      </c>
      <c r="E117" s="215" t="s">
        <v>1447</v>
      </c>
      <c r="F117" s="215" t="s">
        <v>1448</v>
      </c>
      <c r="G117" s="202"/>
      <c r="H117" s="202"/>
      <c r="I117" s="205"/>
      <c r="J117" s="216">
        <f>BK117</f>
        <v>0</v>
      </c>
      <c r="K117" s="202"/>
      <c r="L117" s="207"/>
      <c r="M117" s="208"/>
      <c r="N117" s="209"/>
      <c r="O117" s="209"/>
      <c r="P117" s="210">
        <f>SUM(P118:P177)</f>
        <v>0</v>
      </c>
      <c r="Q117" s="209"/>
      <c r="R117" s="210">
        <f>SUM(R118:R177)</f>
        <v>0</v>
      </c>
      <c r="S117" s="209"/>
      <c r="T117" s="211">
        <f>SUM(T118:T177)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2" t="s">
        <v>85</v>
      </c>
      <c r="AT117" s="213" t="s">
        <v>75</v>
      </c>
      <c r="AU117" s="213" t="s">
        <v>83</v>
      </c>
      <c r="AY117" s="212" t="s">
        <v>197</v>
      </c>
      <c r="BK117" s="214">
        <f>SUM(BK118:BK177)</f>
        <v>0</v>
      </c>
    </row>
    <row r="118" s="2" customFormat="1" ht="33" customHeight="1">
      <c r="A118" s="41"/>
      <c r="B118" s="42"/>
      <c r="C118" s="217" t="s">
        <v>239</v>
      </c>
      <c r="D118" s="217" t="s">
        <v>199</v>
      </c>
      <c r="E118" s="218" t="s">
        <v>1449</v>
      </c>
      <c r="F118" s="219" t="s">
        <v>1450</v>
      </c>
      <c r="G118" s="220" t="s">
        <v>421</v>
      </c>
      <c r="H118" s="221">
        <v>48</v>
      </c>
      <c r="I118" s="222"/>
      <c r="J118" s="223">
        <f>ROUND(I118*H118,2)</f>
        <v>0</v>
      </c>
      <c r="K118" s="219" t="s">
        <v>19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290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290</v>
      </c>
      <c r="BM118" s="228" t="s">
        <v>2716</v>
      </c>
    </row>
    <row r="119" s="13" customFormat="1">
      <c r="A119" s="13"/>
      <c r="B119" s="235"/>
      <c r="C119" s="236"/>
      <c r="D119" s="237" t="s">
        <v>208</v>
      </c>
      <c r="E119" s="238" t="s">
        <v>19</v>
      </c>
      <c r="F119" s="239" t="s">
        <v>2717</v>
      </c>
      <c r="G119" s="236"/>
      <c r="H119" s="240">
        <v>48</v>
      </c>
      <c r="I119" s="241"/>
      <c r="J119" s="236"/>
      <c r="K119" s="236"/>
      <c r="L119" s="242"/>
      <c r="M119" s="243"/>
      <c r="N119" s="244"/>
      <c r="O119" s="244"/>
      <c r="P119" s="244"/>
      <c r="Q119" s="244"/>
      <c r="R119" s="244"/>
      <c r="S119" s="244"/>
      <c r="T119" s="245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6" t="s">
        <v>208</v>
      </c>
      <c r="AU119" s="246" t="s">
        <v>85</v>
      </c>
      <c r="AV119" s="13" t="s">
        <v>85</v>
      </c>
      <c r="AW119" s="13" t="s">
        <v>37</v>
      </c>
      <c r="AX119" s="13" t="s">
        <v>83</v>
      </c>
      <c r="AY119" s="246" t="s">
        <v>197</v>
      </c>
    </row>
    <row r="120" s="2" customFormat="1" ht="37.8" customHeight="1">
      <c r="A120" s="41"/>
      <c r="B120" s="42"/>
      <c r="C120" s="217" t="s">
        <v>245</v>
      </c>
      <c r="D120" s="217" t="s">
        <v>199</v>
      </c>
      <c r="E120" s="218" t="s">
        <v>1453</v>
      </c>
      <c r="F120" s="219" t="s">
        <v>1454</v>
      </c>
      <c r="G120" s="220" t="s">
        <v>421</v>
      </c>
      <c r="H120" s="221">
        <v>40</v>
      </c>
      <c r="I120" s="222"/>
      <c r="J120" s="223">
        <f>ROUND(I120*H120,2)</f>
        <v>0</v>
      </c>
      <c r="K120" s="219" t="s">
        <v>346</v>
      </c>
      <c r="L120" s="47"/>
      <c r="M120" s="224" t="s">
        <v>19</v>
      </c>
      <c r="N120" s="225" t="s">
        <v>47</v>
      </c>
      <c r="O120" s="87"/>
      <c r="P120" s="226">
        <f>O120*H120</f>
        <v>0</v>
      </c>
      <c r="Q120" s="226">
        <v>0</v>
      </c>
      <c r="R120" s="226">
        <f>Q120*H120</f>
        <v>0</v>
      </c>
      <c r="S120" s="226">
        <v>0</v>
      </c>
      <c r="T120" s="227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8" t="s">
        <v>290</v>
      </c>
      <c r="AT120" s="228" t="s">
        <v>199</v>
      </c>
      <c r="AU120" s="228" t="s">
        <v>85</v>
      </c>
      <c r="AY120" s="20" t="s">
        <v>197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0" t="s">
        <v>83</v>
      </c>
      <c r="BK120" s="229">
        <f>ROUND(I120*H120,2)</f>
        <v>0</v>
      </c>
      <c r="BL120" s="20" t="s">
        <v>290</v>
      </c>
      <c r="BM120" s="228" t="s">
        <v>2718</v>
      </c>
    </row>
    <row r="121" s="2" customFormat="1">
      <c r="A121" s="41"/>
      <c r="B121" s="42"/>
      <c r="C121" s="43"/>
      <c r="D121" s="230" t="s">
        <v>206</v>
      </c>
      <c r="E121" s="43"/>
      <c r="F121" s="231" t="s">
        <v>1456</v>
      </c>
      <c r="G121" s="43"/>
      <c r="H121" s="43"/>
      <c r="I121" s="232"/>
      <c r="J121" s="43"/>
      <c r="K121" s="43"/>
      <c r="L121" s="47"/>
      <c r="M121" s="233"/>
      <c r="N121" s="23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206</v>
      </c>
      <c r="AU121" s="20" t="s">
        <v>85</v>
      </c>
    </row>
    <row r="122" s="13" customFormat="1">
      <c r="A122" s="13"/>
      <c r="B122" s="235"/>
      <c r="C122" s="236"/>
      <c r="D122" s="237" t="s">
        <v>208</v>
      </c>
      <c r="E122" s="238" t="s">
        <v>19</v>
      </c>
      <c r="F122" s="239" t="s">
        <v>2267</v>
      </c>
      <c r="G122" s="236"/>
      <c r="H122" s="240">
        <v>40</v>
      </c>
      <c r="I122" s="241"/>
      <c r="J122" s="236"/>
      <c r="K122" s="236"/>
      <c r="L122" s="242"/>
      <c r="M122" s="243"/>
      <c r="N122" s="244"/>
      <c r="O122" s="244"/>
      <c r="P122" s="244"/>
      <c r="Q122" s="244"/>
      <c r="R122" s="244"/>
      <c r="S122" s="244"/>
      <c r="T122" s="245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6" t="s">
        <v>208</v>
      </c>
      <c r="AU122" s="246" t="s">
        <v>85</v>
      </c>
      <c r="AV122" s="13" t="s">
        <v>85</v>
      </c>
      <c r="AW122" s="13" t="s">
        <v>37</v>
      </c>
      <c r="AX122" s="13" t="s">
        <v>83</v>
      </c>
      <c r="AY122" s="246" t="s">
        <v>197</v>
      </c>
    </row>
    <row r="123" s="2" customFormat="1" ht="24.15" customHeight="1">
      <c r="A123" s="41"/>
      <c r="B123" s="42"/>
      <c r="C123" s="217" t="s">
        <v>252</v>
      </c>
      <c r="D123" s="217" t="s">
        <v>199</v>
      </c>
      <c r="E123" s="218" t="s">
        <v>1458</v>
      </c>
      <c r="F123" s="219" t="s">
        <v>1459</v>
      </c>
      <c r="G123" s="220" t="s">
        <v>421</v>
      </c>
      <c r="H123" s="221">
        <v>5</v>
      </c>
      <c r="I123" s="222"/>
      <c r="J123" s="223">
        <f>ROUND(I123*H123,2)</f>
        <v>0</v>
      </c>
      <c r="K123" s="219" t="s">
        <v>19</v>
      </c>
      <c r="L123" s="47"/>
      <c r="M123" s="224" t="s">
        <v>19</v>
      </c>
      <c r="N123" s="225" t="s">
        <v>47</v>
      </c>
      <c r="O123" s="87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8" t="s">
        <v>290</v>
      </c>
      <c r="AT123" s="228" t="s">
        <v>199</v>
      </c>
      <c r="AU123" s="228" t="s">
        <v>85</v>
      </c>
      <c r="AY123" s="20" t="s">
        <v>197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0" t="s">
        <v>83</v>
      </c>
      <c r="BK123" s="229">
        <f>ROUND(I123*H123,2)</f>
        <v>0</v>
      </c>
      <c r="BL123" s="20" t="s">
        <v>290</v>
      </c>
      <c r="BM123" s="228" t="s">
        <v>2719</v>
      </c>
    </row>
    <row r="124" s="13" customFormat="1">
      <c r="A124" s="13"/>
      <c r="B124" s="235"/>
      <c r="C124" s="236"/>
      <c r="D124" s="237" t="s">
        <v>208</v>
      </c>
      <c r="E124" s="238" t="s">
        <v>19</v>
      </c>
      <c r="F124" s="239" t="s">
        <v>2720</v>
      </c>
      <c r="G124" s="236"/>
      <c r="H124" s="240">
        <v>1</v>
      </c>
      <c r="I124" s="241"/>
      <c r="J124" s="236"/>
      <c r="K124" s="236"/>
      <c r="L124" s="242"/>
      <c r="M124" s="243"/>
      <c r="N124" s="244"/>
      <c r="O124" s="244"/>
      <c r="P124" s="244"/>
      <c r="Q124" s="244"/>
      <c r="R124" s="244"/>
      <c r="S124" s="244"/>
      <c r="T124" s="245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6" t="s">
        <v>208</v>
      </c>
      <c r="AU124" s="246" t="s">
        <v>85</v>
      </c>
      <c r="AV124" s="13" t="s">
        <v>85</v>
      </c>
      <c r="AW124" s="13" t="s">
        <v>37</v>
      </c>
      <c r="AX124" s="13" t="s">
        <v>76</v>
      </c>
      <c r="AY124" s="246" t="s">
        <v>197</v>
      </c>
    </row>
    <row r="125" s="13" customFormat="1">
      <c r="A125" s="13"/>
      <c r="B125" s="235"/>
      <c r="C125" s="236"/>
      <c r="D125" s="237" t="s">
        <v>208</v>
      </c>
      <c r="E125" s="238" t="s">
        <v>19</v>
      </c>
      <c r="F125" s="239" t="s">
        <v>2721</v>
      </c>
      <c r="G125" s="236"/>
      <c r="H125" s="240">
        <v>1</v>
      </c>
      <c r="I125" s="241"/>
      <c r="J125" s="236"/>
      <c r="K125" s="236"/>
      <c r="L125" s="242"/>
      <c r="M125" s="243"/>
      <c r="N125" s="244"/>
      <c r="O125" s="244"/>
      <c r="P125" s="244"/>
      <c r="Q125" s="244"/>
      <c r="R125" s="244"/>
      <c r="S125" s="244"/>
      <c r="T125" s="245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6" t="s">
        <v>208</v>
      </c>
      <c r="AU125" s="246" t="s">
        <v>85</v>
      </c>
      <c r="AV125" s="13" t="s">
        <v>85</v>
      </c>
      <c r="AW125" s="13" t="s">
        <v>37</v>
      </c>
      <c r="AX125" s="13" t="s">
        <v>76</v>
      </c>
      <c r="AY125" s="246" t="s">
        <v>197</v>
      </c>
    </row>
    <row r="126" s="13" customFormat="1">
      <c r="A126" s="13"/>
      <c r="B126" s="235"/>
      <c r="C126" s="236"/>
      <c r="D126" s="237" t="s">
        <v>208</v>
      </c>
      <c r="E126" s="238" t="s">
        <v>19</v>
      </c>
      <c r="F126" s="239" t="s">
        <v>2722</v>
      </c>
      <c r="G126" s="236"/>
      <c r="H126" s="240">
        <v>1</v>
      </c>
      <c r="I126" s="241"/>
      <c r="J126" s="236"/>
      <c r="K126" s="236"/>
      <c r="L126" s="242"/>
      <c r="M126" s="243"/>
      <c r="N126" s="244"/>
      <c r="O126" s="244"/>
      <c r="P126" s="244"/>
      <c r="Q126" s="244"/>
      <c r="R126" s="244"/>
      <c r="S126" s="244"/>
      <c r="T126" s="245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6" t="s">
        <v>208</v>
      </c>
      <c r="AU126" s="246" t="s">
        <v>85</v>
      </c>
      <c r="AV126" s="13" t="s">
        <v>85</v>
      </c>
      <c r="AW126" s="13" t="s">
        <v>37</v>
      </c>
      <c r="AX126" s="13" t="s">
        <v>76</v>
      </c>
      <c r="AY126" s="246" t="s">
        <v>197</v>
      </c>
    </row>
    <row r="127" s="15" customFormat="1">
      <c r="A127" s="15"/>
      <c r="B127" s="258"/>
      <c r="C127" s="259"/>
      <c r="D127" s="237" t="s">
        <v>208</v>
      </c>
      <c r="E127" s="260" t="s">
        <v>19</v>
      </c>
      <c r="F127" s="261" t="s">
        <v>2723</v>
      </c>
      <c r="G127" s="259"/>
      <c r="H127" s="262">
        <v>3</v>
      </c>
      <c r="I127" s="263"/>
      <c r="J127" s="259"/>
      <c r="K127" s="259"/>
      <c r="L127" s="264"/>
      <c r="M127" s="265"/>
      <c r="N127" s="266"/>
      <c r="O127" s="266"/>
      <c r="P127" s="266"/>
      <c r="Q127" s="266"/>
      <c r="R127" s="266"/>
      <c r="S127" s="266"/>
      <c r="T127" s="267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8" t="s">
        <v>208</v>
      </c>
      <c r="AU127" s="268" t="s">
        <v>85</v>
      </c>
      <c r="AV127" s="15" t="s">
        <v>93</v>
      </c>
      <c r="AW127" s="15" t="s">
        <v>37</v>
      </c>
      <c r="AX127" s="15" t="s">
        <v>76</v>
      </c>
      <c r="AY127" s="268" t="s">
        <v>197</v>
      </c>
    </row>
    <row r="128" s="13" customFormat="1">
      <c r="A128" s="13"/>
      <c r="B128" s="235"/>
      <c r="C128" s="236"/>
      <c r="D128" s="237" t="s">
        <v>208</v>
      </c>
      <c r="E128" s="238" t="s">
        <v>19</v>
      </c>
      <c r="F128" s="239" t="s">
        <v>2724</v>
      </c>
      <c r="G128" s="236"/>
      <c r="H128" s="240">
        <v>1</v>
      </c>
      <c r="I128" s="241"/>
      <c r="J128" s="236"/>
      <c r="K128" s="236"/>
      <c r="L128" s="242"/>
      <c r="M128" s="243"/>
      <c r="N128" s="244"/>
      <c r="O128" s="244"/>
      <c r="P128" s="244"/>
      <c r="Q128" s="244"/>
      <c r="R128" s="244"/>
      <c r="S128" s="244"/>
      <c r="T128" s="245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6" t="s">
        <v>208</v>
      </c>
      <c r="AU128" s="246" t="s">
        <v>85</v>
      </c>
      <c r="AV128" s="13" t="s">
        <v>85</v>
      </c>
      <c r="AW128" s="13" t="s">
        <v>37</v>
      </c>
      <c r="AX128" s="13" t="s">
        <v>76</v>
      </c>
      <c r="AY128" s="246" t="s">
        <v>197</v>
      </c>
    </row>
    <row r="129" s="13" customFormat="1">
      <c r="A129" s="13"/>
      <c r="B129" s="235"/>
      <c r="C129" s="236"/>
      <c r="D129" s="237" t="s">
        <v>208</v>
      </c>
      <c r="E129" s="238" t="s">
        <v>19</v>
      </c>
      <c r="F129" s="239" t="s">
        <v>2725</v>
      </c>
      <c r="G129" s="236"/>
      <c r="H129" s="240">
        <v>1</v>
      </c>
      <c r="I129" s="241"/>
      <c r="J129" s="236"/>
      <c r="K129" s="236"/>
      <c r="L129" s="242"/>
      <c r="M129" s="243"/>
      <c r="N129" s="244"/>
      <c r="O129" s="244"/>
      <c r="P129" s="244"/>
      <c r="Q129" s="244"/>
      <c r="R129" s="244"/>
      <c r="S129" s="244"/>
      <c r="T129" s="245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6" t="s">
        <v>208</v>
      </c>
      <c r="AU129" s="246" t="s">
        <v>85</v>
      </c>
      <c r="AV129" s="13" t="s">
        <v>85</v>
      </c>
      <c r="AW129" s="13" t="s">
        <v>37</v>
      </c>
      <c r="AX129" s="13" t="s">
        <v>76</v>
      </c>
      <c r="AY129" s="246" t="s">
        <v>197</v>
      </c>
    </row>
    <row r="130" s="15" customFormat="1">
      <c r="A130" s="15"/>
      <c r="B130" s="258"/>
      <c r="C130" s="259"/>
      <c r="D130" s="237" t="s">
        <v>208</v>
      </c>
      <c r="E130" s="260" t="s">
        <v>19</v>
      </c>
      <c r="F130" s="261" t="s">
        <v>2726</v>
      </c>
      <c r="G130" s="259"/>
      <c r="H130" s="262">
        <v>2</v>
      </c>
      <c r="I130" s="263"/>
      <c r="J130" s="259"/>
      <c r="K130" s="259"/>
      <c r="L130" s="264"/>
      <c r="M130" s="265"/>
      <c r="N130" s="266"/>
      <c r="O130" s="266"/>
      <c r="P130" s="266"/>
      <c r="Q130" s="266"/>
      <c r="R130" s="266"/>
      <c r="S130" s="266"/>
      <c r="T130" s="267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8" t="s">
        <v>208</v>
      </c>
      <c r="AU130" s="268" t="s">
        <v>85</v>
      </c>
      <c r="AV130" s="15" t="s">
        <v>93</v>
      </c>
      <c r="AW130" s="15" t="s">
        <v>37</v>
      </c>
      <c r="AX130" s="15" t="s">
        <v>76</v>
      </c>
      <c r="AY130" s="268" t="s">
        <v>197</v>
      </c>
    </row>
    <row r="131" s="14" customFormat="1">
      <c r="A131" s="14"/>
      <c r="B131" s="247"/>
      <c r="C131" s="248"/>
      <c r="D131" s="237" t="s">
        <v>208</v>
      </c>
      <c r="E131" s="249" t="s">
        <v>19</v>
      </c>
      <c r="F131" s="250" t="s">
        <v>272</v>
      </c>
      <c r="G131" s="248"/>
      <c r="H131" s="251">
        <v>5</v>
      </c>
      <c r="I131" s="252"/>
      <c r="J131" s="248"/>
      <c r="K131" s="248"/>
      <c r="L131" s="253"/>
      <c r="M131" s="254"/>
      <c r="N131" s="255"/>
      <c r="O131" s="255"/>
      <c r="P131" s="255"/>
      <c r="Q131" s="255"/>
      <c r="R131" s="255"/>
      <c r="S131" s="255"/>
      <c r="T131" s="256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7" t="s">
        <v>208</v>
      </c>
      <c r="AU131" s="257" t="s">
        <v>85</v>
      </c>
      <c r="AV131" s="14" t="s">
        <v>204</v>
      </c>
      <c r="AW131" s="14" t="s">
        <v>37</v>
      </c>
      <c r="AX131" s="14" t="s">
        <v>83</v>
      </c>
      <c r="AY131" s="257" t="s">
        <v>197</v>
      </c>
    </row>
    <row r="132" s="2" customFormat="1" ht="24.15" customHeight="1">
      <c r="A132" s="41"/>
      <c r="B132" s="42"/>
      <c r="C132" s="269" t="s">
        <v>258</v>
      </c>
      <c r="D132" s="269" t="s">
        <v>342</v>
      </c>
      <c r="E132" s="270" t="s">
        <v>1462</v>
      </c>
      <c r="F132" s="271" t="s">
        <v>1463</v>
      </c>
      <c r="G132" s="272" t="s">
        <v>421</v>
      </c>
      <c r="H132" s="273">
        <v>3</v>
      </c>
      <c r="I132" s="274"/>
      <c r="J132" s="275">
        <f>ROUND(I132*H132,2)</f>
        <v>0</v>
      </c>
      <c r="K132" s="271" t="s">
        <v>19</v>
      </c>
      <c r="L132" s="276"/>
      <c r="M132" s="277" t="s">
        <v>19</v>
      </c>
      <c r="N132" s="278" t="s">
        <v>47</v>
      </c>
      <c r="O132" s="87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8" t="s">
        <v>411</v>
      </c>
      <c r="AT132" s="228" t="s">
        <v>342</v>
      </c>
      <c r="AU132" s="228" t="s">
        <v>85</v>
      </c>
      <c r="AY132" s="20" t="s">
        <v>197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0" t="s">
        <v>83</v>
      </c>
      <c r="BK132" s="229">
        <f>ROUND(I132*H132,2)</f>
        <v>0</v>
      </c>
      <c r="BL132" s="20" t="s">
        <v>290</v>
      </c>
      <c r="BM132" s="228" t="s">
        <v>2727</v>
      </c>
    </row>
    <row r="133" s="13" customFormat="1">
      <c r="A133" s="13"/>
      <c r="B133" s="235"/>
      <c r="C133" s="236"/>
      <c r="D133" s="237" t="s">
        <v>208</v>
      </c>
      <c r="E133" s="238" t="s">
        <v>19</v>
      </c>
      <c r="F133" s="239" t="s">
        <v>2720</v>
      </c>
      <c r="G133" s="236"/>
      <c r="H133" s="240">
        <v>1</v>
      </c>
      <c r="I133" s="241"/>
      <c r="J133" s="236"/>
      <c r="K133" s="236"/>
      <c r="L133" s="242"/>
      <c r="M133" s="243"/>
      <c r="N133" s="244"/>
      <c r="O133" s="244"/>
      <c r="P133" s="244"/>
      <c r="Q133" s="244"/>
      <c r="R133" s="244"/>
      <c r="S133" s="244"/>
      <c r="T133" s="245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6" t="s">
        <v>208</v>
      </c>
      <c r="AU133" s="246" t="s">
        <v>85</v>
      </c>
      <c r="AV133" s="13" t="s">
        <v>85</v>
      </c>
      <c r="AW133" s="13" t="s">
        <v>37</v>
      </c>
      <c r="AX133" s="13" t="s">
        <v>76</v>
      </c>
      <c r="AY133" s="246" t="s">
        <v>197</v>
      </c>
    </row>
    <row r="134" s="13" customFormat="1">
      <c r="A134" s="13"/>
      <c r="B134" s="235"/>
      <c r="C134" s="236"/>
      <c r="D134" s="237" t="s">
        <v>208</v>
      </c>
      <c r="E134" s="238" t="s">
        <v>19</v>
      </c>
      <c r="F134" s="239" t="s">
        <v>2721</v>
      </c>
      <c r="G134" s="236"/>
      <c r="H134" s="240">
        <v>1</v>
      </c>
      <c r="I134" s="241"/>
      <c r="J134" s="236"/>
      <c r="K134" s="236"/>
      <c r="L134" s="242"/>
      <c r="M134" s="243"/>
      <c r="N134" s="244"/>
      <c r="O134" s="244"/>
      <c r="P134" s="244"/>
      <c r="Q134" s="244"/>
      <c r="R134" s="244"/>
      <c r="S134" s="244"/>
      <c r="T134" s="245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6" t="s">
        <v>208</v>
      </c>
      <c r="AU134" s="246" t="s">
        <v>85</v>
      </c>
      <c r="AV134" s="13" t="s">
        <v>85</v>
      </c>
      <c r="AW134" s="13" t="s">
        <v>37</v>
      </c>
      <c r="AX134" s="13" t="s">
        <v>76</v>
      </c>
      <c r="AY134" s="246" t="s">
        <v>197</v>
      </c>
    </row>
    <row r="135" s="13" customFormat="1">
      <c r="A135" s="13"/>
      <c r="B135" s="235"/>
      <c r="C135" s="236"/>
      <c r="D135" s="237" t="s">
        <v>208</v>
      </c>
      <c r="E135" s="238" t="s">
        <v>19</v>
      </c>
      <c r="F135" s="239" t="s">
        <v>2722</v>
      </c>
      <c r="G135" s="236"/>
      <c r="H135" s="240">
        <v>1</v>
      </c>
      <c r="I135" s="241"/>
      <c r="J135" s="236"/>
      <c r="K135" s="236"/>
      <c r="L135" s="242"/>
      <c r="M135" s="243"/>
      <c r="N135" s="244"/>
      <c r="O135" s="244"/>
      <c r="P135" s="244"/>
      <c r="Q135" s="244"/>
      <c r="R135" s="244"/>
      <c r="S135" s="244"/>
      <c r="T135" s="245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6" t="s">
        <v>208</v>
      </c>
      <c r="AU135" s="246" t="s">
        <v>85</v>
      </c>
      <c r="AV135" s="13" t="s">
        <v>85</v>
      </c>
      <c r="AW135" s="13" t="s">
        <v>37</v>
      </c>
      <c r="AX135" s="13" t="s">
        <v>76</v>
      </c>
      <c r="AY135" s="246" t="s">
        <v>197</v>
      </c>
    </row>
    <row r="136" s="14" customFormat="1">
      <c r="A136" s="14"/>
      <c r="B136" s="247"/>
      <c r="C136" s="248"/>
      <c r="D136" s="237" t="s">
        <v>208</v>
      </c>
      <c r="E136" s="249" t="s">
        <v>19</v>
      </c>
      <c r="F136" s="250" t="s">
        <v>272</v>
      </c>
      <c r="G136" s="248"/>
      <c r="H136" s="251">
        <v>3</v>
      </c>
      <c r="I136" s="252"/>
      <c r="J136" s="248"/>
      <c r="K136" s="248"/>
      <c r="L136" s="253"/>
      <c r="M136" s="254"/>
      <c r="N136" s="255"/>
      <c r="O136" s="255"/>
      <c r="P136" s="255"/>
      <c r="Q136" s="255"/>
      <c r="R136" s="255"/>
      <c r="S136" s="255"/>
      <c r="T136" s="256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7" t="s">
        <v>208</v>
      </c>
      <c r="AU136" s="257" t="s">
        <v>85</v>
      </c>
      <c r="AV136" s="14" t="s">
        <v>204</v>
      </c>
      <c r="AW136" s="14" t="s">
        <v>37</v>
      </c>
      <c r="AX136" s="14" t="s">
        <v>83</v>
      </c>
      <c r="AY136" s="257" t="s">
        <v>197</v>
      </c>
    </row>
    <row r="137" s="2" customFormat="1" ht="24.15" customHeight="1">
      <c r="A137" s="41"/>
      <c r="B137" s="42"/>
      <c r="C137" s="217" t="s">
        <v>8</v>
      </c>
      <c r="D137" s="217" t="s">
        <v>199</v>
      </c>
      <c r="E137" s="218" t="s">
        <v>1465</v>
      </c>
      <c r="F137" s="219" t="s">
        <v>1466</v>
      </c>
      <c r="G137" s="220" t="s">
        <v>421</v>
      </c>
      <c r="H137" s="221">
        <v>3</v>
      </c>
      <c r="I137" s="222"/>
      <c r="J137" s="223">
        <f>ROUND(I137*H137,2)</f>
        <v>0</v>
      </c>
      <c r="K137" s="219" t="s">
        <v>19</v>
      </c>
      <c r="L137" s="47"/>
      <c r="M137" s="224" t="s">
        <v>19</v>
      </c>
      <c r="N137" s="225" t="s">
        <v>47</v>
      </c>
      <c r="O137" s="87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8" t="s">
        <v>290</v>
      </c>
      <c r="AT137" s="228" t="s">
        <v>199</v>
      </c>
      <c r="AU137" s="228" t="s">
        <v>85</v>
      </c>
      <c r="AY137" s="20" t="s">
        <v>197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0" t="s">
        <v>83</v>
      </c>
      <c r="BK137" s="229">
        <f>ROUND(I137*H137,2)</f>
        <v>0</v>
      </c>
      <c r="BL137" s="20" t="s">
        <v>290</v>
      </c>
      <c r="BM137" s="228" t="s">
        <v>2728</v>
      </c>
    </row>
    <row r="138" s="13" customFormat="1">
      <c r="A138" s="13"/>
      <c r="B138" s="235"/>
      <c r="C138" s="236"/>
      <c r="D138" s="237" t="s">
        <v>208</v>
      </c>
      <c r="E138" s="238" t="s">
        <v>19</v>
      </c>
      <c r="F138" s="239" t="s">
        <v>2720</v>
      </c>
      <c r="G138" s="236"/>
      <c r="H138" s="240">
        <v>1</v>
      </c>
      <c r="I138" s="241"/>
      <c r="J138" s="236"/>
      <c r="K138" s="236"/>
      <c r="L138" s="242"/>
      <c r="M138" s="243"/>
      <c r="N138" s="244"/>
      <c r="O138" s="244"/>
      <c r="P138" s="244"/>
      <c r="Q138" s="244"/>
      <c r="R138" s="244"/>
      <c r="S138" s="244"/>
      <c r="T138" s="245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6" t="s">
        <v>208</v>
      </c>
      <c r="AU138" s="246" t="s">
        <v>85</v>
      </c>
      <c r="AV138" s="13" t="s">
        <v>85</v>
      </c>
      <c r="AW138" s="13" t="s">
        <v>37</v>
      </c>
      <c r="AX138" s="13" t="s">
        <v>76</v>
      </c>
      <c r="AY138" s="246" t="s">
        <v>197</v>
      </c>
    </row>
    <row r="139" s="13" customFormat="1">
      <c r="A139" s="13"/>
      <c r="B139" s="235"/>
      <c r="C139" s="236"/>
      <c r="D139" s="237" t="s">
        <v>208</v>
      </c>
      <c r="E139" s="238" t="s">
        <v>19</v>
      </c>
      <c r="F139" s="239" t="s">
        <v>2721</v>
      </c>
      <c r="G139" s="236"/>
      <c r="H139" s="240">
        <v>1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37</v>
      </c>
      <c r="AX139" s="13" t="s">
        <v>76</v>
      </c>
      <c r="AY139" s="246" t="s">
        <v>197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2722</v>
      </c>
      <c r="G140" s="236"/>
      <c r="H140" s="240">
        <v>1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85</v>
      </c>
      <c r="AV140" s="13" t="s">
        <v>85</v>
      </c>
      <c r="AW140" s="13" t="s">
        <v>37</v>
      </c>
      <c r="AX140" s="13" t="s">
        <v>76</v>
      </c>
      <c r="AY140" s="246" t="s">
        <v>197</v>
      </c>
    </row>
    <row r="141" s="15" customFormat="1">
      <c r="A141" s="15"/>
      <c r="B141" s="258"/>
      <c r="C141" s="259"/>
      <c r="D141" s="237" t="s">
        <v>208</v>
      </c>
      <c r="E141" s="260" t="s">
        <v>19</v>
      </c>
      <c r="F141" s="261" t="s">
        <v>2723</v>
      </c>
      <c r="G141" s="259"/>
      <c r="H141" s="262">
        <v>3</v>
      </c>
      <c r="I141" s="263"/>
      <c r="J141" s="259"/>
      <c r="K141" s="259"/>
      <c r="L141" s="264"/>
      <c r="M141" s="265"/>
      <c r="N141" s="266"/>
      <c r="O141" s="266"/>
      <c r="P141" s="266"/>
      <c r="Q141" s="266"/>
      <c r="R141" s="266"/>
      <c r="S141" s="266"/>
      <c r="T141" s="267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8" t="s">
        <v>208</v>
      </c>
      <c r="AU141" s="268" t="s">
        <v>85</v>
      </c>
      <c r="AV141" s="15" t="s">
        <v>93</v>
      </c>
      <c r="AW141" s="15" t="s">
        <v>37</v>
      </c>
      <c r="AX141" s="15" t="s">
        <v>76</v>
      </c>
      <c r="AY141" s="268" t="s">
        <v>197</v>
      </c>
    </row>
    <row r="142" s="14" customFormat="1">
      <c r="A142" s="14"/>
      <c r="B142" s="247"/>
      <c r="C142" s="248"/>
      <c r="D142" s="237" t="s">
        <v>208</v>
      </c>
      <c r="E142" s="249" t="s">
        <v>19</v>
      </c>
      <c r="F142" s="250" t="s">
        <v>272</v>
      </c>
      <c r="G142" s="248"/>
      <c r="H142" s="251">
        <v>3</v>
      </c>
      <c r="I142" s="252"/>
      <c r="J142" s="248"/>
      <c r="K142" s="248"/>
      <c r="L142" s="253"/>
      <c r="M142" s="254"/>
      <c r="N142" s="255"/>
      <c r="O142" s="255"/>
      <c r="P142" s="255"/>
      <c r="Q142" s="255"/>
      <c r="R142" s="255"/>
      <c r="S142" s="255"/>
      <c r="T142" s="256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7" t="s">
        <v>208</v>
      </c>
      <c r="AU142" s="257" t="s">
        <v>85</v>
      </c>
      <c r="AV142" s="14" t="s">
        <v>204</v>
      </c>
      <c r="AW142" s="14" t="s">
        <v>37</v>
      </c>
      <c r="AX142" s="14" t="s">
        <v>83</v>
      </c>
      <c r="AY142" s="257" t="s">
        <v>197</v>
      </c>
    </row>
    <row r="143" s="2" customFormat="1" ht="37.8" customHeight="1">
      <c r="A143" s="41"/>
      <c r="B143" s="42"/>
      <c r="C143" s="217" t="s">
        <v>273</v>
      </c>
      <c r="D143" s="217" t="s">
        <v>199</v>
      </c>
      <c r="E143" s="218" t="s">
        <v>2729</v>
      </c>
      <c r="F143" s="219" t="s">
        <v>2730</v>
      </c>
      <c r="G143" s="220" t="s">
        <v>421</v>
      </c>
      <c r="H143" s="221">
        <v>2</v>
      </c>
      <c r="I143" s="222"/>
      <c r="J143" s="223">
        <f>ROUND(I143*H143,2)</f>
        <v>0</v>
      </c>
      <c r="K143" s="219" t="s">
        <v>19</v>
      </c>
      <c r="L143" s="47"/>
      <c r="M143" s="224" t="s">
        <v>19</v>
      </c>
      <c r="N143" s="225" t="s">
        <v>47</v>
      </c>
      <c r="O143" s="87"/>
      <c r="P143" s="226">
        <f>O143*H143</f>
        <v>0</v>
      </c>
      <c r="Q143" s="226">
        <v>0</v>
      </c>
      <c r="R143" s="226">
        <f>Q143*H143</f>
        <v>0</v>
      </c>
      <c r="S143" s="226">
        <v>0</v>
      </c>
      <c r="T143" s="227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8" t="s">
        <v>290</v>
      </c>
      <c r="AT143" s="228" t="s">
        <v>199</v>
      </c>
      <c r="AU143" s="228" t="s">
        <v>85</v>
      </c>
      <c r="AY143" s="20" t="s">
        <v>197</v>
      </c>
      <c r="BE143" s="229">
        <f>IF(N143="základní",J143,0)</f>
        <v>0</v>
      </c>
      <c r="BF143" s="229">
        <f>IF(N143="snížená",J143,0)</f>
        <v>0</v>
      </c>
      <c r="BG143" s="229">
        <f>IF(N143="zákl. přenesená",J143,0)</f>
        <v>0</v>
      </c>
      <c r="BH143" s="229">
        <f>IF(N143="sníž. přenesená",J143,0)</f>
        <v>0</v>
      </c>
      <c r="BI143" s="229">
        <f>IF(N143="nulová",J143,0)</f>
        <v>0</v>
      </c>
      <c r="BJ143" s="20" t="s">
        <v>83</v>
      </c>
      <c r="BK143" s="229">
        <f>ROUND(I143*H143,2)</f>
        <v>0</v>
      </c>
      <c r="BL143" s="20" t="s">
        <v>290</v>
      </c>
      <c r="BM143" s="228" t="s">
        <v>2731</v>
      </c>
    </row>
    <row r="144" s="13" customFormat="1">
      <c r="A144" s="13"/>
      <c r="B144" s="235"/>
      <c r="C144" s="236"/>
      <c r="D144" s="237" t="s">
        <v>208</v>
      </c>
      <c r="E144" s="238" t="s">
        <v>19</v>
      </c>
      <c r="F144" s="239" t="s">
        <v>2724</v>
      </c>
      <c r="G144" s="236"/>
      <c r="H144" s="240">
        <v>1</v>
      </c>
      <c r="I144" s="241"/>
      <c r="J144" s="236"/>
      <c r="K144" s="236"/>
      <c r="L144" s="242"/>
      <c r="M144" s="243"/>
      <c r="N144" s="244"/>
      <c r="O144" s="244"/>
      <c r="P144" s="244"/>
      <c r="Q144" s="244"/>
      <c r="R144" s="244"/>
      <c r="S144" s="244"/>
      <c r="T144" s="245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6" t="s">
        <v>208</v>
      </c>
      <c r="AU144" s="246" t="s">
        <v>85</v>
      </c>
      <c r="AV144" s="13" t="s">
        <v>85</v>
      </c>
      <c r="AW144" s="13" t="s">
        <v>37</v>
      </c>
      <c r="AX144" s="13" t="s">
        <v>76</v>
      </c>
      <c r="AY144" s="246" t="s">
        <v>197</v>
      </c>
    </row>
    <row r="145" s="13" customFormat="1">
      <c r="A145" s="13"/>
      <c r="B145" s="235"/>
      <c r="C145" s="236"/>
      <c r="D145" s="237" t="s">
        <v>208</v>
      </c>
      <c r="E145" s="238" t="s">
        <v>19</v>
      </c>
      <c r="F145" s="239" t="s">
        <v>2725</v>
      </c>
      <c r="G145" s="236"/>
      <c r="H145" s="240">
        <v>1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37</v>
      </c>
      <c r="AX145" s="13" t="s">
        <v>76</v>
      </c>
      <c r="AY145" s="246" t="s">
        <v>197</v>
      </c>
    </row>
    <row r="146" s="15" customFormat="1">
      <c r="A146" s="15"/>
      <c r="B146" s="258"/>
      <c r="C146" s="259"/>
      <c r="D146" s="237" t="s">
        <v>208</v>
      </c>
      <c r="E146" s="260" t="s">
        <v>19</v>
      </c>
      <c r="F146" s="261" t="s">
        <v>2726</v>
      </c>
      <c r="G146" s="259"/>
      <c r="H146" s="262">
        <v>2</v>
      </c>
      <c r="I146" s="263"/>
      <c r="J146" s="259"/>
      <c r="K146" s="259"/>
      <c r="L146" s="264"/>
      <c r="M146" s="265"/>
      <c r="N146" s="266"/>
      <c r="O146" s="266"/>
      <c r="P146" s="266"/>
      <c r="Q146" s="266"/>
      <c r="R146" s="266"/>
      <c r="S146" s="266"/>
      <c r="T146" s="267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68" t="s">
        <v>208</v>
      </c>
      <c r="AU146" s="268" t="s">
        <v>85</v>
      </c>
      <c r="AV146" s="15" t="s">
        <v>93</v>
      </c>
      <c r="AW146" s="15" t="s">
        <v>37</v>
      </c>
      <c r="AX146" s="15" t="s">
        <v>76</v>
      </c>
      <c r="AY146" s="268" t="s">
        <v>197</v>
      </c>
    </row>
    <row r="147" s="14" customFormat="1">
      <c r="A147" s="14"/>
      <c r="B147" s="247"/>
      <c r="C147" s="248"/>
      <c r="D147" s="237" t="s">
        <v>208</v>
      </c>
      <c r="E147" s="249" t="s">
        <v>19</v>
      </c>
      <c r="F147" s="250" t="s">
        <v>272</v>
      </c>
      <c r="G147" s="248"/>
      <c r="H147" s="251">
        <v>2</v>
      </c>
      <c r="I147" s="252"/>
      <c r="J147" s="248"/>
      <c r="K147" s="248"/>
      <c r="L147" s="253"/>
      <c r="M147" s="254"/>
      <c r="N147" s="255"/>
      <c r="O147" s="255"/>
      <c r="P147" s="255"/>
      <c r="Q147" s="255"/>
      <c r="R147" s="255"/>
      <c r="S147" s="255"/>
      <c r="T147" s="256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7" t="s">
        <v>208</v>
      </c>
      <c r="AU147" s="257" t="s">
        <v>85</v>
      </c>
      <c r="AV147" s="14" t="s">
        <v>204</v>
      </c>
      <c r="AW147" s="14" t="s">
        <v>37</v>
      </c>
      <c r="AX147" s="14" t="s">
        <v>83</v>
      </c>
      <c r="AY147" s="257" t="s">
        <v>197</v>
      </c>
    </row>
    <row r="148" s="2" customFormat="1" ht="24.15" customHeight="1">
      <c r="A148" s="41"/>
      <c r="B148" s="42"/>
      <c r="C148" s="217" t="s">
        <v>279</v>
      </c>
      <c r="D148" s="217" t="s">
        <v>199</v>
      </c>
      <c r="E148" s="218" t="s">
        <v>2732</v>
      </c>
      <c r="F148" s="219" t="s">
        <v>2733</v>
      </c>
      <c r="G148" s="220" t="s">
        <v>421</v>
      </c>
      <c r="H148" s="221">
        <v>2</v>
      </c>
      <c r="I148" s="222"/>
      <c r="J148" s="223">
        <f>ROUND(I148*H148,2)</f>
        <v>0</v>
      </c>
      <c r="K148" s="219" t="s">
        <v>203</v>
      </c>
      <c r="L148" s="47"/>
      <c r="M148" s="224" t="s">
        <v>19</v>
      </c>
      <c r="N148" s="225" t="s">
        <v>47</v>
      </c>
      <c r="O148" s="87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589</v>
      </c>
      <c r="AT148" s="228" t="s">
        <v>199</v>
      </c>
      <c r="AU148" s="228" t="s">
        <v>85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589</v>
      </c>
      <c r="BM148" s="228" t="s">
        <v>2734</v>
      </c>
    </row>
    <row r="149" s="2" customFormat="1">
      <c r="A149" s="41"/>
      <c r="B149" s="42"/>
      <c r="C149" s="43"/>
      <c r="D149" s="230" t="s">
        <v>206</v>
      </c>
      <c r="E149" s="43"/>
      <c r="F149" s="231" t="s">
        <v>2735</v>
      </c>
      <c r="G149" s="43"/>
      <c r="H149" s="43"/>
      <c r="I149" s="232"/>
      <c r="J149" s="43"/>
      <c r="K149" s="43"/>
      <c r="L149" s="47"/>
      <c r="M149" s="233"/>
      <c r="N149" s="23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206</v>
      </c>
      <c r="AU149" s="20" t="s">
        <v>85</v>
      </c>
    </row>
    <row r="150" s="13" customFormat="1">
      <c r="A150" s="13"/>
      <c r="B150" s="235"/>
      <c r="C150" s="236"/>
      <c r="D150" s="237" t="s">
        <v>208</v>
      </c>
      <c r="E150" s="238" t="s">
        <v>19</v>
      </c>
      <c r="F150" s="239" t="s">
        <v>85</v>
      </c>
      <c r="G150" s="236"/>
      <c r="H150" s="240">
        <v>2</v>
      </c>
      <c r="I150" s="241"/>
      <c r="J150" s="236"/>
      <c r="K150" s="236"/>
      <c r="L150" s="242"/>
      <c r="M150" s="243"/>
      <c r="N150" s="244"/>
      <c r="O150" s="244"/>
      <c r="P150" s="244"/>
      <c r="Q150" s="244"/>
      <c r="R150" s="244"/>
      <c r="S150" s="244"/>
      <c r="T150" s="245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6" t="s">
        <v>208</v>
      </c>
      <c r="AU150" s="246" t="s">
        <v>85</v>
      </c>
      <c r="AV150" s="13" t="s">
        <v>85</v>
      </c>
      <c r="AW150" s="13" t="s">
        <v>37</v>
      </c>
      <c r="AX150" s="13" t="s">
        <v>83</v>
      </c>
      <c r="AY150" s="246" t="s">
        <v>197</v>
      </c>
    </row>
    <row r="151" s="2" customFormat="1" ht="24.15" customHeight="1">
      <c r="A151" s="41"/>
      <c r="B151" s="42"/>
      <c r="C151" s="217" t="s">
        <v>285</v>
      </c>
      <c r="D151" s="217" t="s">
        <v>199</v>
      </c>
      <c r="E151" s="218" t="s">
        <v>1472</v>
      </c>
      <c r="F151" s="219" t="s">
        <v>1473</v>
      </c>
      <c r="G151" s="220" t="s">
        <v>421</v>
      </c>
      <c r="H151" s="221">
        <v>3</v>
      </c>
      <c r="I151" s="222"/>
      <c r="J151" s="223">
        <f>ROUND(I151*H151,2)</f>
        <v>0</v>
      </c>
      <c r="K151" s="219" t="s">
        <v>203</v>
      </c>
      <c r="L151" s="47"/>
      <c r="M151" s="224" t="s">
        <v>19</v>
      </c>
      <c r="N151" s="225" t="s">
        <v>47</v>
      </c>
      <c r="O151" s="87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8" t="s">
        <v>589</v>
      </c>
      <c r="AT151" s="228" t="s">
        <v>199</v>
      </c>
      <c r="AU151" s="228" t="s">
        <v>85</v>
      </c>
      <c r="AY151" s="20" t="s">
        <v>197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0" t="s">
        <v>83</v>
      </c>
      <c r="BK151" s="229">
        <f>ROUND(I151*H151,2)</f>
        <v>0</v>
      </c>
      <c r="BL151" s="20" t="s">
        <v>589</v>
      </c>
      <c r="BM151" s="228" t="s">
        <v>2736</v>
      </c>
    </row>
    <row r="152" s="2" customFormat="1">
      <c r="A152" s="41"/>
      <c r="B152" s="42"/>
      <c r="C152" s="43"/>
      <c r="D152" s="230" t="s">
        <v>206</v>
      </c>
      <c r="E152" s="43"/>
      <c r="F152" s="231" t="s">
        <v>1475</v>
      </c>
      <c r="G152" s="43"/>
      <c r="H152" s="43"/>
      <c r="I152" s="232"/>
      <c r="J152" s="43"/>
      <c r="K152" s="43"/>
      <c r="L152" s="47"/>
      <c r="M152" s="233"/>
      <c r="N152" s="234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206</v>
      </c>
      <c r="AU152" s="20" t="s">
        <v>85</v>
      </c>
    </row>
    <row r="153" s="13" customFormat="1">
      <c r="A153" s="13"/>
      <c r="B153" s="235"/>
      <c r="C153" s="236"/>
      <c r="D153" s="237" t="s">
        <v>208</v>
      </c>
      <c r="E153" s="238" t="s">
        <v>19</v>
      </c>
      <c r="F153" s="239" t="s">
        <v>93</v>
      </c>
      <c r="G153" s="236"/>
      <c r="H153" s="240">
        <v>3</v>
      </c>
      <c r="I153" s="241"/>
      <c r="J153" s="236"/>
      <c r="K153" s="236"/>
      <c r="L153" s="242"/>
      <c r="M153" s="243"/>
      <c r="N153" s="244"/>
      <c r="O153" s="244"/>
      <c r="P153" s="244"/>
      <c r="Q153" s="244"/>
      <c r="R153" s="244"/>
      <c r="S153" s="244"/>
      <c r="T153" s="245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6" t="s">
        <v>208</v>
      </c>
      <c r="AU153" s="246" t="s">
        <v>85</v>
      </c>
      <c r="AV153" s="13" t="s">
        <v>85</v>
      </c>
      <c r="AW153" s="13" t="s">
        <v>37</v>
      </c>
      <c r="AX153" s="13" t="s">
        <v>83</v>
      </c>
      <c r="AY153" s="246" t="s">
        <v>197</v>
      </c>
    </row>
    <row r="154" s="2" customFormat="1" ht="24.15" customHeight="1">
      <c r="A154" s="41"/>
      <c r="B154" s="42"/>
      <c r="C154" s="217" t="s">
        <v>290</v>
      </c>
      <c r="D154" s="217" t="s">
        <v>199</v>
      </c>
      <c r="E154" s="218" t="s">
        <v>1476</v>
      </c>
      <c r="F154" s="219" t="s">
        <v>1477</v>
      </c>
      <c r="G154" s="220" t="s">
        <v>421</v>
      </c>
      <c r="H154" s="221">
        <v>2</v>
      </c>
      <c r="I154" s="222"/>
      <c r="J154" s="223">
        <f>ROUND(I154*H154,2)</f>
        <v>0</v>
      </c>
      <c r="K154" s="219" t="s">
        <v>19</v>
      </c>
      <c r="L154" s="47"/>
      <c r="M154" s="224" t="s">
        <v>19</v>
      </c>
      <c r="N154" s="225" t="s">
        <v>47</v>
      </c>
      <c r="O154" s="87"/>
      <c r="P154" s="226">
        <f>O154*H154</f>
        <v>0</v>
      </c>
      <c r="Q154" s="226">
        <v>0</v>
      </c>
      <c r="R154" s="226">
        <f>Q154*H154</f>
        <v>0</v>
      </c>
      <c r="S154" s="226">
        <v>0</v>
      </c>
      <c r="T154" s="22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8" t="s">
        <v>290</v>
      </c>
      <c r="AT154" s="228" t="s">
        <v>199</v>
      </c>
      <c r="AU154" s="228" t="s">
        <v>85</v>
      </c>
      <c r="AY154" s="20" t="s">
        <v>197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0" t="s">
        <v>83</v>
      </c>
      <c r="BK154" s="229">
        <f>ROUND(I154*H154,2)</f>
        <v>0</v>
      </c>
      <c r="BL154" s="20" t="s">
        <v>290</v>
      </c>
      <c r="BM154" s="228" t="s">
        <v>2737</v>
      </c>
    </row>
    <row r="155" s="13" customFormat="1">
      <c r="A155" s="13"/>
      <c r="B155" s="235"/>
      <c r="C155" s="236"/>
      <c r="D155" s="237" t="s">
        <v>208</v>
      </c>
      <c r="E155" s="238" t="s">
        <v>19</v>
      </c>
      <c r="F155" s="239" t="s">
        <v>2738</v>
      </c>
      <c r="G155" s="236"/>
      <c r="H155" s="240">
        <v>2</v>
      </c>
      <c r="I155" s="241"/>
      <c r="J155" s="236"/>
      <c r="K155" s="236"/>
      <c r="L155" s="242"/>
      <c r="M155" s="243"/>
      <c r="N155" s="244"/>
      <c r="O155" s="244"/>
      <c r="P155" s="244"/>
      <c r="Q155" s="244"/>
      <c r="R155" s="244"/>
      <c r="S155" s="244"/>
      <c r="T155" s="245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6" t="s">
        <v>208</v>
      </c>
      <c r="AU155" s="246" t="s">
        <v>85</v>
      </c>
      <c r="AV155" s="13" t="s">
        <v>85</v>
      </c>
      <c r="AW155" s="13" t="s">
        <v>37</v>
      </c>
      <c r="AX155" s="13" t="s">
        <v>83</v>
      </c>
      <c r="AY155" s="246" t="s">
        <v>197</v>
      </c>
    </row>
    <row r="156" s="2" customFormat="1" ht="24.15" customHeight="1">
      <c r="A156" s="41"/>
      <c r="B156" s="42"/>
      <c r="C156" s="217" t="s">
        <v>302</v>
      </c>
      <c r="D156" s="217" t="s">
        <v>199</v>
      </c>
      <c r="E156" s="218" t="s">
        <v>1483</v>
      </c>
      <c r="F156" s="219" t="s">
        <v>1484</v>
      </c>
      <c r="G156" s="220" t="s">
        <v>421</v>
      </c>
      <c r="H156" s="221">
        <v>3</v>
      </c>
      <c r="I156" s="222"/>
      <c r="J156" s="223">
        <f>ROUND(I156*H156,2)</f>
        <v>0</v>
      </c>
      <c r="K156" s="219" t="s">
        <v>19</v>
      </c>
      <c r="L156" s="47"/>
      <c r="M156" s="224" t="s">
        <v>19</v>
      </c>
      <c r="N156" s="225" t="s">
        <v>47</v>
      </c>
      <c r="O156" s="87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8" t="s">
        <v>290</v>
      </c>
      <c r="AT156" s="228" t="s">
        <v>199</v>
      </c>
      <c r="AU156" s="228" t="s">
        <v>85</v>
      </c>
      <c r="AY156" s="20" t="s">
        <v>197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0" t="s">
        <v>83</v>
      </c>
      <c r="BK156" s="229">
        <f>ROUND(I156*H156,2)</f>
        <v>0</v>
      </c>
      <c r="BL156" s="20" t="s">
        <v>290</v>
      </c>
      <c r="BM156" s="228" t="s">
        <v>2739</v>
      </c>
    </row>
    <row r="157" s="13" customFormat="1">
      <c r="A157" s="13"/>
      <c r="B157" s="235"/>
      <c r="C157" s="236"/>
      <c r="D157" s="237" t="s">
        <v>208</v>
      </c>
      <c r="E157" s="238" t="s">
        <v>19</v>
      </c>
      <c r="F157" s="239" t="s">
        <v>2720</v>
      </c>
      <c r="G157" s="236"/>
      <c r="H157" s="240">
        <v>1</v>
      </c>
      <c r="I157" s="241"/>
      <c r="J157" s="236"/>
      <c r="K157" s="236"/>
      <c r="L157" s="242"/>
      <c r="M157" s="243"/>
      <c r="N157" s="244"/>
      <c r="O157" s="244"/>
      <c r="P157" s="244"/>
      <c r="Q157" s="244"/>
      <c r="R157" s="244"/>
      <c r="S157" s="244"/>
      <c r="T157" s="245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6" t="s">
        <v>208</v>
      </c>
      <c r="AU157" s="246" t="s">
        <v>85</v>
      </c>
      <c r="AV157" s="13" t="s">
        <v>85</v>
      </c>
      <c r="AW157" s="13" t="s">
        <v>37</v>
      </c>
      <c r="AX157" s="13" t="s">
        <v>76</v>
      </c>
      <c r="AY157" s="246" t="s">
        <v>197</v>
      </c>
    </row>
    <row r="158" s="13" customFormat="1">
      <c r="A158" s="13"/>
      <c r="B158" s="235"/>
      <c r="C158" s="236"/>
      <c r="D158" s="237" t="s">
        <v>208</v>
      </c>
      <c r="E158" s="238" t="s">
        <v>19</v>
      </c>
      <c r="F158" s="239" t="s">
        <v>2721</v>
      </c>
      <c r="G158" s="236"/>
      <c r="H158" s="240">
        <v>1</v>
      </c>
      <c r="I158" s="241"/>
      <c r="J158" s="236"/>
      <c r="K158" s="236"/>
      <c r="L158" s="242"/>
      <c r="M158" s="243"/>
      <c r="N158" s="244"/>
      <c r="O158" s="244"/>
      <c r="P158" s="244"/>
      <c r="Q158" s="244"/>
      <c r="R158" s="244"/>
      <c r="S158" s="244"/>
      <c r="T158" s="245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6" t="s">
        <v>208</v>
      </c>
      <c r="AU158" s="246" t="s">
        <v>85</v>
      </c>
      <c r="AV158" s="13" t="s">
        <v>85</v>
      </c>
      <c r="AW158" s="13" t="s">
        <v>37</v>
      </c>
      <c r="AX158" s="13" t="s">
        <v>76</v>
      </c>
      <c r="AY158" s="246" t="s">
        <v>197</v>
      </c>
    </row>
    <row r="159" s="13" customFormat="1">
      <c r="A159" s="13"/>
      <c r="B159" s="235"/>
      <c r="C159" s="236"/>
      <c r="D159" s="237" t="s">
        <v>208</v>
      </c>
      <c r="E159" s="238" t="s">
        <v>19</v>
      </c>
      <c r="F159" s="239" t="s">
        <v>2722</v>
      </c>
      <c r="G159" s="236"/>
      <c r="H159" s="240">
        <v>1</v>
      </c>
      <c r="I159" s="241"/>
      <c r="J159" s="236"/>
      <c r="K159" s="236"/>
      <c r="L159" s="242"/>
      <c r="M159" s="243"/>
      <c r="N159" s="244"/>
      <c r="O159" s="244"/>
      <c r="P159" s="244"/>
      <c r="Q159" s="244"/>
      <c r="R159" s="244"/>
      <c r="S159" s="244"/>
      <c r="T159" s="245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6" t="s">
        <v>208</v>
      </c>
      <c r="AU159" s="246" t="s">
        <v>85</v>
      </c>
      <c r="AV159" s="13" t="s">
        <v>85</v>
      </c>
      <c r="AW159" s="13" t="s">
        <v>37</v>
      </c>
      <c r="AX159" s="13" t="s">
        <v>76</v>
      </c>
      <c r="AY159" s="246" t="s">
        <v>197</v>
      </c>
    </row>
    <row r="160" s="14" customFormat="1">
      <c r="A160" s="14"/>
      <c r="B160" s="247"/>
      <c r="C160" s="248"/>
      <c r="D160" s="237" t="s">
        <v>208</v>
      </c>
      <c r="E160" s="249" t="s">
        <v>19</v>
      </c>
      <c r="F160" s="250" t="s">
        <v>272</v>
      </c>
      <c r="G160" s="248"/>
      <c r="H160" s="251">
        <v>3</v>
      </c>
      <c r="I160" s="252"/>
      <c r="J160" s="248"/>
      <c r="K160" s="248"/>
      <c r="L160" s="253"/>
      <c r="M160" s="254"/>
      <c r="N160" s="255"/>
      <c r="O160" s="255"/>
      <c r="P160" s="255"/>
      <c r="Q160" s="255"/>
      <c r="R160" s="255"/>
      <c r="S160" s="255"/>
      <c r="T160" s="256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7" t="s">
        <v>208</v>
      </c>
      <c r="AU160" s="257" t="s">
        <v>85</v>
      </c>
      <c r="AV160" s="14" t="s">
        <v>204</v>
      </c>
      <c r="AW160" s="14" t="s">
        <v>37</v>
      </c>
      <c r="AX160" s="14" t="s">
        <v>83</v>
      </c>
      <c r="AY160" s="257" t="s">
        <v>197</v>
      </c>
    </row>
    <row r="161" s="2" customFormat="1" ht="24.15" customHeight="1">
      <c r="A161" s="41"/>
      <c r="B161" s="42"/>
      <c r="C161" s="269" t="s">
        <v>308</v>
      </c>
      <c r="D161" s="269" t="s">
        <v>342</v>
      </c>
      <c r="E161" s="270" t="s">
        <v>1486</v>
      </c>
      <c r="F161" s="271" t="s">
        <v>1487</v>
      </c>
      <c r="G161" s="272" t="s">
        <v>421</v>
      </c>
      <c r="H161" s="273">
        <v>3</v>
      </c>
      <c r="I161" s="274"/>
      <c r="J161" s="275">
        <f>ROUND(I161*H161,2)</f>
        <v>0</v>
      </c>
      <c r="K161" s="271" t="s">
        <v>19</v>
      </c>
      <c r="L161" s="276"/>
      <c r="M161" s="277" t="s">
        <v>19</v>
      </c>
      <c r="N161" s="278" t="s">
        <v>47</v>
      </c>
      <c r="O161" s="87"/>
      <c r="P161" s="226">
        <f>O161*H161</f>
        <v>0</v>
      </c>
      <c r="Q161" s="226">
        <v>0</v>
      </c>
      <c r="R161" s="226">
        <f>Q161*H161</f>
        <v>0</v>
      </c>
      <c r="S161" s="226">
        <v>0</v>
      </c>
      <c r="T161" s="227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8" t="s">
        <v>411</v>
      </c>
      <c r="AT161" s="228" t="s">
        <v>342</v>
      </c>
      <c r="AU161" s="228" t="s">
        <v>85</v>
      </c>
      <c r="AY161" s="20" t="s">
        <v>197</v>
      </c>
      <c r="BE161" s="229">
        <f>IF(N161="základní",J161,0)</f>
        <v>0</v>
      </c>
      <c r="BF161" s="229">
        <f>IF(N161="snížená",J161,0)</f>
        <v>0</v>
      </c>
      <c r="BG161" s="229">
        <f>IF(N161="zákl. přenesená",J161,0)</f>
        <v>0</v>
      </c>
      <c r="BH161" s="229">
        <f>IF(N161="sníž. přenesená",J161,0)</f>
        <v>0</v>
      </c>
      <c r="BI161" s="229">
        <f>IF(N161="nulová",J161,0)</f>
        <v>0</v>
      </c>
      <c r="BJ161" s="20" t="s">
        <v>83</v>
      </c>
      <c r="BK161" s="229">
        <f>ROUND(I161*H161,2)</f>
        <v>0</v>
      </c>
      <c r="BL161" s="20" t="s">
        <v>290</v>
      </c>
      <c r="BM161" s="228" t="s">
        <v>2740</v>
      </c>
    </row>
    <row r="162" s="13" customFormat="1">
      <c r="A162" s="13"/>
      <c r="B162" s="235"/>
      <c r="C162" s="236"/>
      <c r="D162" s="237" t="s">
        <v>208</v>
      </c>
      <c r="E162" s="238" t="s">
        <v>19</v>
      </c>
      <c r="F162" s="239" t="s">
        <v>2720</v>
      </c>
      <c r="G162" s="236"/>
      <c r="H162" s="240">
        <v>1</v>
      </c>
      <c r="I162" s="241"/>
      <c r="J162" s="236"/>
      <c r="K162" s="236"/>
      <c r="L162" s="242"/>
      <c r="M162" s="243"/>
      <c r="N162" s="244"/>
      <c r="O162" s="244"/>
      <c r="P162" s="244"/>
      <c r="Q162" s="244"/>
      <c r="R162" s="244"/>
      <c r="S162" s="244"/>
      <c r="T162" s="245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6" t="s">
        <v>208</v>
      </c>
      <c r="AU162" s="246" t="s">
        <v>85</v>
      </c>
      <c r="AV162" s="13" t="s">
        <v>85</v>
      </c>
      <c r="AW162" s="13" t="s">
        <v>37</v>
      </c>
      <c r="AX162" s="13" t="s">
        <v>76</v>
      </c>
      <c r="AY162" s="246" t="s">
        <v>197</v>
      </c>
    </row>
    <row r="163" s="13" customFormat="1">
      <c r="A163" s="13"/>
      <c r="B163" s="235"/>
      <c r="C163" s="236"/>
      <c r="D163" s="237" t="s">
        <v>208</v>
      </c>
      <c r="E163" s="238" t="s">
        <v>19</v>
      </c>
      <c r="F163" s="239" t="s">
        <v>2721</v>
      </c>
      <c r="G163" s="236"/>
      <c r="H163" s="240">
        <v>1</v>
      </c>
      <c r="I163" s="241"/>
      <c r="J163" s="236"/>
      <c r="K163" s="236"/>
      <c r="L163" s="242"/>
      <c r="M163" s="243"/>
      <c r="N163" s="244"/>
      <c r="O163" s="244"/>
      <c r="P163" s="244"/>
      <c r="Q163" s="244"/>
      <c r="R163" s="244"/>
      <c r="S163" s="244"/>
      <c r="T163" s="24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6" t="s">
        <v>208</v>
      </c>
      <c r="AU163" s="246" t="s">
        <v>85</v>
      </c>
      <c r="AV163" s="13" t="s">
        <v>85</v>
      </c>
      <c r="AW163" s="13" t="s">
        <v>37</v>
      </c>
      <c r="AX163" s="13" t="s">
        <v>76</v>
      </c>
      <c r="AY163" s="246" t="s">
        <v>197</v>
      </c>
    </row>
    <row r="164" s="13" customFormat="1">
      <c r="A164" s="13"/>
      <c r="B164" s="235"/>
      <c r="C164" s="236"/>
      <c r="D164" s="237" t="s">
        <v>208</v>
      </c>
      <c r="E164" s="238" t="s">
        <v>19</v>
      </c>
      <c r="F164" s="239" t="s">
        <v>2722</v>
      </c>
      <c r="G164" s="236"/>
      <c r="H164" s="240">
        <v>1</v>
      </c>
      <c r="I164" s="241"/>
      <c r="J164" s="236"/>
      <c r="K164" s="236"/>
      <c r="L164" s="242"/>
      <c r="M164" s="243"/>
      <c r="N164" s="244"/>
      <c r="O164" s="244"/>
      <c r="P164" s="244"/>
      <c r="Q164" s="244"/>
      <c r="R164" s="244"/>
      <c r="S164" s="244"/>
      <c r="T164" s="245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6" t="s">
        <v>208</v>
      </c>
      <c r="AU164" s="246" t="s">
        <v>85</v>
      </c>
      <c r="AV164" s="13" t="s">
        <v>85</v>
      </c>
      <c r="AW164" s="13" t="s">
        <v>37</v>
      </c>
      <c r="AX164" s="13" t="s">
        <v>76</v>
      </c>
      <c r="AY164" s="246" t="s">
        <v>197</v>
      </c>
    </row>
    <row r="165" s="14" customFormat="1">
      <c r="A165" s="14"/>
      <c r="B165" s="247"/>
      <c r="C165" s="248"/>
      <c r="D165" s="237" t="s">
        <v>208</v>
      </c>
      <c r="E165" s="249" t="s">
        <v>19</v>
      </c>
      <c r="F165" s="250" t="s">
        <v>272</v>
      </c>
      <c r="G165" s="248"/>
      <c r="H165" s="251">
        <v>3</v>
      </c>
      <c r="I165" s="252"/>
      <c r="J165" s="248"/>
      <c r="K165" s="248"/>
      <c r="L165" s="253"/>
      <c r="M165" s="254"/>
      <c r="N165" s="255"/>
      <c r="O165" s="255"/>
      <c r="P165" s="255"/>
      <c r="Q165" s="255"/>
      <c r="R165" s="255"/>
      <c r="S165" s="255"/>
      <c r="T165" s="256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7" t="s">
        <v>208</v>
      </c>
      <c r="AU165" s="257" t="s">
        <v>85</v>
      </c>
      <c r="AV165" s="14" t="s">
        <v>204</v>
      </c>
      <c r="AW165" s="14" t="s">
        <v>37</v>
      </c>
      <c r="AX165" s="14" t="s">
        <v>83</v>
      </c>
      <c r="AY165" s="257" t="s">
        <v>197</v>
      </c>
    </row>
    <row r="166" s="2" customFormat="1" ht="16.5" customHeight="1">
      <c r="A166" s="41"/>
      <c r="B166" s="42"/>
      <c r="C166" s="217" t="s">
        <v>319</v>
      </c>
      <c r="D166" s="217" t="s">
        <v>199</v>
      </c>
      <c r="E166" s="218" t="s">
        <v>1490</v>
      </c>
      <c r="F166" s="219" t="s">
        <v>1491</v>
      </c>
      <c r="G166" s="220" t="s">
        <v>421</v>
      </c>
      <c r="H166" s="221">
        <v>2</v>
      </c>
      <c r="I166" s="222"/>
      <c r="J166" s="223">
        <f>ROUND(I166*H166,2)</f>
        <v>0</v>
      </c>
      <c r="K166" s="219" t="s">
        <v>19</v>
      </c>
      <c r="L166" s="47"/>
      <c r="M166" s="224" t="s">
        <v>19</v>
      </c>
      <c r="N166" s="225" t="s">
        <v>47</v>
      </c>
      <c r="O166" s="87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8" t="s">
        <v>290</v>
      </c>
      <c r="AT166" s="228" t="s">
        <v>199</v>
      </c>
      <c r="AU166" s="228" t="s">
        <v>85</v>
      </c>
      <c r="AY166" s="20" t="s">
        <v>197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0" t="s">
        <v>83</v>
      </c>
      <c r="BK166" s="229">
        <f>ROUND(I166*H166,2)</f>
        <v>0</v>
      </c>
      <c r="BL166" s="20" t="s">
        <v>290</v>
      </c>
      <c r="BM166" s="228" t="s">
        <v>2741</v>
      </c>
    </row>
    <row r="167" s="13" customFormat="1">
      <c r="A167" s="13"/>
      <c r="B167" s="235"/>
      <c r="C167" s="236"/>
      <c r="D167" s="237" t="s">
        <v>208</v>
      </c>
      <c r="E167" s="238" t="s">
        <v>19</v>
      </c>
      <c r="F167" s="239" t="s">
        <v>2738</v>
      </c>
      <c r="G167" s="236"/>
      <c r="H167" s="240">
        <v>2</v>
      </c>
      <c r="I167" s="241"/>
      <c r="J167" s="236"/>
      <c r="K167" s="236"/>
      <c r="L167" s="242"/>
      <c r="M167" s="243"/>
      <c r="N167" s="244"/>
      <c r="O167" s="244"/>
      <c r="P167" s="244"/>
      <c r="Q167" s="244"/>
      <c r="R167" s="244"/>
      <c r="S167" s="244"/>
      <c r="T167" s="245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6" t="s">
        <v>208</v>
      </c>
      <c r="AU167" s="246" t="s">
        <v>85</v>
      </c>
      <c r="AV167" s="13" t="s">
        <v>85</v>
      </c>
      <c r="AW167" s="13" t="s">
        <v>37</v>
      </c>
      <c r="AX167" s="13" t="s">
        <v>83</v>
      </c>
      <c r="AY167" s="246" t="s">
        <v>197</v>
      </c>
    </row>
    <row r="168" s="2" customFormat="1" ht="21.75" customHeight="1">
      <c r="A168" s="41"/>
      <c r="B168" s="42"/>
      <c r="C168" s="269" t="s">
        <v>325</v>
      </c>
      <c r="D168" s="269" t="s">
        <v>342</v>
      </c>
      <c r="E168" s="270" t="s">
        <v>1493</v>
      </c>
      <c r="F168" s="271" t="s">
        <v>1494</v>
      </c>
      <c r="G168" s="272" t="s">
        <v>421</v>
      </c>
      <c r="H168" s="273">
        <v>2</v>
      </c>
      <c r="I168" s="274"/>
      <c r="J168" s="275">
        <f>ROUND(I168*H168,2)</f>
        <v>0</v>
      </c>
      <c r="K168" s="271" t="s">
        <v>19</v>
      </c>
      <c r="L168" s="276"/>
      <c r="M168" s="277" t="s">
        <v>19</v>
      </c>
      <c r="N168" s="278" t="s">
        <v>47</v>
      </c>
      <c r="O168" s="87"/>
      <c r="P168" s="226">
        <f>O168*H168</f>
        <v>0</v>
      </c>
      <c r="Q168" s="226">
        <v>0</v>
      </c>
      <c r="R168" s="226">
        <f>Q168*H168</f>
        <v>0</v>
      </c>
      <c r="S168" s="226">
        <v>0</v>
      </c>
      <c r="T168" s="22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8" t="s">
        <v>411</v>
      </c>
      <c r="AT168" s="228" t="s">
        <v>342</v>
      </c>
      <c r="AU168" s="228" t="s">
        <v>85</v>
      </c>
      <c r="AY168" s="20" t="s">
        <v>197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0" t="s">
        <v>83</v>
      </c>
      <c r="BK168" s="229">
        <f>ROUND(I168*H168,2)</f>
        <v>0</v>
      </c>
      <c r="BL168" s="20" t="s">
        <v>290</v>
      </c>
      <c r="BM168" s="228" t="s">
        <v>2742</v>
      </c>
    </row>
    <row r="169" s="2" customFormat="1" ht="16.5" customHeight="1">
      <c r="A169" s="41"/>
      <c r="B169" s="42"/>
      <c r="C169" s="217" t="s">
        <v>7</v>
      </c>
      <c r="D169" s="217" t="s">
        <v>199</v>
      </c>
      <c r="E169" s="218" t="s">
        <v>1496</v>
      </c>
      <c r="F169" s="219" t="s">
        <v>1497</v>
      </c>
      <c r="G169" s="220" t="s">
        <v>421</v>
      </c>
      <c r="H169" s="221">
        <v>3</v>
      </c>
      <c r="I169" s="222"/>
      <c r="J169" s="223">
        <f>ROUND(I169*H169,2)</f>
        <v>0</v>
      </c>
      <c r="K169" s="219" t="s">
        <v>19</v>
      </c>
      <c r="L169" s="47"/>
      <c r="M169" s="224" t="s">
        <v>19</v>
      </c>
      <c r="N169" s="225" t="s">
        <v>47</v>
      </c>
      <c r="O169" s="87"/>
      <c r="P169" s="226">
        <f>O169*H169</f>
        <v>0</v>
      </c>
      <c r="Q169" s="226">
        <v>0</v>
      </c>
      <c r="R169" s="226">
        <f>Q169*H169</f>
        <v>0</v>
      </c>
      <c r="S169" s="226">
        <v>0</v>
      </c>
      <c r="T169" s="227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8" t="s">
        <v>290</v>
      </c>
      <c r="AT169" s="228" t="s">
        <v>199</v>
      </c>
      <c r="AU169" s="228" t="s">
        <v>85</v>
      </c>
      <c r="AY169" s="20" t="s">
        <v>197</v>
      </c>
      <c r="BE169" s="229">
        <f>IF(N169="základní",J169,0)</f>
        <v>0</v>
      </c>
      <c r="BF169" s="229">
        <f>IF(N169="snížená",J169,0)</f>
        <v>0</v>
      </c>
      <c r="BG169" s="229">
        <f>IF(N169="zákl. přenesená",J169,0)</f>
        <v>0</v>
      </c>
      <c r="BH169" s="229">
        <f>IF(N169="sníž. přenesená",J169,0)</f>
        <v>0</v>
      </c>
      <c r="BI169" s="229">
        <f>IF(N169="nulová",J169,0)</f>
        <v>0</v>
      </c>
      <c r="BJ169" s="20" t="s">
        <v>83</v>
      </c>
      <c r="BK169" s="229">
        <f>ROUND(I169*H169,2)</f>
        <v>0</v>
      </c>
      <c r="BL169" s="20" t="s">
        <v>290</v>
      </c>
      <c r="BM169" s="228" t="s">
        <v>2743</v>
      </c>
    </row>
    <row r="170" s="13" customFormat="1">
      <c r="A170" s="13"/>
      <c r="B170" s="235"/>
      <c r="C170" s="236"/>
      <c r="D170" s="237" t="s">
        <v>208</v>
      </c>
      <c r="E170" s="238" t="s">
        <v>19</v>
      </c>
      <c r="F170" s="239" t="s">
        <v>2720</v>
      </c>
      <c r="G170" s="236"/>
      <c r="H170" s="240">
        <v>1</v>
      </c>
      <c r="I170" s="241"/>
      <c r="J170" s="236"/>
      <c r="K170" s="236"/>
      <c r="L170" s="242"/>
      <c r="M170" s="243"/>
      <c r="N170" s="244"/>
      <c r="O170" s="244"/>
      <c r="P170" s="244"/>
      <c r="Q170" s="244"/>
      <c r="R170" s="244"/>
      <c r="S170" s="244"/>
      <c r="T170" s="245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6" t="s">
        <v>208</v>
      </c>
      <c r="AU170" s="246" t="s">
        <v>85</v>
      </c>
      <c r="AV170" s="13" t="s">
        <v>85</v>
      </c>
      <c r="AW170" s="13" t="s">
        <v>37</v>
      </c>
      <c r="AX170" s="13" t="s">
        <v>76</v>
      </c>
      <c r="AY170" s="246" t="s">
        <v>197</v>
      </c>
    </row>
    <row r="171" s="13" customFormat="1">
      <c r="A171" s="13"/>
      <c r="B171" s="235"/>
      <c r="C171" s="236"/>
      <c r="D171" s="237" t="s">
        <v>208</v>
      </c>
      <c r="E171" s="238" t="s">
        <v>19</v>
      </c>
      <c r="F171" s="239" t="s">
        <v>2721</v>
      </c>
      <c r="G171" s="236"/>
      <c r="H171" s="240">
        <v>1</v>
      </c>
      <c r="I171" s="241"/>
      <c r="J171" s="236"/>
      <c r="K171" s="236"/>
      <c r="L171" s="242"/>
      <c r="M171" s="243"/>
      <c r="N171" s="244"/>
      <c r="O171" s="244"/>
      <c r="P171" s="244"/>
      <c r="Q171" s="244"/>
      <c r="R171" s="244"/>
      <c r="S171" s="244"/>
      <c r="T171" s="245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6" t="s">
        <v>208</v>
      </c>
      <c r="AU171" s="246" t="s">
        <v>85</v>
      </c>
      <c r="AV171" s="13" t="s">
        <v>85</v>
      </c>
      <c r="AW171" s="13" t="s">
        <v>37</v>
      </c>
      <c r="AX171" s="13" t="s">
        <v>76</v>
      </c>
      <c r="AY171" s="246" t="s">
        <v>197</v>
      </c>
    </row>
    <row r="172" s="13" customFormat="1">
      <c r="A172" s="13"/>
      <c r="B172" s="235"/>
      <c r="C172" s="236"/>
      <c r="D172" s="237" t="s">
        <v>208</v>
      </c>
      <c r="E172" s="238" t="s">
        <v>19</v>
      </c>
      <c r="F172" s="239" t="s">
        <v>2744</v>
      </c>
      <c r="G172" s="236"/>
      <c r="H172" s="240">
        <v>1</v>
      </c>
      <c r="I172" s="241"/>
      <c r="J172" s="236"/>
      <c r="K172" s="236"/>
      <c r="L172" s="242"/>
      <c r="M172" s="243"/>
      <c r="N172" s="244"/>
      <c r="O172" s="244"/>
      <c r="P172" s="244"/>
      <c r="Q172" s="244"/>
      <c r="R172" s="244"/>
      <c r="S172" s="244"/>
      <c r="T172" s="245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6" t="s">
        <v>208</v>
      </c>
      <c r="AU172" s="246" t="s">
        <v>85</v>
      </c>
      <c r="AV172" s="13" t="s">
        <v>85</v>
      </c>
      <c r="AW172" s="13" t="s">
        <v>37</v>
      </c>
      <c r="AX172" s="13" t="s">
        <v>76</v>
      </c>
      <c r="AY172" s="246" t="s">
        <v>197</v>
      </c>
    </row>
    <row r="173" s="14" customFormat="1">
      <c r="A173" s="14"/>
      <c r="B173" s="247"/>
      <c r="C173" s="248"/>
      <c r="D173" s="237" t="s">
        <v>208</v>
      </c>
      <c r="E173" s="249" t="s">
        <v>19</v>
      </c>
      <c r="F173" s="250" t="s">
        <v>272</v>
      </c>
      <c r="G173" s="248"/>
      <c r="H173" s="251">
        <v>3</v>
      </c>
      <c r="I173" s="252"/>
      <c r="J173" s="248"/>
      <c r="K173" s="248"/>
      <c r="L173" s="253"/>
      <c r="M173" s="254"/>
      <c r="N173" s="255"/>
      <c r="O173" s="255"/>
      <c r="P173" s="255"/>
      <c r="Q173" s="255"/>
      <c r="R173" s="255"/>
      <c r="S173" s="255"/>
      <c r="T173" s="256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7" t="s">
        <v>208</v>
      </c>
      <c r="AU173" s="257" t="s">
        <v>85</v>
      </c>
      <c r="AV173" s="14" t="s">
        <v>204</v>
      </c>
      <c r="AW173" s="14" t="s">
        <v>37</v>
      </c>
      <c r="AX173" s="14" t="s">
        <v>83</v>
      </c>
      <c r="AY173" s="257" t="s">
        <v>197</v>
      </c>
    </row>
    <row r="174" s="2" customFormat="1" ht="21.75" customHeight="1">
      <c r="A174" s="41"/>
      <c r="B174" s="42"/>
      <c r="C174" s="269" t="s">
        <v>335</v>
      </c>
      <c r="D174" s="269" t="s">
        <v>342</v>
      </c>
      <c r="E174" s="270" t="s">
        <v>1499</v>
      </c>
      <c r="F174" s="271" t="s">
        <v>1500</v>
      </c>
      <c r="G174" s="272" t="s">
        <v>421</v>
      </c>
      <c r="H174" s="273">
        <v>3</v>
      </c>
      <c r="I174" s="274"/>
      <c r="J174" s="275">
        <f>ROUND(I174*H174,2)</f>
        <v>0</v>
      </c>
      <c r="K174" s="271" t="s">
        <v>19</v>
      </c>
      <c r="L174" s="276"/>
      <c r="M174" s="277" t="s">
        <v>19</v>
      </c>
      <c r="N174" s="278" t="s">
        <v>47</v>
      </c>
      <c r="O174" s="87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411</v>
      </c>
      <c r="AT174" s="228" t="s">
        <v>342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290</v>
      </c>
      <c r="BM174" s="228" t="s">
        <v>2745</v>
      </c>
    </row>
    <row r="175" s="2" customFormat="1" ht="16.5" customHeight="1">
      <c r="A175" s="41"/>
      <c r="B175" s="42"/>
      <c r="C175" s="269" t="s">
        <v>341</v>
      </c>
      <c r="D175" s="269" t="s">
        <v>342</v>
      </c>
      <c r="E175" s="270" t="s">
        <v>1502</v>
      </c>
      <c r="F175" s="271" t="s">
        <v>1503</v>
      </c>
      <c r="G175" s="272" t="s">
        <v>799</v>
      </c>
      <c r="H175" s="273">
        <v>1.2</v>
      </c>
      <c r="I175" s="274"/>
      <c r="J175" s="275">
        <f>ROUND(I175*H175,2)</f>
        <v>0</v>
      </c>
      <c r="K175" s="271" t="s">
        <v>19</v>
      </c>
      <c r="L175" s="276"/>
      <c r="M175" s="277" t="s">
        <v>19</v>
      </c>
      <c r="N175" s="278" t="s">
        <v>47</v>
      </c>
      <c r="O175" s="87"/>
      <c r="P175" s="226">
        <f>O175*H175</f>
        <v>0</v>
      </c>
      <c r="Q175" s="226">
        <v>0</v>
      </c>
      <c r="R175" s="226">
        <f>Q175*H175</f>
        <v>0</v>
      </c>
      <c r="S175" s="226">
        <v>0</v>
      </c>
      <c r="T175" s="227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8" t="s">
        <v>411</v>
      </c>
      <c r="AT175" s="228" t="s">
        <v>342</v>
      </c>
      <c r="AU175" s="228" t="s">
        <v>85</v>
      </c>
      <c r="AY175" s="20" t="s">
        <v>197</v>
      </c>
      <c r="BE175" s="229">
        <f>IF(N175="základní",J175,0)</f>
        <v>0</v>
      </c>
      <c r="BF175" s="229">
        <f>IF(N175="snížená",J175,0)</f>
        <v>0</v>
      </c>
      <c r="BG175" s="229">
        <f>IF(N175="zákl. přenesená",J175,0)</f>
        <v>0</v>
      </c>
      <c r="BH175" s="229">
        <f>IF(N175="sníž. přenesená",J175,0)</f>
        <v>0</v>
      </c>
      <c r="BI175" s="229">
        <f>IF(N175="nulová",J175,0)</f>
        <v>0</v>
      </c>
      <c r="BJ175" s="20" t="s">
        <v>83</v>
      </c>
      <c r="BK175" s="229">
        <f>ROUND(I175*H175,2)</f>
        <v>0</v>
      </c>
      <c r="BL175" s="20" t="s">
        <v>290</v>
      </c>
      <c r="BM175" s="228" t="s">
        <v>2746</v>
      </c>
    </row>
    <row r="176" s="2" customFormat="1" ht="49.05" customHeight="1">
      <c r="A176" s="41"/>
      <c r="B176" s="42"/>
      <c r="C176" s="217" t="s">
        <v>349</v>
      </c>
      <c r="D176" s="217" t="s">
        <v>199</v>
      </c>
      <c r="E176" s="218" t="s">
        <v>1505</v>
      </c>
      <c r="F176" s="219" t="s">
        <v>1506</v>
      </c>
      <c r="G176" s="220" t="s">
        <v>421</v>
      </c>
      <c r="H176" s="221">
        <v>1</v>
      </c>
      <c r="I176" s="222"/>
      <c r="J176" s="223">
        <f>ROUND(I176*H176,2)</f>
        <v>0</v>
      </c>
      <c r="K176" s="219" t="s">
        <v>19</v>
      </c>
      <c r="L176" s="47"/>
      <c r="M176" s="224" t="s">
        <v>19</v>
      </c>
      <c r="N176" s="225" t="s">
        <v>47</v>
      </c>
      <c r="O176" s="87"/>
      <c r="P176" s="226">
        <f>O176*H176</f>
        <v>0</v>
      </c>
      <c r="Q176" s="226">
        <v>0</v>
      </c>
      <c r="R176" s="226">
        <f>Q176*H176</f>
        <v>0</v>
      </c>
      <c r="S176" s="226">
        <v>0</v>
      </c>
      <c r="T176" s="22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8" t="s">
        <v>290</v>
      </c>
      <c r="AT176" s="228" t="s">
        <v>199</v>
      </c>
      <c r="AU176" s="228" t="s">
        <v>85</v>
      </c>
      <c r="AY176" s="20" t="s">
        <v>197</v>
      </c>
      <c r="BE176" s="229">
        <f>IF(N176="základní",J176,0)</f>
        <v>0</v>
      </c>
      <c r="BF176" s="229">
        <f>IF(N176="snížená",J176,0)</f>
        <v>0</v>
      </c>
      <c r="BG176" s="229">
        <f>IF(N176="zákl. přenesená",J176,0)</f>
        <v>0</v>
      </c>
      <c r="BH176" s="229">
        <f>IF(N176="sníž. přenesená",J176,0)</f>
        <v>0</v>
      </c>
      <c r="BI176" s="229">
        <f>IF(N176="nulová",J176,0)</f>
        <v>0</v>
      </c>
      <c r="BJ176" s="20" t="s">
        <v>83</v>
      </c>
      <c r="BK176" s="229">
        <f>ROUND(I176*H176,2)</f>
        <v>0</v>
      </c>
      <c r="BL176" s="20" t="s">
        <v>290</v>
      </c>
      <c r="BM176" s="228" t="s">
        <v>2747</v>
      </c>
    </row>
    <row r="177" s="2" customFormat="1" ht="33" customHeight="1">
      <c r="A177" s="41"/>
      <c r="B177" s="42"/>
      <c r="C177" s="217" t="s">
        <v>355</v>
      </c>
      <c r="D177" s="217" t="s">
        <v>199</v>
      </c>
      <c r="E177" s="218" t="s">
        <v>1508</v>
      </c>
      <c r="F177" s="219" t="s">
        <v>1509</v>
      </c>
      <c r="G177" s="220" t="s">
        <v>421</v>
      </c>
      <c r="H177" s="221">
        <v>5</v>
      </c>
      <c r="I177" s="222"/>
      <c r="J177" s="223">
        <f>ROUND(I177*H177,2)</f>
        <v>0</v>
      </c>
      <c r="K177" s="219" t="s">
        <v>19</v>
      </c>
      <c r="L177" s="47"/>
      <c r="M177" s="224" t="s">
        <v>19</v>
      </c>
      <c r="N177" s="225" t="s">
        <v>47</v>
      </c>
      <c r="O177" s="87"/>
      <c r="P177" s="226">
        <f>O177*H177</f>
        <v>0</v>
      </c>
      <c r="Q177" s="226">
        <v>0</v>
      </c>
      <c r="R177" s="226">
        <f>Q177*H177</f>
        <v>0</v>
      </c>
      <c r="S177" s="226">
        <v>0</v>
      </c>
      <c r="T177" s="227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8" t="s">
        <v>290</v>
      </c>
      <c r="AT177" s="228" t="s">
        <v>199</v>
      </c>
      <c r="AU177" s="228" t="s">
        <v>85</v>
      </c>
      <c r="AY177" s="20" t="s">
        <v>197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0" t="s">
        <v>83</v>
      </c>
      <c r="BK177" s="229">
        <f>ROUND(I177*H177,2)</f>
        <v>0</v>
      </c>
      <c r="BL177" s="20" t="s">
        <v>290</v>
      </c>
      <c r="BM177" s="228" t="s">
        <v>2748</v>
      </c>
    </row>
    <row r="178" s="12" customFormat="1" ht="22.8" customHeight="1">
      <c r="A178" s="12"/>
      <c r="B178" s="201"/>
      <c r="C178" s="202"/>
      <c r="D178" s="203" t="s">
        <v>75</v>
      </c>
      <c r="E178" s="215" t="s">
        <v>1511</v>
      </c>
      <c r="F178" s="215" t="s">
        <v>1512</v>
      </c>
      <c r="G178" s="202"/>
      <c r="H178" s="202"/>
      <c r="I178" s="205"/>
      <c r="J178" s="216">
        <f>BK178</f>
        <v>0</v>
      </c>
      <c r="K178" s="202"/>
      <c r="L178" s="207"/>
      <c r="M178" s="208"/>
      <c r="N178" s="209"/>
      <c r="O178" s="209"/>
      <c r="P178" s="210">
        <f>SUM(P179:P226)</f>
        <v>0</v>
      </c>
      <c r="Q178" s="209"/>
      <c r="R178" s="210">
        <f>SUM(R179:R226)</f>
        <v>36.771045999999998</v>
      </c>
      <c r="S178" s="209"/>
      <c r="T178" s="211">
        <f>SUM(T179:T226)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12" t="s">
        <v>85</v>
      </c>
      <c r="AT178" s="213" t="s">
        <v>75</v>
      </c>
      <c r="AU178" s="213" t="s">
        <v>83</v>
      </c>
      <c r="AY178" s="212" t="s">
        <v>197</v>
      </c>
      <c r="BK178" s="214">
        <f>SUM(BK179:BK226)</f>
        <v>0</v>
      </c>
    </row>
    <row r="179" s="2" customFormat="1" ht="44.25" customHeight="1">
      <c r="A179" s="41"/>
      <c r="B179" s="42"/>
      <c r="C179" s="217" t="s">
        <v>360</v>
      </c>
      <c r="D179" s="217" t="s">
        <v>199</v>
      </c>
      <c r="E179" s="218" t="s">
        <v>1513</v>
      </c>
      <c r="F179" s="219" t="s">
        <v>1514</v>
      </c>
      <c r="G179" s="220" t="s">
        <v>202</v>
      </c>
      <c r="H179" s="221">
        <v>37.799999999999997</v>
      </c>
      <c r="I179" s="222"/>
      <c r="J179" s="223">
        <f>ROUND(I179*H179,2)</f>
        <v>0</v>
      </c>
      <c r="K179" s="219" t="s">
        <v>19</v>
      </c>
      <c r="L179" s="47"/>
      <c r="M179" s="224" t="s">
        <v>19</v>
      </c>
      <c r="N179" s="225" t="s">
        <v>47</v>
      </c>
      <c r="O179" s="87"/>
      <c r="P179" s="226">
        <f>O179*H179</f>
        <v>0</v>
      </c>
      <c r="Q179" s="226">
        <v>0</v>
      </c>
      <c r="R179" s="226">
        <f>Q179*H179</f>
        <v>0</v>
      </c>
      <c r="S179" s="226">
        <v>0</v>
      </c>
      <c r="T179" s="227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8" t="s">
        <v>290</v>
      </c>
      <c r="AT179" s="228" t="s">
        <v>199</v>
      </c>
      <c r="AU179" s="228" t="s">
        <v>85</v>
      </c>
      <c r="AY179" s="20" t="s">
        <v>197</v>
      </c>
      <c r="BE179" s="229">
        <f>IF(N179="základní",J179,0)</f>
        <v>0</v>
      </c>
      <c r="BF179" s="229">
        <f>IF(N179="snížená",J179,0)</f>
        <v>0</v>
      </c>
      <c r="BG179" s="229">
        <f>IF(N179="zákl. přenesená",J179,0)</f>
        <v>0</v>
      </c>
      <c r="BH179" s="229">
        <f>IF(N179="sníž. přenesená",J179,0)</f>
        <v>0</v>
      </c>
      <c r="BI179" s="229">
        <f>IF(N179="nulová",J179,0)</f>
        <v>0</v>
      </c>
      <c r="BJ179" s="20" t="s">
        <v>83</v>
      </c>
      <c r="BK179" s="229">
        <f>ROUND(I179*H179,2)</f>
        <v>0</v>
      </c>
      <c r="BL179" s="20" t="s">
        <v>290</v>
      </c>
      <c r="BM179" s="228" t="s">
        <v>2749</v>
      </c>
    </row>
    <row r="180" s="13" customFormat="1">
      <c r="A180" s="13"/>
      <c r="B180" s="235"/>
      <c r="C180" s="236"/>
      <c r="D180" s="237" t="s">
        <v>208</v>
      </c>
      <c r="E180" s="238" t="s">
        <v>19</v>
      </c>
      <c r="F180" s="239" t="s">
        <v>2750</v>
      </c>
      <c r="G180" s="236"/>
      <c r="H180" s="240">
        <v>37.799999999999997</v>
      </c>
      <c r="I180" s="241"/>
      <c r="J180" s="236"/>
      <c r="K180" s="236"/>
      <c r="L180" s="242"/>
      <c r="M180" s="243"/>
      <c r="N180" s="244"/>
      <c r="O180" s="244"/>
      <c r="P180" s="244"/>
      <c r="Q180" s="244"/>
      <c r="R180" s="244"/>
      <c r="S180" s="244"/>
      <c r="T180" s="245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6" t="s">
        <v>208</v>
      </c>
      <c r="AU180" s="246" t="s">
        <v>85</v>
      </c>
      <c r="AV180" s="13" t="s">
        <v>85</v>
      </c>
      <c r="AW180" s="13" t="s">
        <v>37</v>
      </c>
      <c r="AX180" s="13" t="s">
        <v>83</v>
      </c>
      <c r="AY180" s="246" t="s">
        <v>197</v>
      </c>
    </row>
    <row r="181" s="2" customFormat="1" ht="33" customHeight="1">
      <c r="A181" s="41"/>
      <c r="B181" s="42"/>
      <c r="C181" s="217" t="s">
        <v>366</v>
      </c>
      <c r="D181" s="217" t="s">
        <v>199</v>
      </c>
      <c r="E181" s="218" t="s">
        <v>1517</v>
      </c>
      <c r="F181" s="219" t="s">
        <v>1518</v>
      </c>
      <c r="G181" s="220" t="s">
        <v>421</v>
      </c>
      <c r="H181" s="221">
        <v>5</v>
      </c>
      <c r="I181" s="222"/>
      <c r="J181" s="223">
        <f>ROUND(I181*H181,2)</f>
        <v>0</v>
      </c>
      <c r="K181" s="219" t="s">
        <v>19</v>
      </c>
      <c r="L181" s="47"/>
      <c r="M181" s="224" t="s">
        <v>19</v>
      </c>
      <c r="N181" s="225" t="s">
        <v>47</v>
      </c>
      <c r="O181" s="87"/>
      <c r="P181" s="226">
        <f>O181*H181</f>
        <v>0</v>
      </c>
      <c r="Q181" s="226">
        <v>0</v>
      </c>
      <c r="R181" s="226">
        <f>Q181*H181</f>
        <v>0</v>
      </c>
      <c r="S181" s="226">
        <v>0</v>
      </c>
      <c r="T181" s="227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8" t="s">
        <v>290</v>
      </c>
      <c r="AT181" s="228" t="s">
        <v>199</v>
      </c>
      <c r="AU181" s="228" t="s">
        <v>85</v>
      </c>
      <c r="AY181" s="20" t="s">
        <v>197</v>
      </c>
      <c r="BE181" s="229">
        <f>IF(N181="základní",J181,0)</f>
        <v>0</v>
      </c>
      <c r="BF181" s="229">
        <f>IF(N181="snížená",J181,0)</f>
        <v>0</v>
      </c>
      <c r="BG181" s="229">
        <f>IF(N181="zákl. přenesená",J181,0)</f>
        <v>0</v>
      </c>
      <c r="BH181" s="229">
        <f>IF(N181="sníž. přenesená",J181,0)</f>
        <v>0</v>
      </c>
      <c r="BI181" s="229">
        <f>IF(N181="nulová",J181,0)</f>
        <v>0</v>
      </c>
      <c r="BJ181" s="20" t="s">
        <v>83</v>
      </c>
      <c r="BK181" s="229">
        <f>ROUND(I181*H181,2)</f>
        <v>0</v>
      </c>
      <c r="BL181" s="20" t="s">
        <v>290</v>
      </c>
      <c r="BM181" s="228" t="s">
        <v>2751</v>
      </c>
    </row>
    <row r="182" s="2" customFormat="1" ht="16.5" customHeight="1">
      <c r="A182" s="41"/>
      <c r="B182" s="42"/>
      <c r="C182" s="269" t="s">
        <v>372</v>
      </c>
      <c r="D182" s="269" t="s">
        <v>342</v>
      </c>
      <c r="E182" s="270" t="s">
        <v>1520</v>
      </c>
      <c r="F182" s="271" t="s">
        <v>1521</v>
      </c>
      <c r="G182" s="272" t="s">
        <v>421</v>
      </c>
      <c r="H182" s="273">
        <v>5</v>
      </c>
      <c r="I182" s="274"/>
      <c r="J182" s="275">
        <f>ROUND(I182*H182,2)</f>
        <v>0</v>
      </c>
      <c r="K182" s="271" t="s">
        <v>19</v>
      </c>
      <c r="L182" s="276"/>
      <c r="M182" s="277" t="s">
        <v>19</v>
      </c>
      <c r="N182" s="278" t="s">
        <v>47</v>
      </c>
      <c r="O182" s="87"/>
      <c r="P182" s="226">
        <f>O182*H182</f>
        <v>0</v>
      </c>
      <c r="Q182" s="226">
        <v>0</v>
      </c>
      <c r="R182" s="226">
        <f>Q182*H182</f>
        <v>0</v>
      </c>
      <c r="S182" s="226">
        <v>0</v>
      </c>
      <c r="T182" s="227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8" t="s">
        <v>411</v>
      </c>
      <c r="AT182" s="228" t="s">
        <v>342</v>
      </c>
      <c r="AU182" s="228" t="s">
        <v>85</v>
      </c>
      <c r="AY182" s="20" t="s">
        <v>197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0" t="s">
        <v>83</v>
      </c>
      <c r="BK182" s="229">
        <f>ROUND(I182*H182,2)</f>
        <v>0</v>
      </c>
      <c r="BL182" s="20" t="s">
        <v>290</v>
      </c>
      <c r="BM182" s="228" t="s">
        <v>2752</v>
      </c>
    </row>
    <row r="183" s="2" customFormat="1" ht="24.15" customHeight="1">
      <c r="A183" s="41"/>
      <c r="B183" s="42"/>
      <c r="C183" s="217" t="s">
        <v>391</v>
      </c>
      <c r="D183" s="217" t="s">
        <v>199</v>
      </c>
      <c r="E183" s="218" t="s">
        <v>1523</v>
      </c>
      <c r="F183" s="219" t="s">
        <v>1524</v>
      </c>
      <c r="G183" s="220" t="s">
        <v>266</v>
      </c>
      <c r="H183" s="221">
        <v>2.5</v>
      </c>
      <c r="I183" s="222"/>
      <c r="J183" s="223">
        <f>ROUND(I183*H183,2)</f>
        <v>0</v>
      </c>
      <c r="K183" s="219" t="s">
        <v>19</v>
      </c>
      <c r="L183" s="47"/>
      <c r="M183" s="224" t="s">
        <v>19</v>
      </c>
      <c r="N183" s="225" t="s">
        <v>47</v>
      </c>
      <c r="O183" s="87"/>
      <c r="P183" s="226">
        <f>O183*H183</f>
        <v>0</v>
      </c>
      <c r="Q183" s="226">
        <v>0</v>
      </c>
      <c r="R183" s="226">
        <f>Q183*H183</f>
        <v>0</v>
      </c>
      <c r="S183" s="226">
        <v>0</v>
      </c>
      <c r="T183" s="227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8" t="s">
        <v>290</v>
      </c>
      <c r="AT183" s="228" t="s">
        <v>199</v>
      </c>
      <c r="AU183" s="228" t="s">
        <v>85</v>
      </c>
      <c r="AY183" s="20" t="s">
        <v>197</v>
      </c>
      <c r="BE183" s="229">
        <f>IF(N183="základní",J183,0)</f>
        <v>0</v>
      </c>
      <c r="BF183" s="229">
        <f>IF(N183="snížená",J183,0)</f>
        <v>0</v>
      </c>
      <c r="BG183" s="229">
        <f>IF(N183="zákl. přenesená",J183,0)</f>
        <v>0</v>
      </c>
      <c r="BH183" s="229">
        <f>IF(N183="sníž. přenesená",J183,0)</f>
        <v>0</v>
      </c>
      <c r="BI183" s="229">
        <f>IF(N183="nulová",J183,0)</f>
        <v>0</v>
      </c>
      <c r="BJ183" s="20" t="s">
        <v>83</v>
      </c>
      <c r="BK183" s="229">
        <f>ROUND(I183*H183,2)</f>
        <v>0</v>
      </c>
      <c r="BL183" s="20" t="s">
        <v>290</v>
      </c>
      <c r="BM183" s="228" t="s">
        <v>2753</v>
      </c>
    </row>
    <row r="184" s="13" customFormat="1">
      <c r="A184" s="13"/>
      <c r="B184" s="235"/>
      <c r="C184" s="236"/>
      <c r="D184" s="237" t="s">
        <v>208</v>
      </c>
      <c r="E184" s="238" t="s">
        <v>19</v>
      </c>
      <c r="F184" s="239" t="s">
        <v>2754</v>
      </c>
      <c r="G184" s="236"/>
      <c r="H184" s="240">
        <v>2.5</v>
      </c>
      <c r="I184" s="241"/>
      <c r="J184" s="236"/>
      <c r="K184" s="236"/>
      <c r="L184" s="242"/>
      <c r="M184" s="243"/>
      <c r="N184" s="244"/>
      <c r="O184" s="244"/>
      <c r="P184" s="244"/>
      <c r="Q184" s="244"/>
      <c r="R184" s="244"/>
      <c r="S184" s="244"/>
      <c r="T184" s="245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6" t="s">
        <v>208</v>
      </c>
      <c r="AU184" s="246" t="s">
        <v>85</v>
      </c>
      <c r="AV184" s="13" t="s">
        <v>85</v>
      </c>
      <c r="AW184" s="13" t="s">
        <v>37</v>
      </c>
      <c r="AX184" s="13" t="s">
        <v>83</v>
      </c>
      <c r="AY184" s="246" t="s">
        <v>197</v>
      </c>
    </row>
    <row r="185" s="2" customFormat="1" ht="33" customHeight="1">
      <c r="A185" s="41"/>
      <c r="B185" s="42"/>
      <c r="C185" s="217" t="s">
        <v>396</v>
      </c>
      <c r="D185" s="217" t="s">
        <v>199</v>
      </c>
      <c r="E185" s="218" t="s">
        <v>1527</v>
      </c>
      <c r="F185" s="219" t="s">
        <v>1528</v>
      </c>
      <c r="G185" s="220" t="s">
        <v>266</v>
      </c>
      <c r="H185" s="221">
        <v>2.5</v>
      </c>
      <c r="I185" s="222"/>
      <c r="J185" s="223">
        <f>ROUND(I185*H185,2)</f>
        <v>0</v>
      </c>
      <c r="K185" s="219" t="s">
        <v>19</v>
      </c>
      <c r="L185" s="47"/>
      <c r="M185" s="224" t="s">
        <v>19</v>
      </c>
      <c r="N185" s="225" t="s">
        <v>47</v>
      </c>
      <c r="O185" s="87"/>
      <c r="P185" s="226">
        <f>O185*H185</f>
        <v>0</v>
      </c>
      <c r="Q185" s="226">
        <v>0</v>
      </c>
      <c r="R185" s="226">
        <f>Q185*H185</f>
        <v>0</v>
      </c>
      <c r="S185" s="226">
        <v>0</v>
      </c>
      <c r="T185" s="227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8" t="s">
        <v>290</v>
      </c>
      <c r="AT185" s="228" t="s">
        <v>199</v>
      </c>
      <c r="AU185" s="228" t="s">
        <v>85</v>
      </c>
      <c r="AY185" s="20" t="s">
        <v>197</v>
      </c>
      <c r="BE185" s="229">
        <f>IF(N185="základní",J185,0)</f>
        <v>0</v>
      </c>
      <c r="BF185" s="229">
        <f>IF(N185="snížená",J185,0)</f>
        <v>0</v>
      </c>
      <c r="BG185" s="229">
        <f>IF(N185="zákl. přenesená",J185,0)</f>
        <v>0</v>
      </c>
      <c r="BH185" s="229">
        <f>IF(N185="sníž. přenesená",J185,0)</f>
        <v>0</v>
      </c>
      <c r="BI185" s="229">
        <f>IF(N185="nulová",J185,0)</f>
        <v>0</v>
      </c>
      <c r="BJ185" s="20" t="s">
        <v>83</v>
      </c>
      <c r="BK185" s="229">
        <f>ROUND(I185*H185,2)</f>
        <v>0</v>
      </c>
      <c r="BL185" s="20" t="s">
        <v>290</v>
      </c>
      <c r="BM185" s="228" t="s">
        <v>2755</v>
      </c>
    </row>
    <row r="186" s="13" customFormat="1">
      <c r="A186" s="13"/>
      <c r="B186" s="235"/>
      <c r="C186" s="236"/>
      <c r="D186" s="237" t="s">
        <v>208</v>
      </c>
      <c r="E186" s="238" t="s">
        <v>19</v>
      </c>
      <c r="F186" s="239" t="s">
        <v>2756</v>
      </c>
      <c r="G186" s="236"/>
      <c r="H186" s="240">
        <v>2.5</v>
      </c>
      <c r="I186" s="241"/>
      <c r="J186" s="236"/>
      <c r="K186" s="236"/>
      <c r="L186" s="242"/>
      <c r="M186" s="243"/>
      <c r="N186" s="244"/>
      <c r="O186" s="244"/>
      <c r="P186" s="244"/>
      <c r="Q186" s="244"/>
      <c r="R186" s="244"/>
      <c r="S186" s="244"/>
      <c r="T186" s="245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6" t="s">
        <v>208</v>
      </c>
      <c r="AU186" s="246" t="s">
        <v>85</v>
      </c>
      <c r="AV186" s="13" t="s">
        <v>85</v>
      </c>
      <c r="AW186" s="13" t="s">
        <v>37</v>
      </c>
      <c r="AX186" s="13" t="s">
        <v>83</v>
      </c>
      <c r="AY186" s="246" t="s">
        <v>197</v>
      </c>
    </row>
    <row r="187" s="2" customFormat="1" ht="24.15" customHeight="1">
      <c r="A187" s="41"/>
      <c r="B187" s="42"/>
      <c r="C187" s="217" t="s">
        <v>404</v>
      </c>
      <c r="D187" s="217" t="s">
        <v>199</v>
      </c>
      <c r="E187" s="218" t="s">
        <v>1531</v>
      </c>
      <c r="F187" s="219" t="s">
        <v>1532</v>
      </c>
      <c r="G187" s="220" t="s">
        <v>248</v>
      </c>
      <c r="H187" s="221">
        <v>66.599999999999994</v>
      </c>
      <c r="I187" s="222"/>
      <c r="J187" s="223">
        <f>ROUND(I187*H187,2)</f>
        <v>0</v>
      </c>
      <c r="K187" s="219" t="s">
        <v>19</v>
      </c>
      <c r="L187" s="47"/>
      <c r="M187" s="224" t="s">
        <v>19</v>
      </c>
      <c r="N187" s="225" t="s">
        <v>47</v>
      </c>
      <c r="O187" s="87"/>
      <c r="P187" s="226">
        <f>O187*H187</f>
        <v>0</v>
      </c>
      <c r="Q187" s="226">
        <v>0</v>
      </c>
      <c r="R187" s="226">
        <f>Q187*H187</f>
        <v>0</v>
      </c>
      <c r="S187" s="226">
        <v>0</v>
      </c>
      <c r="T187" s="227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8" t="s">
        <v>290</v>
      </c>
      <c r="AT187" s="228" t="s">
        <v>199</v>
      </c>
      <c r="AU187" s="228" t="s">
        <v>85</v>
      </c>
      <c r="AY187" s="20" t="s">
        <v>197</v>
      </c>
      <c r="BE187" s="229">
        <f>IF(N187="základní",J187,0)</f>
        <v>0</v>
      </c>
      <c r="BF187" s="229">
        <f>IF(N187="snížená",J187,0)</f>
        <v>0</v>
      </c>
      <c r="BG187" s="229">
        <f>IF(N187="zákl. přenesená",J187,0)</f>
        <v>0</v>
      </c>
      <c r="BH187" s="229">
        <f>IF(N187="sníž. přenesená",J187,0)</f>
        <v>0</v>
      </c>
      <c r="BI187" s="229">
        <f>IF(N187="nulová",J187,0)</f>
        <v>0</v>
      </c>
      <c r="BJ187" s="20" t="s">
        <v>83</v>
      </c>
      <c r="BK187" s="229">
        <f>ROUND(I187*H187,2)</f>
        <v>0</v>
      </c>
      <c r="BL187" s="20" t="s">
        <v>290</v>
      </c>
      <c r="BM187" s="228" t="s">
        <v>2757</v>
      </c>
    </row>
    <row r="188" s="13" customFormat="1">
      <c r="A188" s="13"/>
      <c r="B188" s="235"/>
      <c r="C188" s="236"/>
      <c r="D188" s="237" t="s">
        <v>208</v>
      </c>
      <c r="E188" s="238" t="s">
        <v>19</v>
      </c>
      <c r="F188" s="239" t="s">
        <v>2758</v>
      </c>
      <c r="G188" s="236"/>
      <c r="H188" s="240">
        <v>66.599999999999994</v>
      </c>
      <c r="I188" s="241"/>
      <c r="J188" s="236"/>
      <c r="K188" s="236"/>
      <c r="L188" s="242"/>
      <c r="M188" s="243"/>
      <c r="N188" s="244"/>
      <c r="O188" s="244"/>
      <c r="P188" s="244"/>
      <c r="Q188" s="244"/>
      <c r="R188" s="244"/>
      <c r="S188" s="244"/>
      <c r="T188" s="245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6" t="s">
        <v>208</v>
      </c>
      <c r="AU188" s="246" t="s">
        <v>85</v>
      </c>
      <c r="AV188" s="13" t="s">
        <v>85</v>
      </c>
      <c r="AW188" s="13" t="s">
        <v>37</v>
      </c>
      <c r="AX188" s="13" t="s">
        <v>83</v>
      </c>
      <c r="AY188" s="246" t="s">
        <v>197</v>
      </c>
    </row>
    <row r="189" s="2" customFormat="1" ht="24.15" customHeight="1">
      <c r="A189" s="41"/>
      <c r="B189" s="42"/>
      <c r="C189" s="217" t="s">
        <v>411</v>
      </c>
      <c r="D189" s="217" t="s">
        <v>199</v>
      </c>
      <c r="E189" s="218" t="s">
        <v>1535</v>
      </c>
      <c r="F189" s="219" t="s">
        <v>1536</v>
      </c>
      <c r="G189" s="220" t="s">
        <v>248</v>
      </c>
      <c r="H189" s="221">
        <v>75.599999999999994</v>
      </c>
      <c r="I189" s="222"/>
      <c r="J189" s="223">
        <f>ROUND(I189*H189,2)</f>
        <v>0</v>
      </c>
      <c r="K189" s="219" t="s">
        <v>19</v>
      </c>
      <c r="L189" s="47"/>
      <c r="M189" s="224" t="s">
        <v>19</v>
      </c>
      <c r="N189" s="225" t="s">
        <v>47</v>
      </c>
      <c r="O189" s="87"/>
      <c r="P189" s="226">
        <f>O189*H189</f>
        <v>0</v>
      </c>
      <c r="Q189" s="226">
        <v>0</v>
      </c>
      <c r="R189" s="226">
        <f>Q189*H189</f>
        <v>0</v>
      </c>
      <c r="S189" s="226">
        <v>0</v>
      </c>
      <c r="T189" s="227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8" t="s">
        <v>290</v>
      </c>
      <c r="AT189" s="228" t="s">
        <v>199</v>
      </c>
      <c r="AU189" s="228" t="s">
        <v>85</v>
      </c>
      <c r="AY189" s="20" t="s">
        <v>197</v>
      </c>
      <c r="BE189" s="229">
        <f>IF(N189="základní",J189,0)</f>
        <v>0</v>
      </c>
      <c r="BF189" s="229">
        <f>IF(N189="snížená",J189,0)</f>
        <v>0</v>
      </c>
      <c r="BG189" s="229">
        <f>IF(N189="zákl. přenesená",J189,0)</f>
        <v>0</v>
      </c>
      <c r="BH189" s="229">
        <f>IF(N189="sníž. přenesená",J189,0)</f>
        <v>0</v>
      </c>
      <c r="BI189" s="229">
        <f>IF(N189="nulová",J189,0)</f>
        <v>0</v>
      </c>
      <c r="BJ189" s="20" t="s">
        <v>83</v>
      </c>
      <c r="BK189" s="229">
        <f>ROUND(I189*H189,2)</f>
        <v>0</v>
      </c>
      <c r="BL189" s="20" t="s">
        <v>290</v>
      </c>
      <c r="BM189" s="228" t="s">
        <v>2759</v>
      </c>
    </row>
    <row r="190" s="13" customFormat="1">
      <c r="A190" s="13"/>
      <c r="B190" s="235"/>
      <c r="C190" s="236"/>
      <c r="D190" s="237" t="s">
        <v>208</v>
      </c>
      <c r="E190" s="238" t="s">
        <v>19</v>
      </c>
      <c r="F190" s="239" t="s">
        <v>2760</v>
      </c>
      <c r="G190" s="236"/>
      <c r="H190" s="240">
        <v>75.599999999999994</v>
      </c>
      <c r="I190" s="241"/>
      <c r="J190" s="236"/>
      <c r="K190" s="236"/>
      <c r="L190" s="242"/>
      <c r="M190" s="243"/>
      <c r="N190" s="244"/>
      <c r="O190" s="244"/>
      <c r="P190" s="244"/>
      <c r="Q190" s="244"/>
      <c r="R190" s="244"/>
      <c r="S190" s="244"/>
      <c r="T190" s="245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6" t="s">
        <v>208</v>
      </c>
      <c r="AU190" s="246" t="s">
        <v>85</v>
      </c>
      <c r="AV190" s="13" t="s">
        <v>85</v>
      </c>
      <c r="AW190" s="13" t="s">
        <v>37</v>
      </c>
      <c r="AX190" s="13" t="s">
        <v>83</v>
      </c>
      <c r="AY190" s="246" t="s">
        <v>197</v>
      </c>
    </row>
    <row r="191" s="2" customFormat="1" ht="24.15" customHeight="1">
      <c r="A191" s="41"/>
      <c r="B191" s="42"/>
      <c r="C191" s="217" t="s">
        <v>418</v>
      </c>
      <c r="D191" s="217" t="s">
        <v>199</v>
      </c>
      <c r="E191" s="218" t="s">
        <v>1540</v>
      </c>
      <c r="F191" s="219" t="s">
        <v>1541</v>
      </c>
      <c r="G191" s="220" t="s">
        <v>248</v>
      </c>
      <c r="H191" s="221">
        <v>25.600000000000001</v>
      </c>
      <c r="I191" s="222"/>
      <c r="J191" s="223">
        <f>ROUND(I191*H191,2)</f>
        <v>0</v>
      </c>
      <c r="K191" s="219" t="s">
        <v>19</v>
      </c>
      <c r="L191" s="47"/>
      <c r="M191" s="224" t="s">
        <v>19</v>
      </c>
      <c r="N191" s="225" t="s">
        <v>47</v>
      </c>
      <c r="O191" s="87"/>
      <c r="P191" s="226">
        <f>O191*H191</f>
        <v>0</v>
      </c>
      <c r="Q191" s="226">
        <v>0</v>
      </c>
      <c r="R191" s="226">
        <f>Q191*H191</f>
        <v>0</v>
      </c>
      <c r="S191" s="226">
        <v>0</v>
      </c>
      <c r="T191" s="227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8" t="s">
        <v>290</v>
      </c>
      <c r="AT191" s="228" t="s">
        <v>199</v>
      </c>
      <c r="AU191" s="228" t="s">
        <v>85</v>
      </c>
      <c r="AY191" s="20" t="s">
        <v>197</v>
      </c>
      <c r="BE191" s="229">
        <f>IF(N191="základní",J191,0)</f>
        <v>0</v>
      </c>
      <c r="BF191" s="229">
        <f>IF(N191="snížená",J191,0)</f>
        <v>0</v>
      </c>
      <c r="BG191" s="229">
        <f>IF(N191="zákl. přenesená",J191,0)</f>
        <v>0</v>
      </c>
      <c r="BH191" s="229">
        <f>IF(N191="sníž. přenesená",J191,0)</f>
        <v>0</v>
      </c>
      <c r="BI191" s="229">
        <f>IF(N191="nulová",J191,0)</f>
        <v>0</v>
      </c>
      <c r="BJ191" s="20" t="s">
        <v>83</v>
      </c>
      <c r="BK191" s="229">
        <f>ROUND(I191*H191,2)</f>
        <v>0</v>
      </c>
      <c r="BL191" s="20" t="s">
        <v>290</v>
      </c>
      <c r="BM191" s="228" t="s">
        <v>2761</v>
      </c>
    </row>
    <row r="192" s="13" customFormat="1">
      <c r="A192" s="13"/>
      <c r="B192" s="235"/>
      <c r="C192" s="236"/>
      <c r="D192" s="237" t="s">
        <v>208</v>
      </c>
      <c r="E192" s="238" t="s">
        <v>19</v>
      </c>
      <c r="F192" s="239" t="s">
        <v>2762</v>
      </c>
      <c r="G192" s="236"/>
      <c r="H192" s="240">
        <v>25.600000000000001</v>
      </c>
      <c r="I192" s="241"/>
      <c r="J192" s="236"/>
      <c r="K192" s="236"/>
      <c r="L192" s="242"/>
      <c r="M192" s="243"/>
      <c r="N192" s="244"/>
      <c r="O192" s="244"/>
      <c r="P192" s="244"/>
      <c r="Q192" s="244"/>
      <c r="R192" s="244"/>
      <c r="S192" s="244"/>
      <c r="T192" s="245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6" t="s">
        <v>208</v>
      </c>
      <c r="AU192" s="246" t="s">
        <v>85</v>
      </c>
      <c r="AV192" s="13" t="s">
        <v>85</v>
      </c>
      <c r="AW192" s="13" t="s">
        <v>37</v>
      </c>
      <c r="AX192" s="13" t="s">
        <v>83</v>
      </c>
      <c r="AY192" s="246" t="s">
        <v>197</v>
      </c>
    </row>
    <row r="193" s="2" customFormat="1" ht="33" customHeight="1">
      <c r="A193" s="41"/>
      <c r="B193" s="42"/>
      <c r="C193" s="217" t="s">
        <v>425</v>
      </c>
      <c r="D193" s="217" t="s">
        <v>199</v>
      </c>
      <c r="E193" s="218" t="s">
        <v>1544</v>
      </c>
      <c r="F193" s="219" t="s">
        <v>1545</v>
      </c>
      <c r="G193" s="220" t="s">
        <v>248</v>
      </c>
      <c r="H193" s="221">
        <v>92.200000000000003</v>
      </c>
      <c r="I193" s="222"/>
      <c r="J193" s="223">
        <f>ROUND(I193*H193,2)</f>
        <v>0</v>
      </c>
      <c r="K193" s="219" t="s">
        <v>19</v>
      </c>
      <c r="L193" s="47"/>
      <c r="M193" s="224" t="s">
        <v>19</v>
      </c>
      <c r="N193" s="225" t="s">
        <v>47</v>
      </c>
      <c r="O193" s="87"/>
      <c r="P193" s="226">
        <f>O193*H193</f>
        <v>0</v>
      </c>
      <c r="Q193" s="226">
        <v>0</v>
      </c>
      <c r="R193" s="226">
        <f>Q193*H193</f>
        <v>0</v>
      </c>
      <c r="S193" s="226">
        <v>0</v>
      </c>
      <c r="T193" s="227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8" t="s">
        <v>290</v>
      </c>
      <c r="AT193" s="228" t="s">
        <v>199</v>
      </c>
      <c r="AU193" s="228" t="s">
        <v>85</v>
      </c>
      <c r="AY193" s="20" t="s">
        <v>197</v>
      </c>
      <c r="BE193" s="229">
        <f>IF(N193="základní",J193,0)</f>
        <v>0</v>
      </c>
      <c r="BF193" s="229">
        <f>IF(N193="snížená",J193,0)</f>
        <v>0</v>
      </c>
      <c r="BG193" s="229">
        <f>IF(N193="zákl. přenesená",J193,0)</f>
        <v>0</v>
      </c>
      <c r="BH193" s="229">
        <f>IF(N193="sníž. přenesená",J193,0)</f>
        <v>0</v>
      </c>
      <c r="BI193" s="229">
        <f>IF(N193="nulová",J193,0)</f>
        <v>0</v>
      </c>
      <c r="BJ193" s="20" t="s">
        <v>83</v>
      </c>
      <c r="BK193" s="229">
        <f>ROUND(I193*H193,2)</f>
        <v>0</v>
      </c>
      <c r="BL193" s="20" t="s">
        <v>290</v>
      </c>
      <c r="BM193" s="228" t="s">
        <v>2763</v>
      </c>
    </row>
    <row r="194" s="13" customFormat="1">
      <c r="A194" s="13"/>
      <c r="B194" s="235"/>
      <c r="C194" s="236"/>
      <c r="D194" s="237" t="s">
        <v>208</v>
      </c>
      <c r="E194" s="238" t="s">
        <v>19</v>
      </c>
      <c r="F194" s="239" t="s">
        <v>2758</v>
      </c>
      <c r="G194" s="236"/>
      <c r="H194" s="240">
        <v>66.599999999999994</v>
      </c>
      <c r="I194" s="241"/>
      <c r="J194" s="236"/>
      <c r="K194" s="236"/>
      <c r="L194" s="242"/>
      <c r="M194" s="243"/>
      <c r="N194" s="244"/>
      <c r="O194" s="244"/>
      <c r="P194" s="244"/>
      <c r="Q194" s="244"/>
      <c r="R194" s="244"/>
      <c r="S194" s="244"/>
      <c r="T194" s="245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6" t="s">
        <v>208</v>
      </c>
      <c r="AU194" s="246" t="s">
        <v>85</v>
      </c>
      <c r="AV194" s="13" t="s">
        <v>85</v>
      </c>
      <c r="AW194" s="13" t="s">
        <v>37</v>
      </c>
      <c r="AX194" s="13" t="s">
        <v>76</v>
      </c>
      <c r="AY194" s="246" t="s">
        <v>197</v>
      </c>
    </row>
    <row r="195" s="13" customFormat="1">
      <c r="A195" s="13"/>
      <c r="B195" s="235"/>
      <c r="C195" s="236"/>
      <c r="D195" s="237" t="s">
        <v>208</v>
      </c>
      <c r="E195" s="238" t="s">
        <v>19</v>
      </c>
      <c r="F195" s="239" t="s">
        <v>2762</v>
      </c>
      <c r="G195" s="236"/>
      <c r="H195" s="240">
        <v>25.600000000000001</v>
      </c>
      <c r="I195" s="241"/>
      <c r="J195" s="236"/>
      <c r="K195" s="236"/>
      <c r="L195" s="242"/>
      <c r="M195" s="243"/>
      <c r="N195" s="244"/>
      <c r="O195" s="244"/>
      <c r="P195" s="244"/>
      <c r="Q195" s="244"/>
      <c r="R195" s="244"/>
      <c r="S195" s="244"/>
      <c r="T195" s="245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6" t="s">
        <v>208</v>
      </c>
      <c r="AU195" s="246" t="s">
        <v>85</v>
      </c>
      <c r="AV195" s="13" t="s">
        <v>85</v>
      </c>
      <c r="AW195" s="13" t="s">
        <v>37</v>
      </c>
      <c r="AX195" s="13" t="s">
        <v>76</v>
      </c>
      <c r="AY195" s="246" t="s">
        <v>197</v>
      </c>
    </row>
    <row r="196" s="14" customFormat="1">
      <c r="A196" s="14"/>
      <c r="B196" s="247"/>
      <c r="C196" s="248"/>
      <c r="D196" s="237" t="s">
        <v>208</v>
      </c>
      <c r="E196" s="249" t="s">
        <v>19</v>
      </c>
      <c r="F196" s="250" t="s">
        <v>272</v>
      </c>
      <c r="G196" s="248"/>
      <c r="H196" s="251">
        <v>92.200000000000003</v>
      </c>
      <c r="I196" s="252"/>
      <c r="J196" s="248"/>
      <c r="K196" s="248"/>
      <c r="L196" s="253"/>
      <c r="M196" s="254"/>
      <c r="N196" s="255"/>
      <c r="O196" s="255"/>
      <c r="P196" s="255"/>
      <c r="Q196" s="255"/>
      <c r="R196" s="255"/>
      <c r="S196" s="255"/>
      <c r="T196" s="256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7" t="s">
        <v>208</v>
      </c>
      <c r="AU196" s="257" t="s">
        <v>85</v>
      </c>
      <c r="AV196" s="14" t="s">
        <v>204</v>
      </c>
      <c r="AW196" s="14" t="s">
        <v>37</v>
      </c>
      <c r="AX196" s="14" t="s">
        <v>83</v>
      </c>
      <c r="AY196" s="257" t="s">
        <v>197</v>
      </c>
    </row>
    <row r="197" s="2" customFormat="1" ht="33" customHeight="1">
      <c r="A197" s="41"/>
      <c r="B197" s="42"/>
      <c r="C197" s="217" t="s">
        <v>432</v>
      </c>
      <c r="D197" s="217" t="s">
        <v>199</v>
      </c>
      <c r="E197" s="218" t="s">
        <v>1547</v>
      </c>
      <c r="F197" s="219" t="s">
        <v>1548</v>
      </c>
      <c r="G197" s="220" t="s">
        <v>248</v>
      </c>
      <c r="H197" s="221">
        <v>75.599999999999994</v>
      </c>
      <c r="I197" s="222"/>
      <c r="J197" s="223">
        <f>ROUND(I197*H197,2)</f>
        <v>0</v>
      </c>
      <c r="K197" s="219" t="s">
        <v>19</v>
      </c>
      <c r="L197" s="47"/>
      <c r="M197" s="224" t="s">
        <v>19</v>
      </c>
      <c r="N197" s="225" t="s">
        <v>47</v>
      </c>
      <c r="O197" s="87"/>
      <c r="P197" s="226">
        <f>O197*H197</f>
        <v>0</v>
      </c>
      <c r="Q197" s="226">
        <v>0</v>
      </c>
      <c r="R197" s="226">
        <f>Q197*H197</f>
        <v>0</v>
      </c>
      <c r="S197" s="226">
        <v>0</v>
      </c>
      <c r="T197" s="22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8" t="s">
        <v>290</v>
      </c>
      <c r="AT197" s="228" t="s">
        <v>199</v>
      </c>
      <c r="AU197" s="228" t="s">
        <v>85</v>
      </c>
      <c r="AY197" s="20" t="s">
        <v>197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0" t="s">
        <v>83</v>
      </c>
      <c r="BK197" s="229">
        <f>ROUND(I197*H197,2)</f>
        <v>0</v>
      </c>
      <c r="BL197" s="20" t="s">
        <v>290</v>
      </c>
      <c r="BM197" s="228" t="s">
        <v>2764</v>
      </c>
    </row>
    <row r="198" s="13" customFormat="1">
      <c r="A198" s="13"/>
      <c r="B198" s="235"/>
      <c r="C198" s="236"/>
      <c r="D198" s="237" t="s">
        <v>208</v>
      </c>
      <c r="E198" s="238" t="s">
        <v>19</v>
      </c>
      <c r="F198" s="239" t="s">
        <v>2760</v>
      </c>
      <c r="G198" s="236"/>
      <c r="H198" s="240">
        <v>75.599999999999994</v>
      </c>
      <c r="I198" s="241"/>
      <c r="J198" s="236"/>
      <c r="K198" s="236"/>
      <c r="L198" s="242"/>
      <c r="M198" s="243"/>
      <c r="N198" s="244"/>
      <c r="O198" s="244"/>
      <c r="P198" s="244"/>
      <c r="Q198" s="244"/>
      <c r="R198" s="244"/>
      <c r="S198" s="244"/>
      <c r="T198" s="245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6" t="s">
        <v>208</v>
      </c>
      <c r="AU198" s="246" t="s">
        <v>85</v>
      </c>
      <c r="AV198" s="13" t="s">
        <v>85</v>
      </c>
      <c r="AW198" s="13" t="s">
        <v>37</v>
      </c>
      <c r="AX198" s="13" t="s">
        <v>83</v>
      </c>
      <c r="AY198" s="246" t="s">
        <v>197</v>
      </c>
    </row>
    <row r="199" s="2" customFormat="1" ht="24.15" customHeight="1">
      <c r="A199" s="41"/>
      <c r="B199" s="42"/>
      <c r="C199" s="217" t="s">
        <v>437</v>
      </c>
      <c r="D199" s="217" t="s">
        <v>199</v>
      </c>
      <c r="E199" s="218" t="s">
        <v>1550</v>
      </c>
      <c r="F199" s="219" t="s">
        <v>1551</v>
      </c>
      <c r="G199" s="220" t="s">
        <v>248</v>
      </c>
      <c r="H199" s="221">
        <v>25.600000000000001</v>
      </c>
      <c r="I199" s="222"/>
      <c r="J199" s="223">
        <f>ROUND(I199*H199,2)</f>
        <v>0</v>
      </c>
      <c r="K199" s="219" t="s">
        <v>19</v>
      </c>
      <c r="L199" s="47"/>
      <c r="M199" s="224" t="s">
        <v>19</v>
      </c>
      <c r="N199" s="225" t="s">
        <v>47</v>
      </c>
      <c r="O199" s="87"/>
      <c r="P199" s="226">
        <f>O199*H199</f>
        <v>0</v>
      </c>
      <c r="Q199" s="226">
        <v>0</v>
      </c>
      <c r="R199" s="226">
        <f>Q199*H199</f>
        <v>0</v>
      </c>
      <c r="S199" s="226">
        <v>0</v>
      </c>
      <c r="T199" s="227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8" t="s">
        <v>290</v>
      </c>
      <c r="AT199" s="228" t="s">
        <v>199</v>
      </c>
      <c r="AU199" s="228" t="s">
        <v>85</v>
      </c>
      <c r="AY199" s="20" t="s">
        <v>197</v>
      </c>
      <c r="BE199" s="229">
        <f>IF(N199="základní",J199,0)</f>
        <v>0</v>
      </c>
      <c r="BF199" s="229">
        <f>IF(N199="snížená",J199,0)</f>
        <v>0</v>
      </c>
      <c r="BG199" s="229">
        <f>IF(N199="zákl. přenesená",J199,0)</f>
        <v>0</v>
      </c>
      <c r="BH199" s="229">
        <f>IF(N199="sníž. přenesená",J199,0)</f>
        <v>0</v>
      </c>
      <c r="BI199" s="229">
        <f>IF(N199="nulová",J199,0)</f>
        <v>0</v>
      </c>
      <c r="BJ199" s="20" t="s">
        <v>83</v>
      </c>
      <c r="BK199" s="229">
        <f>ROUND(I199*H199,2)</f>
        <v>0</v>
      </c>
      <c r="BL199" s="20" t="s">
        <v>290</v>
      </c>
      <c r="BM199" s="228" t="s">
        <v>2765</v>
      </c>
    </row>
    <row r="200" s="13" customFormat="1">
      <c r="A200" s="13"/>
      <c r="B200" s="235"/>
      <c r="C200" s="236"/>
      <c r="D200" s="237" t="s">
        <v>208</v>
      </c>
      <c r="E200" s="238" t="s">
        <v>19</v>
      </c>
      <c r="F200" s="239" t="s">
        <v>2762</v>
      </c>
      <c r="G200" s="236"/>
      <c r="H200" s="240">
        <v>25.600000000000001</v>
      </c>
      <c r="I200" s="241"/>
      <c r="J200" s="236"/>
      <c r="K200" s="236"/>
      <c r="L200" s="242"/>
      <c r="M200" s="243"/>
      <c r="N200" s="244"/>
      <c r="O200" s="244"/>
      <c r="P200" s="244"/>
      <c r="Q200" s="244"/>
      <c r="R200" s="244"/>
      <c r="S200" s="244"/>
      <c r="T200" s="245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6" t="s">
        <v>208</v>
      </c>
      <c r="AU200" s="246" t="s">
        <v>85</v>
      </c>
      <c r="AV200" s="13" t="s">
        <v>85</v>
      </c>
      <c r="AW200" s="13" t="s">
        <v>37</v>
      </c>
      <c r="AX200" s="13" t="s">
        <v>83</v>
      </c>
      <c r="AY200" s="246" t="s">
        <v>197</v>
      </c>
    </row>
    <row r="201" s="2" customFormat="1" ht="24.15" customHeight="1">
      <c r="A201" s="41"/>
      <c r="B201" s="42"/>
      <c r="C201" s="217" t="s">
        <v>442</v>
      </c>
      <c r="D201" s="217" t="s">
        <v>199</v>
      </c>
      <c r="E201" s="218" t="s">
        <v>1553</v>
      </c>
      <c r="F201" s="219" t="s">
        <v>1554</v>
      </c>
      <c r="G201" s="220" t="s">
        <v>248</v>
      </c>
      <c r="H201" s="221">
        <v>185.80000000000001</v>
      </c>
      <c r="I201" s="222"/>
      <c r="J201" s="223">
        <f>ROUND(I201*H201,2)</f>
        <v>0</v>
      </c>
      <c r="K201" s="219" t="s">
        <v>19</v>
      </c>
      <c r="L201" s="47"/>
      <c r="M201" s="224" t="s">
        <v>19</v>
      </c>
      <c r="N201" s="225" t="s">
        <v>47</v>
      </c>
      <c r="O201" s="87"/>
      <c r="P201" s="226">
        <f>O201*H201</f>
        <v>0</v>
      </c>
      <c r="Q201" s="226">
        <v>0</v>
      </c>
      <c r="R201" s="226">
        <f>Q201*H201</f>
        <v>0</v>
      </c>
      <c r="S201" s="226">
        <v>0</v>
      </c>
      <c r="T201" s="227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8" t="s">
        <v>290</v>
      </c>
      <c r="AT201" s="228" t="s">
        <v>199</v>
      </c>
      <c r="AU201" s="228" t="s">
        <v>85</v>
      </c>
      <c r="AY201" s="20" t="s">
        <v>197</v>
      </c>
      <c r="BE201" s="229">
        <f>IF(N201="základní",J201,0)</f>
        <v>0</v>
      </c>
      <c r="BF201" s="229">
        <f>IF(N201="snížená",J201,0)</f>
        <v>0</v>
      </c>
      <c r="BG201" s="229">
        <f>IF(N201="zákl. přenesená",J201,0)</f>
        <v>0</v>
      </c>
      <c r="BH201" s="229">
        <f>IF(N201="sníž. přenesená",J201,0)</f>
        <v>0</v>
      </c>
      <c r="BI201" s="229">
        <f>IF(N201="nulová",J201,0)</f>
        <v>0</v>
      </c>
      <c r="BJ201" s="20" t="s">
        <v>83</v>
      </c>
      <c r="BK201" s="229">
        <f>ROUND(I201*H201,2)</f>
        <v>0</v>
      </c>
      <c r="BL201" s="20" t="s">
        <v>290</v>
      </c>
      <c r="BM201" s="228" t="s">
        <v>2766</v>
      </c>
    </row>
    <row r="202" s="13" customFormat="1">
      <c r="A202" s="13"/>
      <c r="B202" s="235"/>
      <c r="C202" s="236"/>
      <c r="D202" s="237" t="s">
        <v>208</v>
      </c>
      <c r="E202" s="238" t="s">
        <v>19</v>
      </c>
      <c r="F202" s="239" t="s">
        <v>2767</v>
      </c>
      <c r="G202" s="236"/>
      <c r="H202" s="240">
        <v>185.80000000000001</v>
      </c>
      <c r="I202" s="241"/>
      <c r="J202" s="236"/>
      <c r="K202" s="236"/>
      <c r="L202" s="242"/>
      <c r="M202" s="243"/>
      <c r="N202" s="244"/>
      <c r="O202" s="244"/>
      <c r="P202" s="244"/>
      <c r="Q202" s="244"/>
      <c r="R202" s="244"/>
      <c r="S202" s="244"/>
      <c r="T202" s="245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6" t="s">
        <v>208</v>
      </c>
      <c r="AU202" s="246" t="s">
        <v>85</v>
      </c>
      <c r="AV202" s="13" t="s">
        <v>85</v>
      </c>
      <c r="AW202" s="13" t="s">
        <v>37</v>
      </c>
      <c r="AX202" s="13" t="s">
        <v>83</v>
      </c>
      <c r="AY202" s="246" t="s">
        <v>197</v>
      </c>
    </row>
    <row r="203" s="2" customFormat="1" ht="24.15" customHeight="1">
      <c r="A203" s="41"/>
      <c r="B203" s="42"/>
      <c r="C203" s="269" t="s">
        <v>447</v>
      </c>
      <c r="D203" s="269" t="s">
        <v>342</v>
      </c>
      <c r="E203" s="270" t="s">
        <v>1557</v>
      </c>
      <c r="F203" s="271" t="s">
        <v>1558</v>
      </c>
      <c r="G203" s="272" t="s">
        <v>248</v>
      </c>
      <c r="H203" s="273">
        <v>204.38</v>
      </c>
      <c r="I203" s="274"/>
      <c r="J203" s="275">
        <f>ROUND(I203*H203,2)</f>
        <v>0</v>
      </c>
      <c r="K203" s="271" t="s">
        <v>19</v>
      </c>
      <c r="L203" s="276"/>
      <c r="M203" s="277" t="s">
        <v>19</v>
      </c>
      <c r="N203" s="278" t="s">
        <v>47</v>
      </c>
      <c r="O203" s="87"/>
      <c r="P203" s="226">
        <f>O203*H203</f>
        <v>0</v>
      </c>
      <c r="Q203" s="226">
        <v>0.00025999999999999998</v>
      </c>
      <c r="R203" s="226">
        <f>Q203*H203</f>
        <v>0.053138799999999993</v>
      </c>
      <c r="S203" s="226">
        <v>0</v>
      </c>
      <c r="T203" s="227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8" t="s">
        <v>411</v>
      </c>
      <c r="AT203" s="228" t="s">
        <v>342</v>
      </c>
      <c r="AU203" s="228" t="s">
        <v>85</v>
      </c>
      <c r="AY203" s="20" t="s">
        <v>197</v>
      </c>
      <c r="BE203" s="229">
        <f>IF(N203="základní",J203,0)</f>
        <v>0</v>
      </c>
      <c r="BF203" s="229">
        <f>IF(N203="snížená",J203,0)</f>
        <v>0</v>
      </c>
      <c r="BG203" s="229">
        <f>IF(N203="zákl. přenesená",J203,0)</f>
        <v>0</v>
      </c>
      <c r="BH203" s="229">
        <f>IF(N203="sníž. přenesená",J203,0)</f>
        <v>0</v>
      </c>
      <c r="BI203" s="229">
        <f>IF(N203="nulová",J203,0)</f>
        <v>0</v>
      </c>
      <c r="BJ203" s="20" t="s">
        <v>83</v>
      </c>
      <c r="BK203" s="229">
        <f>ROUND(I203*H203,2)</f>
        <v>0</v>
      </c>
      <c r="BL203" s="20" t="s">
        <v>290</v>
      </c>
      <c r="BM203" s="228" t="s">
        <v>2768</v>
      </c>
    </row>
    <row r="204" s="13" customFormat="1">
      <c r="A204" s="13"/>
      <c r="B204" s="235"/>
      <c r="C204" s="236"/>
      <c r="D204" s="237" t="s">
        <v>208</v>
      </c>
      <c r="E204" s="236"/>
      <c r="F204" s="239" t="s">
        <v>2769</v>
      </c>
      <c r="G204" s="236"/>
      <c r="H204" s="240">
        <v>204.38</v>
      </c>
      <c r="I204" s="241"/>
      <c r="J204" s="236"/>
      <c r="K204" s="236"/>
      <c r="L204" s="242"/>
      <c r="M204" s="243"/>
      <c r="N204" s="244"/>
      <c r="O204" s="244"/>
      <c r="P204" s="244"/>
      <c r="Q204" s="244"/>
      <c r="R204" s="244"/>
      <c r="S204" s="244"/>
      <c r="T204" s="245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6" t="s">
        <v>208</v>
      </c>
      <c r="AU204" s="246" t="s">
        <v>85</v>
      </c>
      <c r="AV204" s="13" t="s">
        <v>85</v>
      </c>
      <c r="AW204" s="13" t="s">
        <v>4</v>
      </c>
      <c r="AX204" s="13" t="s">
        <v>83</v>
      </c>
      <c r="AY204" s="246" t="s">
        <v>197</v>
      </c>
    </row>
    <row r="205" s="2" customFormat="1" ht="24.15" customHeight="1">
      <c r="A205" s="41"/>
      <c r="B205" s="42"/>
      <c r="C205" s="217" t="s">
        <v>452</v>
      </c>
      <c r="D205" s="217" t="s">
        <v>199</v>
      </c>
      <c r="E205" s="218" t="s">
        <v>1561</v>
      </c>
      <c r="F205" s="219" t="s">
        <v>1562</v>
      </c>
      <c r="G205" s="220" t="s">
        <v>248</v>
      </c>
      <c r="H205" s="221">
        <v>25.600000000000001</v>
      </c>
      <c r="I205" s="222"/>
      <c r="J205" s="223">
        <f>ROUND(I205*H205,2)</f>
        <v>0</v>
      </c>
      <c r="K205" s="219" t="s">
        <v>19</v>
      </c>
      <c r="L205" s="47"/>
      <c r="M205" s="224" t="s">
        <v>19</v>
      </c>
      <c r="N205" s="225" t="s">
        <v>47</v>
      </c>
      <c r="O205" s="87"/>
      <c r="P205" s="226">
        <f>O205*H205</f>
        <v>0</v>
      </c>
      <c r="Q205" s="226">
        <v>0</v>
      </c>
      <c r="R205" s="226">
        <f>Q205*H205</f>
        <v>0</v>
      </c>
      <c r="S205" s="226">
        <v>0</v>
      </c>
      <c r="T205" s="227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8" t="s">
        <v>290</v>
      </c>
      <c r="AT205" s="228" t="s">
        <v>199</v>
      </c>
      <c r="AU205" s="228" t="s">
        <v>85</v>
      </c>
      <c r="AY205" s="20" t="s">
        <v>197</v>
      </c>
      <c r="BE205" s="229">
        <f>IF(N205="základní",J205,0)</f>
        <v>0</v>
      </c>
      <c r="BF205" s="229">
        <f>IF(N205="snížená",J205,0)</f>
        <v>0</v>
      </c>
      <c r="BG205" s="229">
        <f>IF(N205="zákl. přenesená",J205,0)</f>
        <v>0</v>
      </c>
      <c r="BH205" s="229">
        <f>IF(N205="sníž. přenesená",J205,0)</f>
        <v>0</v>
      </c>
      <c r="BI205" s="229">
        <f>IF(N205="nulová",J205,0)</f>
        <v>0</v>
      </c>
      <c r="BJ205" s="20" t="s">
        <v>83</v>
      </c>
      <c r="BK205" s="229">
        <f>ROUND(I205*H205,2)</f>
        <v>0</v>
      </c>
      <c r="BL205" s="20" t="s">
        <v>290</v>
      </c>
      <c r="BM205" s="228" t="s">
        <v>2770</v>
      </c>
    </row>
    <row r="206" s="13" customFormat="1">
      <c r="A206" s="13"/>
      <c r="B206" s="235"/>
      <c r="C206" s="236"/>
      <c r="D206" s="237" t="s">
        <v>208</v>
      </c>
      <c r="E206" s="238" t="s">
        <v>19</v>
      </c>
      <c r="F206" s="239" t="s">
        <v>2762</v>
      </c>
      <c r="G206" s="236"/>
      <c r="H206" s="240">
        <v>25.600000000000001</v>
      </c>
      <c r="I206" s="241"/>
      <c r="J206" s="236"/>
      <c r="K206" s="236"/>
      <c r="L206" s="242"/>
      <c r="M206" s="243"/>
      <c r="N206" s="244"/>
      <c r="O206" s="244"/>
      <c r="P206" s="244"/>
      <c r="Q206" s="244"/>
      <c r="R206" s="244"/>
      <c r="S206" s="244"/>
      <c r="T206" s="245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6" t="s">
        <v>208</v>
      </c>
      <c r="AU206" s="246" t="s">
        <v>85</v>
      </c>
      <c r="AV206" s="13" t="s">
        <v>85</v>
      </c>
      <c r="AW206" s="13" t="s">
        <v>37</v>
      </c>
      <c r="AX206" s="13" t="s">
        <v>83</v>
      </c>
      <c r="AY206" s="246" t="s">
        <v>197</v>
      </c>
    </row>
    <row r="207" s="2" customFormat="1" ht="24.15" customHeight="1">
      <c r="A207" s="41"/>
      <c r="B207" s="42"/>
      <c r="C207" s="269" t="s">
        <v>457</v>
      </c>
      <c r="D207" s="269" t="s">
        <v>342</v>
      </c>
      <c r="E207" s="270" t="s">
        <v>1564</v>
      </c>
      <c r="F207" s="271" t="s">
        <v>1565</v>
      </c>
      <c r="G207" s="272" t="s">
        <v>248</v>
      </c>
      <c r="H207" s="273">
        <v>28.16</v>
      </c>
      <c r="I207" s="274"/>
      <c r="J207" s="275">
        <f>ROUND(I207*H207,2)</f>
        <v>0</v>
      </c>
      <c r="K207" s="271" t="s">
        <v>19</v>
      </c>
      <c r="L207" s="276"/>
      <c r="M207" s="277" t="s">
        <v>19</v>
      </c>
      <c r="N207" s="278" t="s">
        <v>47</v>
      </c>
      <c r="O207" s="87"/>
      <c r="P207" s="226">
        <f>O207*H207</f>
        <v>0</v>
      </c>
      <c r="Q207" s="226">
        <v>0.00092000000000000003</v>
      </c>
      <c r="R207" s="226">
        <f>Q207*H207</f>
        <v>0.025907200000000002</v>
      </c>
      <c r="S207" s="226">
        <v>0</v>
      </c>
      <c r="T207" s="227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8" t="s">
        <v>411</v>
      </c>
      <c r="AT207" s="228" t="s">
        <v>342</v>
      </c>
      <c r="AU207" s="228" t="s">
        <v>85</v>
      </c>
      <c r="AY207" s="20" t="s">
        <v>197</v>
      </c>
      <c r="BE207" s="229">
        <f>IF(N207="základní",J207,0)</f>
        <v>0</v>
      </c>
      <c r="BF207" s="229">
        <f>IF(N207="snížená",J207,0)</f>
        <v>0</v>
      </c>
      <c r="BG207" s="229">
        <f>IF(N207="zákl. přenesená",J207,0)</f>
        <v>0</v>
      </c>
      <c r="BH207" s="229">
        <f>IF(N207="sníž. přenesená",J207,0)</f>
        <v>0</v>
      </c>
      <c r="BI207" s="229">
        <f>IF(N207="nulová",J207,0)</f>
        <v>0</v>
      </c>
      <c r="BJ207" s="20" t="s">
        <v>83</v>
      </c>
      <c r="BK207" s="229">
        <f>ROUND(I207*H207,2)</f>
        <v>0</v>
      </c>
      <c r="BL207" s="20" t="s">
        <v>290</v>
      </c>
      <c r="BM207" s="228" t="s">
        <v>2771</v>
      </c>
    </row>
    <row r="208" s="13" customFormat="1">
      <c r="A208" s="13"/>
      <c r="B208" s="235"/>
      <c r="C208" s="236"/>
      <c r="D208" s="237" t="s">
        <v>208</v>
      </c>
      <c r="E208" s="236"/>
      <c r="F208" s="239" t="s">
        <v>2772</v>
      </c>
      <c r="G208" s="236"/>
      <c r="H208" s="240">
        <v>28.16</v>
      </c>
      <c r="I208" s="241"/>
      <c r="J208" s="236"/>
      <c r="K208" s="236"/>
      <c r="L208" s="242"/>
      <c r="M208" s="243"/>
      <c r="N208" s="244"/>
      <c r="O208" s="244"/>
      <c r="P208" s="244"/>
      <c r="Q208" s="244"/>
      <c r="R208" s="244"/>
      <c r="S208" s="244"/>
      <c r="T208" s="245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6" t="s">
        <v>208</v>
      </c>
      <c r="AU208" s="246" t="s">
        <v>85</v>
      </c>
      <c r="AV208" s="13" t="s">
        <v>85</v>
      </c>
      <c r="AW208" s="13" t="s">
        <v>4</v>
      </c>
      <c r="AX208" s="13" t="s">
        <v>83</v>
      </c>
      <c r="AY208" s="246" t="s">
        <v>197</v>
      </c>
    </row>
    <row r="209" s="2" customFormat="1" ht="24.15" customHeight="1">
      <c r="A209" s="41"/>
      <c r="B209" s="42"/>
      <c r="C209" s="217" t="s">
        <v>463</v>
      </c>
      <c r="D209" s="217" t="s">
        <v>199</v>
      </c>
      <c r="E209" s="218" t="s">
        <v>1568</v>
      </c>
      <c r="F209" s="219" t="s">
        <v>1569</v>
      </c>
      <c r="G209" s="220" t="s">
        <v>248</v>
      </c>
      <c r="H209" s="221">
        <v>66.599999999999994</v>
      </c>
      <c r="I209" s="222"/>
      <c r="J209" s="223">
        <f>ROUND(I209*H209,2)</f>
        <v>0</v>
      </c>
      <c r="K209" s="219" t="s">
        <v>19</v>
      </c>
      <c r="L209" s="47"/>
      <c r="M209" s="224" t="s">
        <v>19</v>
      </c>
      <c r="N209" s="225" t="s">
        <v>47</v>
      </c>
      <c r="O209" s="87"/>
      <c r="P209" s="226">
        <f>O209*H209</f>
        <v>0</v>
      </c>
      <c r="Q209" s="226">
        <v>0</v>
      </c>
      <c r="R209" s="226">
        <f>Q209*H209</f>
        <v>0</v>
      </c>
      <c r="S209" s="226">
        <v>0</v>
      </c>
      <c r="T209" s="227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8" t="s">
        <v>290</v>
      </c>
      <c r="AT209" s="228" t="s">
        <v>199</v>
      </c>
      <c r="AU209" s="228" t="s">
        <v>85</v>
      </c>
      <c r="AY209" s="20" t="s">
        <v>197</v>
      </c>
      <c r="BE209" s="229">
        <f>IF(N209="základní",J209,0)</f>
        <v>0</v>
      </c>
      <c r="BF209" s="229">
        <f>IF(N209="snížená",J209,0)</f>
        <v>0</v>
      </c>
      <c r="BG209" s="229">
        <f>IF(N209="zákl. přenesená",J209,0)</f>
        <v>0</v>
      </c>
      <c r="BH209" s="229">
        <f>IF(N209="sníž. přenesená",J209,0)</f>
        <v>0</v>
      </c>
      <c r="BI209" s="229">
        <f>IF(N209="nulová",J209,0)</f>
        <v>0</v>
      </c>
      <c r="BJ209" s="20" t="s">
        <v>83</v>
      </c>
      <c r="BK209" s="229">
        <f>ROUND(I209*H209,2)</f>
        <v>0</v>
      </c>
      <c r="BL209" s="20" t="s">
        <v>290</v>
      </c>
      <c r="BM209" s="228" t="s">
        <v>2773</v>
      </c>
    </row>
    <row r="210" s="13" customFormat="1">
      <c r="A210" s="13"/>
      <c r="B210" s="235"/>
      <c r="C210" s="236"/>
      <c r="D210" s="237" t="s">
        <v>208</v>
      </c>
      <c r="E210" s="238" t="s">
        <v>19</v>
      </c>
      <c r="F210" s="239" t="s">
        <v>2758</v>
      </c>
      <c r="G210" s="236"/>
      <c r="H210" s="240">
        <v>66.599999999999994</v>
      </c>
      <c r="I210" s="241"/>
      <c r="J210" s="236"/>
      <c r="K210" s="236"/>
      <c r="L210" s="242"/>
      <c r="M210" s="243"/>
      <c r="N210" s="244"/>
      <c r="O210" s="244"/>
      <c r="P210" s="244"/>
      <c r="Q210" s="244"/>
      <c r="R210" s="244"/>
      <c r="S210" s="244"/>
      <c r="T210" s="245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6" t="s">
        <v>208</v>
      </c>
      <c r="AU210" s="246" t="s">
        <v>85</v>
      </c>
      <c r="AV210" s="13" t="s">
        <v>85</v>
      </c>
      <c r="AW210" s="13" t="s">
        <v>37</v>
      </c>
      <c r="AX210" s="13" t="s">
        <v>83</v>
      </c>
      <c r="AY210" s="246" t="s">
        <v>197</v>
      </c>
    </row>
    <row r="211" s="2" customFormat="1" ht="16.5" customHeight="1">
      <c r="A211" s="41"/>
      <c r="B211" s="42"/>
      <c r="C211" s="269" t="s">
        <v>468</v>
      </c>
      <c r="D211" s="269" t="s">
        <v>342</v>
      </c>
      <c r="E211" s="270" t="s">
        <v>1571</v>
      </c>
      <c r="F211" s="271" t="s">
        <v>1572</v>
      </c>
      <c r="G211" s="272" t="s">
        <v>345</v>
      </c>
      <c r="H211" s="273">
        <v>16.084</v>
      </c>
      <c r="I211" s="274"/>
      <c r="J211" s="275">
        <f>ROUND(I211*H211,2)</f>
        <v>0</v>
      </c>
      <c r="K211" s="271" t="s">
        <v>203</v>
      </c>
      <c r="L211" s="276"/>
      <c r="M211" s="277" t="s">
        <v>19</v>
      </c>
      <c r="N211" s="278" t="s">
        <v>47</v>
      </c>
      <c r="O211" s="87"/>
      <c r="P211" s="226">
        <f>O211*H211</f>
        <v>0</v>
      </c>
      <c r="Q211" s="226">
        <v>1</v>
      </c>
      <c r="R211" s="226">
        <f>Q211*H211</f>
        <v>16.084</v>
      </c>
      <c r="S211" s="226">
        <v>0</v>
      </c>
      <c r="T211" s="227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8" t="s">
        <v>411</v>
      </c>
      <c r="AT211" s="228" t="s">
        <v>342</v>
      </c>
      <c r="AU211" s="228" t="s">
        <v>85</v>
      </c>
      <c r="AY211" s="20" t="s">
        <v>197</v>
      </c>
      <c r="BE211" s="229">
        <f>IF(N211="základní",J211,0)</f>
        <v>0</v>
      </c>
      <c r="BF211" s="229">
        <f>IF(N211="snížená",J211,0)</f>
        <v>0</v>
      </c>
      <c r="BG211" s="229">
        <f>IF(N211="zákl. přenesená",J211,0)</f>
        <v>0</v>
      </c>
      <c r="BH211" s="229">
        <f>IF(N211="sníž. přenesená",J211,0)</f>
        <v>0</v>
      </c>
      <c r="BI211" s="229">
        <f>IF(N211="nulová",J211,0)</f>
        <v>0</v>
      </c>
      <c r="BJ211" s="20" t="s">
        <v>83</v>
      </c>
      <c r="BK211" s="229">
        <f>ROUND(I211*H211,2)</f>
        <v>0</v>
      </c>
      <c r="BL211" s="20" t="s">
        <v>290</v>
      </c>
      <c r="BM211" s="228" t="s">
        <v>2774</v>
      </c>
    </row>
    <row r="212" s="13" customFormat="1">
      <c r="A212" s="13"/>
      <c r="B212" s="235"/>
      <c r="C212" s="236"/>
      <c r="D212" s="237" t="s">
        <v>208</v>
      </c>
      <c r="E212" s="238" t="s">
        <v>19</v>
      </c>
      <c r="F212" s="239" t="s">
        <v>2775</v>
      </c>
      <c r="G212" s="236"/>
      <c r="H212" s="240">
        <v>6.9930000000000003</v>
      </c>
      <c r="I212" s="241"/>
      <c r="J212" s="236"/>
      <c r="K212" s="236"/>
      <c r="L212" s="242"/>
      <c r="M212" s="243"/>
      <c r="N212" s="244"/>
      <c r="O212" s="244"/>
      <c r="P212" s="244"/>
      <c r="Q212" s="244"/>
      <c r="R212" s="244"/>
      <c r="S212" s="244"/>
      <c r="T212" s="245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6" t="s">
        <v>208</v>
      </c>
      <c r="AU212" s="246" t="s">
        <v>85</v>
      </c>
      <c r="AV212" s="13" t="s">
        <v>85</v>
      </c>
      <c r="AW212" s="13" t="s">
        <v>37</v>
      </c>
      <c r="AX212" s="13" t="s">
        <v>83</v>
      </c>
      <c r="AY212" s="246" t="s">
        <v>197</v>
      </c>
    </row>
    <row r="213" s="13" customFormat="1">
      <c r="A213" s="13"/>
      <c r="B213" s="235"/>
      <c r="C213" s="236"/>
      <c r="D213" s="237" t="s">
        <v>208</v>
      </c>
      <c r="E213" s="236"/>
      <c r="F213" s="239" t="s">
        <v>2776</v>
      </c>
      <c r="G213" s="236"/>
      <c r="H213" s="240">
        <v>16.084</v>
      </c>
      <c r="I213" s="241"/>
      <c r="J213" s="236"/>
      <c r="K213" s="236"/>
      <c r="L213" s="242"/>
      <c r="M213" s="243"/>
      <c r="N213" s="244"/>
      <c r="O213" s="244"/>
      <c r="P213" s="244"/>
      <c r="Q213" s="244"/>
      <c r="R213" s="244"/>
      <c r="S213" s="244"/>
      <c r="T213" s="245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6" t="s">
        <v>208</v>
      </c>
      <c r="AU213" s="246" t="s">
        <v>85</v>
      </c>
      <c r="AV213" s="13" t="s">
        <v>85</v>
      </c>
      <c r="AW213" s="13" t="s">
        <v>4</v>
      </c>
      <c r="AX213" s="13" t="s">
        <v>83</v>
      </c>
      <c r="AY213" s="246" t="s">
        <v>197</v>
      </c>
    </row>
    <row r="214" s="2" customFormat="1" ht="24.15" customHeight="1">
      <c r="A214" s="41"/>
      <c r="B214" s="42"/>
      <c r="C214" s="217" t="s">
        <v>473</v>
      </c>
      <c r="D214" s="217" t="s">
        <v>199</v>
      </c>
      <c r="E214" s="218" t="s">
        <v>1576</v>
      </c>
      <c r="F214" s="219" t="s">
        <v>1577</v>
      </c>
      <c r="G214" s="220" t="s">
        <v>248</v>
      </c>
      <c r="H214" s="221">
        <v>75.599999999999994</v>
      </c>
      <c r="I214" s="222"/>
      <c r="J214" s="223">
        <f>ROUND(I214*H214,2)</f>
        <v>0</v>
      </c>
      <c r="K214" s="219" t="s">
        <v>19</v>
      </c>
      <c r="L214" s="47"/>
      <c r="M214" s="224" t="s">
        <v>19</v>
      </c>
      <c r="N214" s="225" t="s">
        <v>47</v>
      </c>
      <c r="O214" s="87"/>
      <c r="P214" s="226">
        <f>O214*H214</f>
        <v>0</v>
      </c>
      <c r="Q214" s="226">
        <v>0</v>
      </c>
      <c r="R214" s="226">
        <f>Q214*H214</f>
        <v>0</v>
      </c>
      <c r="S214" s="226">
        <v>0</v>
      </c>
      <c r="T214" s="227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8" t="s">
        <v>290</v>
      </c>
      <c r="AT214" s="228" t="s">
        <v>199</v>
      </c>
      <c r="AU214" s="228" t="s">
        <v>85</v>
      </c>
      <c r="AY214" s="20" t="s">
        <v>197</v>
      </c>
      <c r="BE214" s="229">
        <f>IF(N214="základní",J214,0)</f>
        <v>0</v>
      </c>
      <c r="BF214" s="229">
        <f>IF(N214="snížená",J214,0)</f>
        <v>0</v>
      </c>
      <c r="BG214" s="229">
        <f>IF(N214="zákl. přenesená",J214,0)</f>
        <v>0</v>
      </c>
      <c r="BH214" s="229">
        <f>IF(N214="sníž. přenesená",J214,0)</f>
        <v>0</v>
      </c>
      <c r="BI214" s="229">
        <f>IF(N214="nulová",J214,0)</f>
        <v>0</v>
      </c>
      <c r="BJ214" s="20" t="s">
        <v>83</v>
      </c>
      <c r="BK214" s="229">
        <f>ROUND(I214*H214,2)</f>
        <v>0</v>
      </c>
      <c r="BL214" s="20" t="s">
        <v>290</v>
      </c>
      <c r="BM214" s="228" t="s">
        <v>2777</v>
      </c>
    </row>
    <row r="215" s="13" customFormat="1">
      <c r="A215" s="13"/>
      <c r="B215" s="235"/>
      <c r="C215" s="236"/>
      <c r="D215" s="237" t="s">
        <v>208</v>
      </c>
      <c r="E215" s="238" t="s">
        <v>19</v>
      </c>
      <c r="F215" s="239" t="s">
        <v>2760</v>
      </c>
      <c r="G215" s="236"/>
      <c r="H215" s="240">
        <v>75.599999999999994</v>
      </c>
      <c r="I215" s="241"/>
      <c r="J215" s="236"/>
      <c r="K215" s="236"/>
      <c r="L215" s="242"/>
      <c r="M215" s="243"/>
      <c r="N215" s="244"/>
      <c r="O215" s="244"/>
      <c r="P215" s="244"/>
      <c r="Q215" s="244"/>
      <c r="R215" s="244"/>
      <c r="S215" s="244"/>
      <c r="T215" s="245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6" t="s">
        <v>208</v>
      </c>
      <c r="AU215" s="246" t="s">
        <v>85</v>
      </c>
      <c r="AV215" s="13" t="s">
        <v>85</v>
      </c>
      <c r="AW215" s="13" t="s">
        <v>37</v>
      </c>
      <c r="AX215" s="13" t="s">
        <v>83</v>
      </c>
      <c r="AY215" s="246" t="s">
        <v>197</v>
      </c>
    </row>
    <row r="216" s="2" customFormat="1" ht="24.15" customHeight="1">
      <c r="A216" s="41"/>
      <c r="B216" s="42"/>
      <c r="C216" s="217" t="s">
        <v>478</v>
      </c>
      <c r="D216" s="217" t="s">
        <v>199</v>
      </c>
      <c r="E216" s="218" t="s">
        <v>1582</v>
      </c>
      <c r="F216" s="219" t="s">
        <v>1583</v>
      </c>
      <c r="G216" s="220" t="s">
        <v>248</v>
      </c>
      <c r="H216" s="221">
        <v>25.600000000000001</v>
      </c>
      <c r="I216" s="222"/>
      <c r="J216" s="223">
        <f>ROUND(I216*H216,2)</f>
        <v>0</v>
      </c>
      <c r="K216" s="219" t="s">
        <v>19</v>
      </c>
      <c r="L216" s="47"/>
      <c r="M216" s="224" t="s">
        <v>19</v>
      </c>
      <c r="N216" s="225" t="s">
        <v>47</v>
      </c>
      <c r="O216" s="87"/>
      <c r="P216" s="226">
        <f>O216*H216</f>
        <v>0</v>
      </c>
      <c r="Q216" s="226">
        <v>0</v>
      </c>
      <c r="R216" s="226">
        <f>Q216*H216</f>
        <v>0</v>
      </c>
      <c r="S216" s="226">
        <v>0</v>
      </c>
      <c r="T216" s="227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8" t="s">
        <v>290</v>
      </c>
      <c r="AT216" s="228" t="s">
        <v>199</v>
      </c>
      <c r="AU216" s="228" t="s">
        <v>85</v>
      </c>
      <c r="AY216" s="20" t="s">
        <v>197</v>
      </c>
      <c r="BE216" s="229">
        <f>IF(N216="základní",J216,0)</f>
        <v>0</v>
      </c>
      <c r="BF216" s="229">
        <f>IF(N216="snížená",J216,0)</f>
        <v>0</v>
      </c>
      <c r="BG216" s="229">
        <f>IF(N216="zákl. přenesená",J216,0)</f>
        <v>0</v>
      </c>
      <c r="BH216" s="229">
        <f>IF(N216="sníž. přenesená",J216,0)</f>
        <v>0</v>
      </c>
      <c r="BI216" s="229">
        <f>IF(N216="nulová",J216,0)</f>
        <v>0</v>
      </c>
      <c r="BJ216" s="20" t="s">
        <v>83</v>
      </c>
      <c r="BK216" s="229">
        <f>ROUND(I216*H216,2)</f>
        <v>0</v>
      </c>
      <c r="BL216" s="20" t="s">
        <v>290</v>
      </c>
      <c r="BM216" s="228" t="s">
        <v>2778</v>
      </c>
    </row>
    <row r="217" s="13" customFormat="1">
      <c r="A217" s="13"/>
      <c r="B217" s="235"/>
      <c r="C217" s="236"/>
      <c r="D217" s="237" t="s">
        <v>208</v>
      </c>
      <c r="E217" s="238" t="s">
        <v>19</v>
      </c>
      <c r="F217" s="239" t="s">
        <v>2762</v>
      </c>
      <c r="G217" s="236"/>
      <c r="H217" s="240">
        <v>25.600000000000001</v>
      </c>
      <c r="I217" s="241"/>
      <c r="J217" s="236"/>
      <c r="K217" s="236"/>
      <c r="L217" s="242"/>
      <c r="M217" s="243"/>
      <c r="N217" s="244"/>
      <c r="O217" s="244"/>
      <c r="P217" s="244"/>
      <c r="Q217" s="244"/>
      <c r="R217" s="244"/>
      <c r="S217" s="244"/>
      <c r="T217" s="245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6" t="s">
        <v>208</v>
      </c>
      <c r="AU217" s="246" t="s">
        <v>85</v>
      </c>
      <c r="AV217" s="13" t="s">
        <v>85</v>
      </c>
      <c r="AW217" s="13" t="s">
        <v>37</v>
      </c>
      <c r="AX217" s="13" t="s">
        <v>83</v>
      </c>
      <c r="AY217" s="246" t="s">
        <v>197</v>
      </c>
    </row>
    <row r="218" s="2" customFormat="1" ht="16.5" customHeight="1">
      <c r="A218" s="41"/>
      <c r="B218" s="42"/>
      <c r="C218" s="269" t="s">
        <v>483</v>
      </c>
      <c r="D218" s="269" t="s">
        <v>342</v>
      </c>
      <c r="E218" s="270" t="s">
        <v>343</v>
      </c>
      <c r="F218" s="271" t="s">
        <v>344</v>
      </c>
      <c r="G218" s="272" t="s">
        <v>345</v>
      </c>
      <c r="H218" s="273">
        <v>20.608000000000001</v>
      </c>
      <c r="I218" s="274"/>
      <c r="J218" s="275">
        <f>ROUND(I218*H218,2)</f>
        <v>0</v>
      </c>
      <c r="K218" s="271" t="s">
        <v>203</v>
      </c>
      <c r="L218" s="276"/>
      <c r="M218" s="277" t="s">
        <v>19</v>
      </c>
      <c r="N218" s="278" t="s">
        <v>47</v>
      </c>
      <c r="O218" s="87"/>
      <c r="P218" s="226">
        <f>O218*H218</f>
        <v>0</v>
      </c>
      <c r="Q218" s="226">
        <v>1</v>
      </c>
      <c r="R218" s="226">
        <f>Q218*H218</f>
        <v>20.608000000000001</v>
      </c>
      <c r="S218" s="226">
        <v>0</v>
      </c>
      <c r="T218" s="227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8" t="s">
        <v>411</v>
      </c>
      <c r="AT218" s="228" t="s">
        <v>342</v>
      </c>
      <c r="AU218" s="228" t="s">
        <v>85</v>
      </c>
      <c r="AY218" s="20" t="s">
        <v>197</v>
      </c>
      <c r="BE218" s="229">
        <f>IF(N218="základní",J218,0)</f>
        <v>0</v>
      </c>
      <c r="BF218" s="229">
        <f>IF(N218="snížená",J218,0)</f>
        <v>0</v>
      </c>
      <c r="BG218" s="229">
        <f>IF(N218="zákl. přenesená",J218,0)</f>
        <v>0</v>
      </c>
      <c r="BH218" s="229">
        <f>IF(N218="sníž. přenesená",J218,0)</f>
        <v>0</v>
      </c>
      <c r="BI218" s="229">
        <f>IF(N218="nulová",J218,0)</f>
        <v>0</v>
      </c>
      <c r="BJ218" s="20" t="s">
        <v>83</v>
      </c>
      <c r="BK218" s="229">
        <f>ROUND(I218*H218,2)</f>
        <v>0</v>
      </c>
      <c r="BL218" s="20" t="s">
        <v>290</v>
      </c>
      <c r="BM218" s="228" t="s">
        <v>2779</v>
      </c>
    </row>
    <row r="219" s="13" customFormat="1">
      <c r="A219" s="13"/>
      <c r="B219" s="235"/>
      <c r="C219" s="236"/>
      <c r="D219" s="237" t="s">
        <v>208</v>
      </c>
      <c r="E219" s="238" t="s">
        <v>19</v>
      </c>
      <c r="F219" s="239" t="s">
        <v>2780</v>
      </c>
      <c r="G219" s="236"/>
      <c r="H219" s="240">
        <v>8.9600000000000009</v>
      </c>
      <c r="I219" s="241"/>
      <c r="J219" s="236"/>
      <c r="K219" s="236"/>
      <c r="L219" s="242"/>
      <c r="M219" s="243"/>
      <c r="N219" s="244"/>
      <c r="O219" s="244"/>
      <c r="P219" s="244"/>
      <c r="Q219" s="244"/>
      <c r="R219" s="244"/>
      <c r="S219" s="244"/>
      <c r="T219" s="245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6" t="s">
        <v>208</v>
      </c>
      <c r="AU219" s="246" t="s">
        <v>85</v>
      </c>
      <c r="AV219" s="13" t="s">
        <v>85</v>
      </c>
      <c r="AW219" s="13" t="s">
        <v>37</v>
      </c>
      <c r="AX219" s="13" t="s">
        <v>83</v>
      </c>
      <c r="AY219" s="246" t="s">
        <v>197</v>
      </c>
    </row>
    <row r="220" s="13" customFormat="1">
      <c r="A220" s="13"/>
      <c r="B220" s="235"/>
      <c r="C220" s="236"/>
      <c r="D220" s="237" t="s">
        <v>208</v>
      </c>
      <c r="E220" s="236"/>
      <c r="F220" s="239" t="s">
        <v>2781</v>
      </c>
      <c r="G220" s="236"/>
      <c r="H220" s="240">
        <v>20.608000000000001</v>
      </c>
      <c r="I220" s="241"/>
      <c r="J220" s="236"/>
      <c r="K220" s="236"/>
      <c r="L220" s="242"/>
      <c r="M220" s="243"/>
      <c r="N220" s="244"/>
      <c r="O220" s="244"/>
      <c r="P220" s="244"/>
      <c r="Q220" s="244"/>
      <c r="R220" s="244"/>
      <c r="S220" s="244"/>
      <c r="T220" s="245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6" t="s">
        <v>208</v>
      </c>
      <c r="AU220" s="246" t="s">
        <v>85</v>
      </c>
      <c r="AV220" s="13" t="s">
        <v>85</v>
      </c>
      <c r="AW220" s="13" t="s">
        <v>4</v>
      </c>
      <c r="AX220" s="13" t="s">
        <v>83</v>
      </c>
      <c r="AY220" s="246" t="s">
        <v>197</v>
      </c>
    </row>
    <row r="221" s="2" customFormat="1" ht="21.75" customHeight="1">
      <c r="A221" s="41"/>
      <c r="B221" s="42"/>
      <c r="C221" s="217" t="s">
        <v>488</v>
      </c>
      <c r="D221" s="217" t="s">
        <v>199</v>
      </c>
      <c r="E221" s="218" t="s">
        <v>1588</v>
      </c>
      <c r="F221" s="219" t="s">
        <v>1589</v>
      </c>
      <c r="G221" s="220" t="s">
        <v>266</v>
      </c>
      <c r="H221" s="221">
        <v>20.760000000000002</v>
      </c>
      <c r="I221" s="222"/>
      <c r="J221" s="223">
        <f>ROUND(I221*H221,2)</f>
        <v>0</v>
      </c>
      <c r="K221" s="219" t="s">
        <v>19</v>
      </c>
      <c r="L221" s="47"/>
      <c r="M221" s="224" t="s">
        <v>19</v>
      </c>
      <c r="N221" s="225" t="s">
        <v>47</v>
      </c>
      <c r="O221" s="87"/>
      <c r="P221" s="226">
        <f>O221*H221</f>
        <v>0</v>
      </c>
      <c r="Q221" s="226">
        <v>0</v>
      </c>
      <c r="R221" s="226">
        <f>Q221*H221</f>
        <v>0</v>
      </c>
      <c r="S221" s="226">
        <v>0</v>
      </c>
      <c r="T221" s="227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8" t="s">
        <v>290</v>
      </c>
      <c r="AT221" s="228" t="s">
        <v>199</v>
      </c>
      <c r="AU221" s="228" t="s">
        <v>85</v>
      </c>
      <c r="AY221" s="20" t="s">
        <v>197</v>
      </c>
      <c r="BE221" s="229">
        <f>IF(N221="základní",J221,0)</f>
        <v>0</v>
      </c>
      <c r="BF221" s="229">
        <f>IF(N221="snížená",J221,0)</f>
        <v>0</v>
      </c>
      <c r="BG221" s="229">
        <f>IF(N221="zákl. přenesená",J221,0)</f>
        <v>0</v>
      </c>
      <c r="BH221" s="229">
        <f>IF(N221="sníž. přenesená",J221,0)</f>
        <v>0</v>
      </c>
      <c r="BI221" s="229">
        <f>IF(N221="nulová",J221,0)</f>
        <v>0</v>
      </c>
      <c r="BJ221" s="20" t="s">
        <v>83</v>
      </c>
      <c r="BK221" s="229">
        <f>ROUND(I221*H221,2)</f>
        <v>0</v>
      </c>
      <c r="BL221" s="20" t="s">
        <v>290</v>
      </c>
      <c r="BM221" s="228" t="s">
        <v>2782</v>
      </c>
    </row>
    <row r="222" s="13" customFormat="1">
      <c r="A222" s="13"/>
      <c r="B222" s="235"/>
      <c r="C222" s="236"/>
      <c r="D222" s="237" t="s">
        <v>208</v>
      </c>
      <c r="E222" s="238" t="s">
        <v>19</v>
      </c>
      <c r="F222" s="239" t="s">
        <v>2705</v>
      </c>
      <c r="G222" s="236"/>
      <c r="H222" s="240">
        <v>9.2400000000000002</v>
      </c>
      <c r="I222" s="241"/>
      <c r="J222" s="236"/>
      <c r="K222" s="236"/>
      <c r="L222" s="242"/>
      <c r="M222" s="243"/>
      <c r="N222" s="244"/>
      <c r="O222" s="244"/>
      <c r="P222" s="244"/>
      <c r="Q222" s="244"/>
      <c r="R222" s="244"/>
      <c r="S222" s="244"/>
      <c r="T222" s="245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6" t="s">
        <v>208</v>
      </c>
      <c r="AU222" s="246" t="s">
        <v>85</v>
      </c>
      <c r="AV222" s="13" t="s">
        <v>85</v>
      </c>
      <c r="AW222" s="13" t="s">
        <v>37</v>
      </c>
      <c r="AX222" s="13" t="s">
        <v>76</v>
      </c>
      <c r="AY222" s="246" t="s">
        <v>197</v>
      </c>
    </row>
    <row r="223" s="13" customFormat="1">
      <c r="A223" s="13"/>
      <c r="B223" s="235"/>
      <c r="C223" s="236"/>
      <c r="D223" s="237" t="s">
        <v>208</v>
      </c>
      <c r="E223" s="238" t="s">
        <v>19</v>
      </c>
      <c r="F223" s="239" t="s">
        <v>2706</v>
      </c>
      <c r="G223" s="236"/>
      <c r="H223" s="240">
        <v>11.52</v>
      </c>
      <c r="I223" s="241"/>
      <c r="J223" s="236"/>
      <c r="K223" s="236"/>
      <c r="L223" s="242"/>
      <c r="M223" s="243"/>
      <c r="N223" s="244"/>
      <c r="O223" s="244"/>
      <c r="P223" s="244"/>
      <c r="Q223" s="244"/>
      <c r="R223" s="244"/>
      <c r="S223" s="244"/>
      <c r="T223" s="245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6" t="s">
        <v>208</v>
      </c>
      <c r="AU223" s="246" t="s">
        <v>85</v>
      </c>
      <c r="AV223" s="13" t="s">
        <v>85</v>
      </c>
      <c r="AW223" s="13" t="s">
        <v>37</v>
      </c>
      <c r="AX223" s="13" t="s">
        <v>76</v>
      </c>
      <c r="AY223" s="246" t="s">
        <v>197</v>
      </c>
    </row>
    <row r="224" s="14" customFormat="1">
      <c r="A224" s="14"/>
      <c r="B224" s="247"/>
      <c r="C224" s="248"/>
      <c r="D224" s="237" t="s">
        <v>208</v>
      </c>
      <c r="E224" s="249" t="s">
        <v>19</v>
      </c>
      <c r="F224" s="250" t="s">
        <v>272</v>
      </c>
      <c r="G224" s="248"/>
      <c r="H224" s="251">
        <v>20.760000000000002</v>
      </c>
      <c r="I224" s="252"/>
      <c r="J224" s="248"/>
      <c r="K224" s="248"/>
      <c r="L224" s="253"/>
      <c r="M224" s="254"/>
      <c r="N224" s="255"/>
      <c r="O224" s="255"/>
      <c r="P224" s="255"/>
      <c r="Q224" s="255"/>
      <c r="R224" s="255"/>
      <c r="S224" s="255"/>
      <c r="T224" s="256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7" t="s">
        <v>208</v>
      </c>
      <c r="AU224" s="257" t="s">
        <v>85</v>
      </c>
      <c r="AV224" s="14" t="s">
        <v>204</v>
      </c>
      <c r="AW224" s="14" t="s">
        <v>37</v>
      </c>
      <c r="AX224" s="14" t="s">
        <v>83</v>
      </c>
      <c r="AY224" s="257" t="s">
        <v>197</v>
      </c>
    </row>
    <row r="225" s="2" customFormat="1" ht="16.5" customHeight="1">
      <c r="A225" s="41"/>
      <c r="B225" s="42"/>
      <c r="C225" s="217" t="s">
        <v>493</v>
      </c>
      <c r="D225" s="217" t="s">
        <v>199</v>
      </c>
      <c r="E225" s="218" t="s">
        <v>1591</v>
      </c>
      <c r="F225" s="219" t="s">
        <v>1592</v>
      </c>
      <c r="G225" s="220" t="s">
        <v>202</v>
      </c>
      <c r="H225" s="221">
        <v>37.799999999999997</v>
      </c>
      <c r="I225" s="222"/>
      <c r="J225" s="223">
        <f>ROUND(I225*H225,2)</f>
        <v>0</v>
      </c>
      <c r="K225" s="219" t="s">
        <v>19</v>
      </c>
      <c r="L225" s="47"/>
      <c r="M225" s="224" t="s">
        <v>19</v>
      </c>
      <c r="N225" s="225" t="s">
        <v>47</v>
      </c>
      <c r="O225" s="87"/>
      <c r="P225" s="226">
        <f>O225*H225</f>
        <v>0</v>
      </c>
      <c r="Q225" s="226">
        <v>0</v>
      </c>
      <c r="R225" s="226">
        <f>Q225*H225</f>
        <v>0</v>
      </c>
      <c r="S225" s="226">
        <v>0</v>
      </c>
      <c r="T225" s="227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8" t="s">
        <v>290</v>
      </c>
      <c r="AT225" s="228" t="s">
        <v>199</v>
      </c>
      <c r="AU225" s="228" t="s">
        <v>85</v>
      </c>
      <c r="AY225" s="20" t="s">
        <v>197</v>
      </c>
      <c r="BE225" s="229">
        <f>IF(N225="základní",J225,0)</f>
        <v>0</v>
      </c>
      <c r="BF225" s="229">
        <f>IF(N225="snížená",J225,0)</f>
        <v>0</v>
      </c>
      <c r="BG225" s="229">
        <f>IF(N225="zákl. přenesená",J225,0)</f>
        <v>0</v>
      </c>
      <c r="BH225" s="229">
        <f>IF(N225="sníž. přenesená",J225,0)</f>
        <v>0</v>
      </c>
      <c r="BI225" s="229">
        <f>IF(N225="nulová",J225,0)</f>
        <v>0</v>
      </c>
      <c r="BJ225" s="20" t="s">
        <v>83</v>
      </c>
      <c r="BK225" s="229">
        <f>ROUND(I225*H225,2)</f>
        <v>0</v>
      </c>
      <c r="BL225" s="20" t="s">
        <v>290</v>
      </c>
      <c r="BM225" s="228" t="s">
        <v>2783</v>
      </c>
    </row>
    <row r="226" s="13" customFormat="1">
      <c r="A226" s="13"/>
      <c r="B226" s="235"/>
      <c r="C226" s="236"/>
      <c r="D226" s="237" t="s">
        <v>208</v>
      </c>
      <c r="E226" s="238" t="s">
        <v>19</v>
      </c>
      <c r="F226" s="239" t="s">
        <v>2750</v>
      </c>
      <c r="G226" s="236"/>
      <c r="H226" s="240">
        <v>37.799999999999997</v>
      </c>
      <c r="I226" s="241"/>
      <c r="J226" s="236"/>
      <c r="K226" s="236"/>
      <c r="L226" s="242"/>
      <c r="M226" s="243"/>
      <c r="N226" s="244"/>
      <c r="O226" s="244"/>
      <c r="P226" s="244"/>
      <c r="Q226" s="244"/>
      <c r="R226" s="244"/>
      <c r="S226" s="244"/>
      <c r="T226" s="245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6" t="s">
        <v>208</v>
      </c>
      <c r="AU226" s="246" t="s">
        <v>85</v>
      </c>
      <c r="AV226" s="13" t="s">
        <v>85</v>
      </c>
      <c r="AW226" s="13" t="s">
        <v>37</v>
      </c>
      <c r="AX226" s="13" t="s">
        <v>83</v>
      </c>
      <c r="AY226" s="246" t="s">
        <v>197</v>
      </c>
    </row>
    <row r="227" s="12" customFormat="1" ht="25.92" customHeight="1">
      <c r="A227" s="12"/>
      <c r="B227" s="201"/>
      <c r="C227" s="202"/>
      <c r="D227" s="203" t="s">
        <v>75</v>
      </c>
      <c r="E227" s="204" t="s">
        <v>1594</v>
      </c>
      <c r="F227" s="204" t="s">
        <v>176</v>
      </c>
      <c r="G227" s="202"/>
      <c r="H227" s="202"/>
      <c r="I227" s="205"/>
      <c r="J227" s="206">
        <f>BK227</f>
        <v>0</v>
      </c>
      <c r="K227" s="202"/>
      <c r="L227" s="207"/>
      <c r="M227" s="208"/>
      <c r="N227" s="209"/>
      <c r="O227" s="209"/>
      <c r="P227" s="210">
        <f>P228</f>
        <v>0</v>
      </c>
      <c r="Q227" s="209"/>
      <c r="R227" s="210">
        <f>R228</f>
        <v>0.26177820000000002</v>
      </c>
      <c r="S227" s="209"/>
      <c r="T227" s="211">
        <f>T228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12" t="s">
        <v>85</v>
      </c>
      <c r="AT227" s="213" t="s">
        <v>75</v>
      </c>
      <c r="AU227" s="213" t="s">
        <v>76</v>
      </c>
      <c r="AY227" s="212" t="s">
        <v>197</v>
      </c>
      <c r="BK227" s="214">
        <f>BK228</f>
        <v>0</v>
      </c>
    </row>
    <row r="228" s="12" customFormat="1" ht="22.8" customHeight="1">
      <c r="A228" s="12"/>
      <c r="B228" s="201"/>
      <c r="C228" s="202"/>
      <c r="D228" s="203" t="s">
        <v>75</v>
      </c>
      <c r="E228" s="215" t="s">
        <v>1595</v>
      </c>
      <c r="F228" s="215" t="s">
        <v>1596</v>
      </c>
      <c r="G228" s="202"/>
      <c r="H228" s="202"/>
      <c r="I228" s="205"/>
      <c r="J228" s="216">
        <f>BK228</f>
        <v>0</v>
      </c>
      <c r="K228" s="202"/>
      <c r="L228" s="207"/>
      <c r="M228" s="208"/>
      <c r="N228" s="209"/>
      <c r="O228" s="209"/>
      <c r="P228" s="210">
        <f>SUM(P229:P247)</f>
        <v>0</v>
      </c>
      <c r="Q228" s="209"/>
      <c r="R228" s="210">
        <f>SUM(R229:R247)</f>
        <v>0.26177820000000002</v>
      </c>
      <c r="S228" s="209"/>
      <c r="T228" s="211">
        <f>SUM(T229:T247)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12" t="s">
        <v>85</v>
      </c>
      <c r="AT228" s="213" t="s">
        <v>75</v>
      </c>
      <c r="AU228" s="213" t="s">
        <v>83</v>
      </c>
      <c r="AY228" s="212" t="s">
        <v>197</v>
      </c>
      <c r="BK228" s="214">
        <f>SUM(BK229:BK247)</f>
        <v>0</v>
      </c>
    </row>
    <row r="229" s="2" customFormat="1" ht="49.05" customHeight="1">
      <c r="A229" s="41"/>
      <c r="B229" s="42"/>
      <c r="C229" s="217" t="s">
        <v>498</v>
      </c>
      <c r="D229" s="217" t="s">
        <v>199</v>
      </c>
      <c r="E229" s="218" t="s">
        <v>1597</v>
      </c>
      <c r="F229" s="219" t="s">
        <v>1598</v>
      </c>
      <c r="G229" s="220" t="s">
        <v>248</v>
      </c>
      <c r="H229" s="221">
        <v>185.80000000000001</v>
      </c>
      <c r="I229" s="222"/>
      <c r="J229" s="223">
        <f>ROUND(I229*H229,2)</f>
        <v>0</v>
      </c>
      <c r="K229" s="219" t="s">
        <v>346</v>
      </c>
      <c r="L229" s="47"/>
      <c r="M229" s="224" t="s">
        <v>19</v>
      </c>
      <c r="N229" s="225" t="s">
        <v>47</v>
      </c>
      <c r="O229" s="87"/>
      <c r="P229" s="226">
        <f>O229*H229</f>
        <v>0</v>
      </c>
      <c r="Q229" s="226">
        <v>0</v>
      </c>
      <c r="R229" s="226">
        <f>Q229*H229</f>
        <v>0</v>
      </c>
      <c r="S229" s="226">
        <v>0</v>
      </c>
      <c r="T229" s="227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8" t="s">
        <v>290</v>
      </c>
      <c r="AT229" s="228" t="s">
        <v>199</v>
      </c>
      <c r="AU229" s="228" t="s">
        <v>85</v>
      </c>
      <c r="AY229" s="20" t="s">
        <v>197</v>
      </c>
      <c r="BE229" s="229">
        <f>IF(N229="základní",J229,0)</f>
        <v>0</v>
      </c>
      <c r="BF229" s="229">
        <f>IF(N229="snížená",J229,0)</f>
        <v>0</v>
      </c>
      <c r="BG229" s="229">
        <f>IF(N229="zákl. přenesená",J229,0)</f>
        <v>0</v>
      </c>
      <c r="BH229" s="229">
        <f>IF(N229="sníž. přenesená",J229,0)</f>
        <v>0</v>
      </c>
      <c r="BI229" s="229">
        <f>IF(N229="nulová",J229,0)</f>
        <v>0</v>
      </c>
      <c r="BJ229" s="20" t="s">
        <v>83</v>
      </c>
      <c r="BK229" s="229">
        <f>ROUND(I229*H229,2)</f>
        <v>0</v>
      </c>
      <c r="BL229" s="20" t="s">
        <v>290</v>
      </c>
      <c r="BM229" s="228" t="s">
        <v>2784</v>
      </c>
    </row>
    <row r="230" s="2" customFormat="1">
      <c r="A230" s="41"/>
      <c r="B230" s="42"/>
      <c r="C230" s="43"/>
      <c r="D230" s="230" t="s">
        <v>206</v>
      </c>
      <c r="E230" s="43"/>
      <c r="F230" s="231" t="s">
        <v>1600</v>
      </c>
      <c r="G230" s="43"/>
      <c r="H230" s="43"/>
      <c r="I230" s="232"/>
      <c r="J230" s="43"/>
      <c r="K230" s="43"/>
      <c r="L230" s="47"/>
      <c r="M230" s="233"/>
      <c r="N230" s="234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206</v>
      </c>
      <c r="AU230" s="20" t="s">
        <v>85</v>
      </c>
    </row>
    <row r="231" s="13" customFormat="1">
      <c r="A231" s="13"/>
      <c r="B231" s="235"/>
      <c r="C231" s="236"/>
      <c r="D231" s="237" t="s">
        <v>208</v>
      </c>
      <c r="E231" s="238" t="s">
        <v>19</v>
      </c>
      <c r="F231" s="239" t="s">
        <v>2767</v>
      </c>
      <c r="G231" s="236"/>
      <c r="H231" s="240">
        <v>185.80000000000001</v>
      </c>
      <c r="I231" s="241"/>
      <c r="J231" s="236"/>
      <c r="K231" s="236"/>
      <c r="L231" s="242"/>
      <c r="M231" s="243"/>
      <c r="N231" s="244"/>
      <c r="O231" s="244"/>
      <c r="P231" s="244"/>
      <c r="Q231" s="244"/>
      <c r="R231" s="244"/>
      <c r="S231" s="244"/>
      <c r="T231" s="245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6" t="s">
        <v>208</v>
      </c>
      <c r="AU231" s="246" t="s">
        <v>85</v>
      </c>
      <c r="AV231" s="13" t="s">
        <v>85</v>
      </c>
      <c r="AW231" s="13" t="s">
        <v>37</v>
      </c>
      <c r="AX231" s="13" t="s">
        <v>83</v>
      </c>
      <c r="AY231" s="246" t="s">
        <v>197</v>
      </c>
    </row>
    <row r="232" s="2" customFormat="1" ht="24.15" customHeight="1">
      <c r="A232" s="41"/>
      <c r="B232" s="42"/>
      <c r="C232" s="269" t="s">
        <v>503</v>
      </c>
      <c r="D232" s="269" t="s">
        <v>342</v>
      </c>
      <c r="E232" s="270" t="s">
        <v>1601</v>
      </c>
      <c r="F232" s="271" t="s">
        <v>1602</v>
      </c>
      <c r="G232" s="272" t="s">
        <v>248</v>
      </c>
      <c r="H232" s="273">
        <v>204.38</v>
      </c>
      <c r="I232" s="274"/>
      <c r="J232" s="275">
        <f>ROUND(I232*H232,2)</f>
        <v>0</v>
      </c>
      <c r="K232" s="271" t="s">
        <v>346</v>
      </c>
      <c r="L232" s="276"/>
      <c r="M232" s="277" t="s">
        <v>19</v>
      </c>
      <c r="N232" s="278" t="s">
        <v>47</v>
      </c>
      <c r="O232" s="87"/>
      <c r="P232" s="226">
        <f>O232*H232</f>
        <v>0</v>
      </c>
      <c r="Q232" s="226">
        <v>0.00064000000000000005</v>
      </c>
      <c r="R232" s="226">
        <f>Q232*H232</f>
        <v>0.13080320000000001</v>
      </c>
      <c r="S232" s="226">
        <v>0</v>
      </c>
      <c r="T232" s="227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8" t="s">
        <v>411</v>
      </c>
      <c r="AT232" s="228" t="s">
        <v>342</v>
      </c>
      <c r="AU232" s="228" t="s">
        <v>85</v>
      </c>
      <c r="AY232" s="20" t="s">
        <v>197</v>
      </c>
      <c r="BE232" s="229">
        <f>IF(N232="základní",J232,0)</f>
        <v>0</v>
      </c>
      <c r="BF232" s="229">
        <f>IF(N232="snížená",J232,0)</f>
        <v>0</v>
      </c>
      <c r="BG232" s="229">
        <f>IF(N232="zákl. přenesená",J232,0)</f>
        <v>0</v>
      </c>
      <c r="BH232" s="229">
        <f>IF(N232="sníž. přenesená",J232,0)</f>
        <v>0</v>
      </c>
      <c r="BI232" s="229">
        <f>IF(N232="nulová",J232,0)</f>
        <v>0</v>
      </c>
      <c r="BJ232" s="20" t="s">
        <v>83</v>
      </c>
      <c r="BK232" s="229">
        <f>ROUND(I232*H232,2)</f>
        <v>0</v>
      </c>
      <c r="BL232" s="20" t="s">
        <v>290</v>
      </c>
      <c r="BM232" s="228" t="s">
        <v>2785</v>
      </c>
    </row>
    <row r="233" s="13" customFormat="1">
      <c r="A233" s="13"/>
      <c r="B233" s="235"/>
      <c r="C233" s="236"/>
      <c r="D233" s="237" t="s">
        <v>208</v>
      </c>
      <c r="E233" s="236"/>
      <c r="F233" s="239" t="s">
        <v>2769</v>
      </c>
      <c r="G233" s="236"/>
      <c r="H233" s="240">
        <v>204.38</v>
      </c>
      <c r="I233" s="241"/>
      <c r="J233" s="236"/>
      <c r="K233" s="236"/>
      <c r="L233" s="242"/>
      <c r="M233" s="243"/>
      <c r="N233" s="244"/>
      <c r="O233" s="244"/>
      <c r="P233" s="244"/>
      <c r="Q233" s="244"/>
      <c r="R233" s="244"/>
      <c r="S233" s="244"/>
      <c r="T233" s="245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6" t="s">
        <v>208</v>
      </c>
      <c r="AU233" s="246" t="s">
        <v>85</v>
      </c>
      <c r="AV233" s="13" t="s">
        <v>85</v>
      </c>
      <c r="AW233" s="13" t="s">
        <v>4</v>
      </c>
      <c r="AX233" s="13" t="s">
        <v>83</v>
      </c>
      <c r="AY233" s="246" t="s">
        <v>197</v>
      </c>
    </row>
    <row r="234" s="2" customFormat="1" ht="44.25" customHeight="1">
      <c r="A234" s="41"/>
      <c r="B234" s="42"/>
      <c r="C234" s="217" t="s">
        <v>507</v>
      </c>
      <c r="D234" s="217" t="s">
        <v>199</v>
      </c>
      <c r="E234" s="218" t="s">
        <v>1604</v>
      </c>
      <c r="F234" s="219" t="s">
        <v>1605</v>
      </c>
      <c r="G234" s="220" t="s">
        <v>248</v>
      </c>
      <c r="H234" s="221">
        <v>76</v>
      </c>
      <c r="I234" s="222"/>
      <c r="J234" s="223">
        <f>ROUND(I234*H234,2)</f>
        <v>0</v>
      </c>
      <c r="K234" s="219" t="s">
        <v>19</v>
      </c>
      <c r="L234" s="47"/>
      <c r="M234" s="224" t="s">
        <v>19</v>
      </c>
      <c r="N234" s="225" t="s">
        <v>47</v>
      </c>
      <c r="O234" s="87"/>
      <c r="P234" s="226">
        <f>O234*H234</f>
        <v>0</v>
      </c>
      <c r="Q234" s="226">
        <v>0</v>
      </c>
      <c r="R234" s="226">
        <f>Q234*H234</f>
        <v>0</v>
      </c>
      <c r="S234" s="226">
        <v>0</v>
      </c>
      <c r="T234" s="227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8" t="s">
        <v>290</v>
      </c>
      <c r="AT234" s="228" t="s">
        <v>199</v>
      </c>
      <c r="AU234" s="228" t="s">
        <v>85</v>
      </c>
      <c r="AY234" s="20" t="s">
        <v>197</v>
      </c>
      <c r="BE234" s="229">
        <f>IF(N234="základní",J234,0)</f>
        <v>0</v>
      </c>
      <c r="BF234" s="229">
        <f>IF(N234="snížená",J234,0)</f>
        <v>0</v>
      </c>
      <c r="BG234" s="229">
        <f>IF(N234="zákl. přenesená",J234,0)</f>
        <v>0</v>
      </c>
      <c r="BH234" s="229">
        <f>IF(N234="sníž. přenesená",J234,0)</f>
        <v>0</v>
      </c>
      <c r="BI234" s="229">
        <f>IF(N234="nulová",J234,0)</f>
        <v>0</v>
      </c>
      <c r="BJ234" s="20" t="s">
        <v>83</v>
      </c>
      <c r="BK234" s="229">
        <f>ROUND(I234*H234,2)</f>
        <v>0</v>
      </c>
      <c r="BL234" s="20" t="s">
        <v>290</v>
      </c>
      <c r="BM234" s="228" t="s">
        <v>2786</v>
      </c>
    </row>
    <row r="235" s="13" customFormat="1">
      <c r="A235" s="13"/>
      <c r="B235" s="235"/>
      <c r="C235" s="236"/>
      <c r="D235" s="237" t="s">
        <v>208</v>
      </c>
      <c r="E235" s="238" t="s">
        <v>19</v>
      </c>
      <c r="F235" s="239" t="s">
        <v>2787</v>
      </c>
      <c r="G235" s="236"/>
      <c r="H235" s="240">
        <v>76</v>
      </c>
      <c r="I235" s="241"/>
      <c r="J235" s="236"/>
      <c r="K235" s="236"/>
      <c r="L235" s="242"/>
      <c r="M235" s="243"/>
      <c r="N235" s="244"/>
      <c r="O235" s="244"/>
      <c r="P235" s="244"/>
      <c r="Q235" s="244"/>
      <c r="R235" s="244"/>
      <c r="S235" s="244"/>
      <c r="T235" s="245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6" t="s">
        <v>208</v>
      </c>
      <c r="AU235" s="246" t="s">
        <v>85</v>
      </c>
      <c r="AV235" s="13" t="s">
        <v>85</v>
      </c>
      <c r="AW235" s="13" t="s">
        <v>37</v>
      </c>
      <c r="AX235" s="13" t="s">
        <v>83</v>
      </c>
      <c r="AY235" s="246" t="s">
        <v>197</v>
      </c>
    </row>
    <row r="236" s="2" customFormat="1" ht="16.5" customHeight="1">
      <c r="A236" s="41"/>
      <c r="B236" s="42"/>
      <c r="C236" s="269" t="s">
        <v>512</v>
      </c>
      <c r="D236" s="269" t="s">
        <v>342</v>
      </c>
      <c r="E236" s="270" t="s">
        <v>1608</v>
      </c>
      <c r="F236" s="271" t="s">
        <v>1609</v>
      </c>
      <c r="G236" s="272" t="s">
        <v>248</v>
      </c>
      <c r="H236" s="273">
        <v>83.599999999999994</v>
      </c>
      <c r="I236" s="274"/>
      <c r="J236" s="275">
        <f>ROUND(I236*H236,2)</f>
        <v>0</v>
      </c>
      <c r="K236" s="271" t="s">
        <v>19</v>
      </c>
      <c r="L236" s="276"/>
      <c r="M236" s="277" t="s">
        <v>19</v>
      </c>
      <c r="N236" s="278" t="s">
        <v>47</v>
      </c>
      <c r="O236" s="87"/>
      <c r="P236" s="226">
        <f>O236*H236</f>
        <v>0</v>
      </c>
      <c r="Q236" s="226">
        <v>0</v>
      </c>
      <c r="R236" s="226">
        <f>Q236*H236</f>
        <v>0</v>
      </c>
      <c r="S236" s="226">
        <v>0</v>
      </c>
      <c r="T236" s="227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8" t="s">
        <v>411</v>
      </c>
      <c r="AT236" s="228" t="s">
        <v>342</v>
      </c>
      <c r="AU236" s="228" t="s">
        <v>85</v>
      </c>
      <c r="AY236" s="20" t="s">
        <v>197</v>
      </c>
      <c r="BE236" s="229">
        <f>IF(N236="základní",J236,0)</f>
        <v>0</v>
      </c>
      <c r="BF236" s="229">
        <f>IF(N236="snížená",J236,0)</f>
        <v>0</v>
      </c>
      <c r="BG236" s="229">
        <f>IF(N236="zákl. přenesená",J236,0)</f>
        <v>0</v>
      </c>
      <c r="BH236" s="229">
        <f>IF(N236="sníž. přenesená",J236,0)</f>
        <v>0</v>
      </c>
      <c r="BI236" s="229">
        <f>IF(N236="nulová",J236,0)</f>
        <v>0</v>
      </c>
      <c r="BJ236" s="20" t="s">
        <v>83</v>
      </c>
      <c r="BK236" s="229">
        <f>ROUND(I236*H236,2)</f>
        <v>0</v>
      </c>
      <c r="BL236" s="20" t="s">
        <v>290</v>
      </c>
      <c r="BM236" s="228" t="s">
        <v>2788</v>
      </c>
    </row>
    <row r="237" s="13" customFormat="1">
      <c r="A237" s="13"/>
      <c r="B237" s="235"/>
      <c r="C237" s="236"/>
      <c r="D237" s="237" t="s">
        <v>208</v>
      </c>
      <c r="E237" s="236"/>
      <c r="F237" s="239" t="s">
        <v>2789</v>
      </c>
      <c r="G237" s="236"/>
      <c r="H237" s="240">
        <v>83.599999999999994</v>
      </c>
      <c r="I237" s="241"/>
      <c r="J237" s="236"/>
      <c r="K237" s="236"/>
      <c r="L237" s="242"/>
      <c r="M237" s="243"/>
      <c r="N237" s="244"/>
      <c r="O237" s="244"/>
      <c r="P237" s="244"/>
      <c r="Q237" s="244"/>
      <c r="R237" s="244"/>
      <c r="S237" s="244"/>
      <c r="T237" s="245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6" t="s">
        <v>208</v>
      </c>
      <c r="AU237" s="246" t="s">
        <v>85</v>
      </c>
      <c r="AV237" s="13" t="s">
        <v>85</v>
      </c>
      <c r="AW237" s="13" t="s">
        <v>4</v>
      </c>
      <c r="AX237" s="13" t="s">
        <v>83</v>
      </c>
      <c r="AY237" s="246" t="s">
        <v>197</v>
      </c>
    </row>
    <row r="238" s="2" customFormat="1" ht="24.15" customHeight="1">
      <c r="A238" s="41"/>
      <c r="B238" s="42"/>
      <c r="C238" s="217" t="s">
        <v>517</v>
      </c>
      <c r="D238" s="217" t="s">
        <v>199</v>
      </c>
      <c r="E238" s="218" t="s">
        <v>1612</v>
      </c>
      <c r="F238" s="219" t="s">
        <v>1613</v>
      </c>
      <c r="G238" s="220" t="s">
        <v>421</v>
      </c>
      <c r="H238" s="221">
        <v>8</v>
      </c>
      <c r="I238" s="222"/>
      <c r="J238" s="223">
        <f>ROUND(I238*H238,2)</f>
        <v>0</v>
      </c>
      <c r="K238" s="219" t="s">
        <v>19</v>
      </c>
      <c r="L238" s="47"/>
      <c r="M238" s="224" t="s">
        <v>19</v>
      </c>
      <c r="N238" s="225" t="s">
        <v>47</v>
      </c>
      <c r="O238" s="87"/>
      <c r="P238" s="226">
        <f>O238*H238</f>
        <v>0</v>
      </c>
      <c r="Q238" s="226">
        <v>0</v>
      </c>
      <c r="R238" s="226">
        <f>Q238*H238</f>
        <v>0</v>
      </c>
      <c r="S238" s="226">
        <v>0</v>
      </c>
      <c r="T238" s="227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8" t="s">
        <v>290</v>
      </c>
      <c r="AT238" s="228" t="s">
        <v>199</v>
      </c>
      <c r="AU238" s="228" t="s">
        <v>85</v>
      </c>
      <c r="AY238" s="20" t="s">
        <v>197</v>
      </c>
      <c r="BE238" s="229">
        <f>IF(N238="základní",J238,0)</f>
        <v>0</v>
      </c>
      <c r="BF238" s="229">
        <f>IF(N238="snížená",J238,0)</f>
        <v>0</v>
      </c>
      <c r="BG238" s="229">
        <f>IF(N238="zákl. přenesená",J238,0)</f>
        <v>0</v>
      </c>
      <c r="BH238" s="229">
        <f>IF(N238="sníž. přenesená",J238,0)</f>
        <v>0</v>
      </c>
      <c r="BI238" s="229">
        <f>IF(N238="nulová",J238,0)</f>
        <v>0</v>
      </c>
      <c r="BJ238" s="20" t="s">
        <v>83</v>
      </c>
      <c r="BK238" s="229">
        <f>ROUND(I238*H238,2)</f>
        <v>0</v>
      </c>
      <c r="BL238" s="20" t="s">
        <v>290</v>
      </c>
      <c r="BM238" s="228" t="s">
        <v>2790</v>
      </c>
    </row>
    <row r="239" s="2" customFormat="1" ht="37.8" customHeight="1">
      <c r="A239" s="41"/>
      <c r="B239" s="42"/>
      <c r="C239" s="217" t="s">
        <v>522</v>
      </c>
      <c r="D239" s="217" t="s">
        <v>199</v>
      </c>
      <c r="E239" s="218" t="s">
        <v>1615</v>
      </c>
      <c r="F239" s="219" t="s">
        <v>1616</v>
      </c>
      <c r="G239" s="220" t="s">
        <v>421</v>
      </c>
      <c r="H239" s="221">
        <v>8</v>
      </c>
      <c r="I239" s="222"/>
      <c r="J239" s="223">
        <f>ROUND(I239*H239,2)</f>
        <v>0</v>
      </c>
      <c r="K239" s="219" t="s">
        <v>19</v>
      </c>
      <c r="L239" s="47"/>
      <c r="M239" s="224" t="s">
        <v>19</v>
      </c>
      <c r="N239" s="225" t="s">
        <v>47</v>
      </c>
      <c r="O239" s="87"/>
      <c r="P239" s="226">
        <f>O239*H239</f>
        <v>0</v>
      </c>
      <c r="Q239" s="226">
        <v>0</v>
      </c>
      <c r="R239" s="226">
        <f>Q239*H239</f>
        <v>0</v>
      </c>
      <c r="S239" s="226">
        <v>0</v>
      </c>
      <c r="T239" s="227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8" t="s">
        <v>290</v>
      </c>
      <c r="AT239" s="228" t="s">
        <v>199</v>
      </c>
      <c r="AU239" s="228" t="s">
        <v>85</v>
      </c>
      <c r="AY239" s="20" t="s">
        <v>197</v>
      </c>
      <c r="BE239" s="229">
        <f>IF(N239="základní",J239,0)</f>
        <v>0</v>
      </c>
      <c r="BF239" s="229">
        <f>IF(N239="snížená",J239,0)</f>
        <v>0</v>
      </c>
      <c r="BG239" s="229">
        <f>IF(N239="zákl. přenesená",J239,0)</f>
        <v>0</v>
      </c>
      <c r="BH239" s="229">
        <f>IF(N239="sníž. přenesená",J239,0)</f>
        <v>0</v>
      </c>
      <c r="BI239" s="229">
        <f>IF(N239="nulová",J239,0)</f>
        <v>0</v>
      </c>
      <c r="BJ239" s="20" t="s">
        <v>83</v>
      </c>
      <c r="BK239" s="229">
        <f>ROUND(I239*H239,2)</f>
        <v>0</v>
      </c>
      <c r="BL239" s="20" t="s">
        <v>290</v>
      </c>
      <c r="BM239" s="228" t="s">
        <v>2791</v>
      </c>
    </row>
    <row r="240" s="2" customFormat="1" ht="49.05" customHeight="1">
      <c r="A240" s="41"/>
      <c r="B240" s="42"/>
      <c r="C240" s="217" t="s">
        <v>529</v>
      </c>
      <c r="D240" s="217" t="s">
        <v>199</v>
      </c>
      <c r="E240" s="218" t="s">
        <v>1618</v>
      </c>
      <c r="F240" s="219" t="s">
        <v>1619</v>
      </c>
      <c r="G240" s="220" t="s">
        <v>248</v>
      </c>
      <c r="H240" s="221">
        <v>190.80000000000001</v>
      </c>
      <c r="I240" s="222"/>
      <c r="J240" s="223">
        <f>ROUND(I240*H240,2)</f>
        <v>0</v>
      </c>
      <c r="K240" s="219" t="s">
        <v>19</v>
      </c>
      <c r="L240" s="47"/>
      <c r="M240" s="224" t="s">
        <v>19</v>
      </c>
      <c r="N240" s="225" t="s">
        <v>47</v>
      </c>
      <c r="O240" s="87"/>
      <c r="P240" s="226">
        <f>O240*H240</f>
        <v>0</v>
      </c>
      <c r="Q240" s="226">
        <v>0</v>
      </c>
      <c r="R240" s="226">
        <f>Q240*H240</f>
        <v>0</v>
      </c>
      <c r="S240" s="226">
        <v>0</v>
      </c>
      <c r="T240" s="227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8" t="s">
        <v>290</v>
      </c>
      <c r="AT240" s="228" t="s">
        <v>199</v>
      </c>
      <c r="AU240" s="228" t="s">
        <v>85</v>
      </c>
      <c r="AY240" s="20" t="s">
        <v>197</v>
      </c>
      <c r="BE240" s="229">
        <f>IF(N240="základní",J240,0)</f>
        <v>0</v>
      </c>
      <c r="BF240" s="229">
        <f>IF(N240="snížená",J240,0)</f>
        <v>0</v>
      </c>
      <c r="BG240" s="229">
        <f>IF(N240="zákl. přenesená",J240,0)</f>
        <v>0</v>
      </c>
      <c r="BH240" s="229">
        <f>IF(N240="sníž. přenesená",J240,0)</f>
        <v>0</v>
      </c>
      <c r="BI240" s="229">
        <f>IF(N240="nulová",J240,0)</f>
        <v>0</v>
      </c>
      <c r="BJ240" s="20" t="s">
        <v>83</v>
      </c>
      <c r="BK240" s="229">
        <f>ROUND(I240*H240,2)</f>
        <v>0</v>
      </c>
      <c r="BL240" s="20" t="s">
        <v>290</v>
      </c>
      <c r="BM240" s="228" t="s">
        <v>2792</v>
      </c>
    </row>
    <row r="241" s="13" customFormat="1">
      <c r="A241" s="13"/>
      <c r="B241" s="235"/>
      <c r="C241" s="236"/>
      <c r="D241" s="237" t="s">
        <v>208</v>
      </c>
      <c r="E241" s="238" t="s">
        <v>19</v>
      </c>
      <c r="F241" s="239" t="s">
        <v>2793</v>
      </c>
      <c r="G241" s="236"/>
      <c r="H241" s="240">
        <v>190.80000000000001</v>
      </c>
      <c r="I241" s="241"/>
      <c r="J241" s="236"/>
      <c r="K241" s="236"/>
      <c r="L241" s="242"/>
      <c r="M241" s="243"/>
      <c r="N241" s="244"/>
      <c r="O241" s="244"/>
      <c r="P241" s="244"/>
      <c r="Q241" s="244"/>
      <c r="R241" s="244"/>
      <c r="S241" s="244"/>
      <c r="T241" s="245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6" t="s">
        <v>208</v>
      </c>
      <c r="AU241" s="246" t="s">
        <v>85</v>
      </c>
      <c r="AV241" s="13" t="s">
        <v>85</v>
      </c>
      <c r="AW241" s="13" t="s">
        <v>37</v>
      </c>
      <c r="AX241" s="13" t="s">
        <v>83</v>
      </c>
      <c r="AY241" s="246" t="s">
        <v>197</v>
      </c>
    </row>
    <row r="242" s="2" customFormat="1" ht="16.5" customHeight="1">
      <c r="A242" s="41"/>
      <c r="B242" s="42"/>
      <c r="C242" s="269" t="s">
        <v>536</v>
      </c>
      <c r="D242" s="269" t="s">
        <v>342</v>
      </c>
      <c r="E242" s="270" t="s">
        <v>1622</v>
      </c>
      <c r="F242" s="271" t="s">
        <v>1623</v>
      </c>
      <c r="G242" s="272" t="s">
        <v>248</v>
      </c>
      <c r="H242" s="273">
        <v>5</v>
      </c>
      <c r="I242" s="274"/>
      <c r="J242" s="275">
        <f>ROUND(I242*H242,2)</f>
        <v>0</v>
      </c>
      <c r="K242" s="271" t="s">
        <v>19</v>
      </c>
      <c r="L242" s="276"/>
      <c r="M242" s="277" t="s">
        <v>19</v>
      </c>
      <c r="N242" s="278" t="s">
        <v>47</v>
      </c>
      <c r="O242" s="87"/>
      <c r="P242" s="226">
        <f>O242*H242</f>
        <v>0</v>
      </c>
      <c r="Q242" s="226">
        <v>0</v>
      </c>
      <c r="R242" s="226">
        <f>Q242*H242</f>
        <v>0</v>
      </c>
      <c r="S242" s="226">
        <v>0</v>
      </c>
      <c r="T242" s="227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8" t="s">
        <v>411</v>
      </c>
      <c r="AT242" s="228" t="s">
        <v>342</v>
      </c>
      <c r="AU242" s="228" t="s">
        <v>85</v>
      </c>
      <c r="AY242" s="20" t="s">
        <v>197</v>
      </c>
      <c r="BE242" s="229">
        <f>IF(N242="základní",J242,0)</f>
        <v>0</v>
      </c>
      <c r="BF242" s="229">
        <f>IF(N242="snížená",J242,0)</f>
        <v>0</v>
      </c>
      <c r="BG242" s="229">
        <f>IF(N242="zákl. přenesená",J242,0)</f>
        <v>0</v>
      </c>
      <c r="BH242" s="229">
        <f>IF(N242="sníž. přenesená",J242,0)</f>
        <v>0</v>
      </c>
      <c r="BI242" s="229">
        <f>IF(N242="nulová",J242,0)</f>
        <v>0</v>
      </c>
      <c r="BJ242" s="20" t="s">
        <v>83</v>
      </c>
      <c r="BK242" s="229">
        <f>ROUND(I242*H242,2)</f>
        <v>0</v>
      </c>
      <c r="BL242" s="20" t="s">
        <v>290</v>
      </c>
      <c r="BM242" s="228" t="s">
        <v>2794</v>
      </c>
    </row>
    <row r="243" s="2" customFormat="1" ht="16.5" customHeight="1">
      <c r="A243" s="41"/>
      <c r="B243" s="42"/>
      <c r="C243" s="269" t="s">
        <v>541</v>
      </c>
      <c r="D243" s="269" t="s">
        <v>342</v>
      </c>
      <c r="E243" s="270" t="s">
        <v>1625</v>
      </c>
      <c r="F243" s="271" t="s">
        <v>1626</v>
      </c>
      <c r="G243" s="272" t="s">
        <v>799</v>
      </c>
      <c r="H243" s="273">
        <v>116.125</v>
      </c>
      <c r="I243" s="274"/>
      <c r="J243" s="275">
        <f>ROUND(I243*H243,2)</f>
        <v>0</v>
      </c>
      <c r="K243" s="271" t="s">
        <v>346</v>
      </c>
      <c r="L243" s="276"/>
      <c r="M243" s="277" t="s">
        <v>19</v>
      </c>
      <c r="N243" s="278" t="s">
        <v>47</v>
      </c>
      <c r="O243" s="87"/>
      <c r="P243" s="226">
        <f>O243*H243</f>
        <v>0</v>
      </c>
      <c r="Q243" s="226">
        <v>0.001</v>
      </c>
      <c r="R243" s="226">
        <f>Q243*H243</f>
        <v>0.11612500000000001</v>
      </c>
      <c r="S243" s="226">
        <v>0</v>
      </c>
      <c r="T243" s="227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8" t="s">
        <v>411</v>
      </c>
      <c r="AT243" s="228" t="s">
        <v>342</v>
      </c>
      <c r="AU243" s="228" t="s">
        <v>85</v>
      </c>
      <c r="AY243" s="20" t="s">
        <v>197</v>
      </c>
      <c r="BE243" s="229">
        <f>IF(N243="základní",J243,0)</f>
        <v>0</v>
      </c>
      <c r="BF243" s="229">
        <f>IF(N243="snížená",J243,0)</f>
        <v>0</v>
      </c>
      <c r="BG243" s="229">
        <f>IF(N243="zákl. přenesená",J243,0)</f>
        <v>0</v>
      </c>
      <c r="BH243" s="229">
        <f>IF(N243="sníž. přenesená",J243,0)</f>
        <v>0</v>
      </c>
      <c r="BI243" s="229">
        <f>IF(N243="nulová",J243,0)</f>
        <v>0</v>
      </c>
      <c r="BJ243" s="20" t="s">
        <v>83</v>
      </c>
      <c r="BK243" s="229">
        <f>ROUND(I243*H243,2)</f>
        <v>0</v>
      </c>
      <c r="BL243" s="20" t="s">
        <v>290</v>
      </c>
      <c r="BM243" s="228" t="s">
        <v>2795</v>
      </c>
    </row>
    <row r="244" s="13" customFormat="1">
      <c r="A244" s="13"/>
      <c r="B244" s="235"/>
      <c r="C244" s="236"/>
      <c r="D244" s="237" t="s">
        <v>208</v>
      </c>
      <c r="E244" s="236"/>
      <c r="F244" s="239" t="s">
        <v>2796</v>
      </c>
      <c r="G244" s="236"/>
      <c r="H244" s="240">
        <v>116.125</v>
      </c>
      <c r="I244" s="241"/>
      <c r="J244" s="236"/>
      <c r="K244" s="236"/>
      <c r="L244" s="242"/>
      <c r="M244" s="243"/>
      <c r="N244" s="244"/>
      <c r="O244" s="244"/>
      <c r="P244" s="244"/>
      <c r="Q244" s="244"/>
      <c r="R244" s="244"/>
      <c r="S244" s="244"/>
      <c r="T244" s="245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6" t="s">
        <v>208</v>
      </c>
      <c r="AU244" s="246" t="s">
        <v>85</v>
      </c>
      <c r="AV244" s="13" t="s">
        <v>85</v>
      </c>
      <c r="AW244" s="13" t="s">
        <v>4</v>
      </c>
      <c r="AX244" s="13" t="s">
        <v>83</v>
      </c>
      <c r="AY244" s="246" t="s">
        <v>197</v>
      </c>
    </row>
    <row r="245" s="2" customFormat="1" ht="37.8" customHeight="1">
      <c r="A245" s="41"/>
      <c r="B245" s="42"/>
      <c r="C245" s="217" t="s">
        <v>545</v>
      </c>
      <c r="D245" s="217" t="s">
        <v>199</v>
      </c>
      <c r="E245" s="218" t="s">
        <v>1629</v>
      </c>
      <c r="F245" s="219" t="s">
        <v>1630</v>
      </c>
      <c r="G245" s="220" t="s">
        <v>421</v>
      </c>
      <c r="H245" s="221">
        <v>5</v>
      </c>
      <c r="I245" s="222"/>
      <c r="J245" s="223">
        <f>ROUND(I245*H245,2)</f>
        <v>0</v>
      </c>
      <c r="K245" s="219" t="s">
        <v>19</v>
      </c>
      <c r="L245" s="47"/>
      <c r="M245" s="224" t="s">
        <v>19</v>
      </c>
      <c r="N245" s="225" t="s">
        <v>47</v>
      </c>
      <c r="O245" s="87"/>
      <c r="P245" s="226">
        <f>O245*H245</f>
        <v>0</v>
      </c>
      <c r="Q245" s="226">
        <v>0</v>
      </c>
      <c r="R245" s="226">
        <f>Q245*H245</f>
        <v>0</v>
      </c>
      <c r="S245" s="226">
        <v>0</v>
      </c>
      <c r="T245" s="227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8" t="s">
        <v>290</v>
      </c>
      <c r="AT245" s="228" t="s">
        <v>199</v>
      </c>
      <c r="AU245" s="228" t="s">
        <v>85</v>
      </c>
      <c r="AY245" s="20" t="s">
        <v>197</v>
      </c>
      <c r="BE245" s="229">
        <f>IF(N245="základní",J245,0)</f>
        <v>0</v>
      </c>
      <c r="BF245" s="229">
        <f>IF(N245="snížená",J245,0)</f>
        <v>0</v>
      </c>
      <c r="BG245" s="229">
        <f>IF(N245="zákl. přenesená",J245,0)</f>
        <v>0</v>
      </c>
      <c r="BH245" s="229">
        <f>IF(N245="sníž. přenesená",J245,0)</f>
        <v>0</v>
      </c>
      <c r="BI245" s="229">
        <f>IF(N245="nulová",J245,0)</f>
        <v>0</v>
      </c>
      <c r="BJ245" s="20" t="s">
        <v>83</v>
      </c>
      <c r="BK245" s="229">
        <f>ROUND(I245*H245,2)</f>
        <v>0</v>
      </c>
      <c r="BL245" s="20" t="s">
        <v>290</v>
      </c>
      <c r="BM245" s="228" t="s">
        <v>2797</v>
      </c>
    </row>
    <row r="246" s="2" customFormat="1" ht="16.5" customHeight="1">
      <c r="A246" s="41"/>
      <c r="B246" s="42"/>
      <c r="C246" s="269" t="s">
        <v>549</v>
      </c>
      <c r="D246" s="269" t="s">
        <v>342</v>
      </c>
      <c r="E246" s="270" t="s">
        <v>1632</v>
      </c>
      <c r="F246" s="271" t="s">
        <v>1633</v>
      </c>
      <c r="G246" s="272" t="s">
        <v>421</v>
      </c>
      <c r="H246" s="273">
        <v>5</v>
      </c>
      <c r="I246" s="274"/>
      <c r="J246" s="275">
        <f>ROUND(I246*H246,2)</f>
        <v>0</v>
      </c>
      <c r="K246" s="271" t="s">
        <v>346</v>
      </c>
      <c r="L246" s="276"/>
      <c r="M246" s="277" t="s">
        <v>19</v>
      </c>
      <c r="N246" s="278" t="s">
        <v>47</v>
      </c>
      <c r="O246" s="87"/>
      <c r="P246" s="226">
        <f>O246*H246</f>
        <v>0</v>
      </c>
      <c r="Q246" s="226">
        <v>0.00297</v>
      </c>
      <c r="R246" s="226">
        <f>Q246*H246</f>
        <v>0.01485</v>
      </c>
      <c r="S246" s="226">
        <v>0</v>
      </c>
      <c r="T246" s="227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28" t="s">
        <v>411</v>
      </c>
      <c r="AT246" s="228" t="s">
        <v>342</v>
      </c>
      <c r="AU246" s="228" t="s">
        <v>85</v>
      </c>
      <c r="AY246" s="20" t="s">
        <v>197</v>
      </c>
      <c r="BE246" s="229">
        <f>IF(N246="základní",J246,0)</f>
        <v>0</v>
      </c>
      <c r="BF246" s="229">
        <f>IF(N246="snížená",J246,0)</f>
        <v>0</v>
      </c>
      <c r="BG246" s="229">
        <f>IF(N246="zákl. přenesená",J246,0)</f>
        <v>0</v>
      </c>
      <c r="BH246" s="229">
        <f>IF(N246="sníž. přenesená",J246,0)</f>
        <v>0</v>
      </c>
      <c r="BI246" s="229">
        <f>IF(N246="nulová",J246,0)</f>
        <v>0</v>
      </c>
      <c r="BJ246" s="20" t="s">
        <v>83</v>
      </c>
      <c r="BK246" s="229">
        <f>ROUND(I246*H246,2)</f>
        <v>0</v>
      </c>
      <c r="BL246" s="20" t="s">
        <v>290</v>
      </c>
      <c r="BM246" s="228" t="s">
        <v>2798</v>
      </c>
    </row>
    <row r="247" s="2" customFormat="1" ht="33" customHeight="1">
      <c r="A247" s="41"/>
      <c r="B247" s="42"/>
      <c r="C247" s="269" t="s">
        <v>556</v>
      </c>
      <c r="D247" s="269" t="s">
        <v>342</v>
      </c>
      <c r="E247" s="270" t="s">
        <v>1635</v>
      </c>
      <c r="F247" s="271" t="s">
        <v>1636</v>
      </c>
      <c r="G247" s="272" t="s">
        <v>421</v>
      </c>
      <c r="H247" s="273">
        <v>10</v>
      </c>
      <c r="I247" s="274"/>
      <c r="J247" s="275">
        <f>ROUND(I247*H247,2)</f>
        <v>0</v>
      </c>
      <c r="K247" s="271" t="s">
        <v>19</v>
      </c>
      <c r="L247" s="276"/>
      <c r="M247" s="277" t="s">
        <v>19</v>
      </c>
      <c r="N247" s="278" t="s">
        <v>47</v>
      </c>
      <c r="O247" s="87"/>
      <c r="P247" s="226">
        <f>O247*H247</f>
        <v>0</v>
      </c>
      <c r="Q247" s="226">
        <v>0</v>
      </c>
      <c r="R247" s="226">
        <f>Q247*H247</f>
        <v>0</v>
      </c>
      <c r="S247" s="226">
        <v>0</v>
      </c>
      <c r="T247" s="227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8" t="s">
        <v>411</v>
      </c>
      <c r="AT247" s="228" t="s">
        <v>342</v>
      </c>
      <c r="AU247" s="228" t="s">
        <v>85</v>
      </c>
      <c r="AY247" s="20" t="s">
        <v>197</v>
      </c>
      <c r="BE247" s="229">
        <f>IF(N247="základní",J247,0)</f>
        <v>0</v>
      </c>
      <c r="BF247" s="229">
        <f>IF(N247="snížená",J247,0)</f>
        <v>0</v>
      </c>
      <c r="BG247" s="229">
        <f>IF(N247="zákl. přenesená",J247,0)</f>
        <v>0</v>
      </c>
      <c r="BH247" s="229">
        <f>IF(N247="sníž. přenesená",J247,0)</f>
        <v>0</v>
      </c>
      <c r="BI247" s="229">
        <f>IF(N247="nulová",J247,0)</f>
        <v>0</v>
      </c>
      <c r="BJ247" s="20" t="s">
        <v>83</v>
      </c>
      <c r="BK247" s="229">
        <f>ROUND(I247*H247,2)</f>
        <v>0</v>
      </c>
      <c r="BL247" s="20" t="s">
        <v>290</v>
      </c>
      <c r="BM247" s="228" t="s">
        <v>2799</v>
      </c>
    </row>
    <row r="248" s="12" customFormat="1" ht="25.92" customHeight="1">
      <c r="A248" s="12"/>
      <c r="B248" s="201"/>
      <c r="C248" s="202"/>
      <c r="D248" s="203" t="s">
        <v>75</v>
      </c>
      <c r="E248" s="204" t="s">
        <v>1638</v>
      </c>
      <c r="F248" s="204" t="s">
        <v>180</v>
      </c>
      <c r="G248" s="202"/>
      <c r="H248" s="202"/>
      <c r="I248" s="205"/>
      <c r="J248" s="206">
        <f>BK248</f>
        <v>0</v>
      </c>
      <c r="K248" s="202"/>
      <c r="L248" s="207"/>
      <c r="M248" s="208"/>
      <c r="N248" s="209"/>
      <c r="O248" s="209"/>
      <c r="P248" s="210">
        <f>P249</f>
        <v>0</v>
      </c>
      <c r="Q248" s="209"/>
      <c r="R248" s="210">
        <f>R249</f>
        <v>0</v>
      </c>
      <c r="S248" s="209"/>
      <c r="T248" s="211">
        <f>T249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12" t="s">
        <v>204</v>
      </c>
      <c r="AT248" s="213" t="s">
        <v>75</v>
      </c>
      <c r="AU248" s="213" t="s">
        <v>76</v>
      </c>
      <c r="AY248" s="212" t="s">
        <v>197</v>
      </c>
      <c r="BK248" s="214">
        <f>BK249</f>
        <v>0</v>
      </c>
    </row>
    <row r="249" s="12" customFormat="1" ht="22.8" customHeight="1">
      <c r="A249" s="12"/>
      <c r="B249" s="201"/>
      <c r="C249" s="202"/>
      <c r="D249" s="203" t="s">
        <v>75</v>
      </c>
      <c r="E249" s="215" t="s">
        <v>1639</v>
      </c>
      <c r="F249" s="215" t="s">
        <v>1640</v>
      </c>
      <c r="G249" s="202"/>
      <c r="H249" s="202"/>
      <c r="I249" s="205"/>
      <c r="J249" s="216">
        <f>BK249</f>
        <v>0</v>
      </c>
      <c r="K249" s="202"/>
      <c r="L249" s="207"/>
      <c r="M249" s="208"/>
      <c r="N249" s="209"/>
      <c r="O249" s="209"/>
      <c r="P249" s="210">
        <f>SUM(P250:P251)</f>
        <v>0</v>
      </c>
      <c r="Q249" s="209"/>
      <c r="R249" s="210">
        <f>SUM(R250:R251)</f>
        <v>0</v>
      </c>
      <c r="S249" s="209"/>
      <c r="T249" s="211">
        <f>SUM(T250:T251)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12" t="s">
        <v>204</v>
      </c>
      <c r="AT249" s="213" t="s">
        <v>75</v>
      </c>
      <c r="AU249" s="213" t="s">
        <v>83</v>
      </c>
      <c r="AY249" s="212" t="s">
        <v>197</v>
      </c>
      <c r="BK249" s="214">
        <f>SUM(BK250:BK251)</f>
        <v>0</v>
      </c>
    </row>
    <row r="250" s="2" customFormat="1" ht="16.5" customHeight="1">
      <c r="A250" s="41"/>
      <c r="B250" s="42"/>
      <c r="C250" s="217" t="s">
        <v>560</v>
      </c>
      <c r="D250" s="217" t="s">
        <v>199</v>
      </c>
      <c r="E250" s="218" t="s">
        <v>1641</v>
      </c>
      <c r="F250" s="219" t="s">
        <v>1642</v>
      </c>
      <c r="G250" s="220" t="s">
        <v>851</v>
      </c>
      <c r="H250" s="221">
        <v>1</v>
      </c>
      <c r="I250" s="222"/>
      <c r="J250" s="223">
        <f>ROUND(I250*H250,2)</f>
        <v>0</v>
      </c>
      <c r="K250" s="219" t="s">
        <v>19</v>
      </c>
      <c r="L250" s="47"/>
      <c r="M250" s="224" t="s">
        <v>19</v>
      </c>
      <c r="N250" s="225" t="s">
        <v>47</v>
      </c>
      <c r="O250" s="87"/>
      <c r="P250" s="226">
        <f>O250*H250</f>
        <v>0</v>
      </c>
      <c r="Q250" s="226">
        <v>0</v>
      </c>
      <c r="R250" s="226">
        <f>Q250*H250</f>
        <v>0</v>
      </c>
      <c r="S250" s="226">
        <v>0</v>
      </c>
      <c r="T250" s="227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8" t="s">
        <v>1643</v>
      </c>
      <c r="AT250" s="228" t="s">
        <v>199</v>
      </c>
      <c r="AU250" s="228" t="s">
        <v>85</v>
      </c>
      <c r="AY250" s="20" t="s">
        <v>197</v>
      </c>
      <c r="BE250" s="229">
        <f>IF(N250="základní",J250,0)</f>
        <v>0</v>
      </c>
      <c r="BF250" s="229">
        <f>IF(N250="snížená",J250,0)</f>
        <v>0</v>
      </c>
      <c r="BG250" s="229">
        <f>IF(N250="zákl. přenesená",J250,0)</f>
        <v>0</v>
      </c>
      <c r="BH250" s="229">
        <f>IF(N250="sníž. přenesená",J250,0)</f>
        <v>0</v>
      </c>
      <c r="BI250" s="229">
        <f>IF(N250="nulová",J250,0)</f>
        <v>0</v>
      </c>
      <c r="BJ250" s="20" t="s">
        <v>83</v>
      </c>
      <c r="BK250" s="229">
        <f>ROUND(I250*H250,2)</f>
        <v>0</v>
      </c>
      <c r="BL250" s="20" t="s">
        <v>1643</v>
      </c>
      <c r="BM250" s="228" t="s">
        <v>2800</v>
      </c>
    </row>
    <row r="251" s="2" customFormat="1" ht="16.5" customHeight="1">
      <c r="A251" s="41"/>
      <c r="B251" s="42"/>
      <c r="C251" s="217" t="s">
        <v>570</v>
      </c>
      <c r="D251" s="217" t="s">
        <v>199</v>
      </c>
      <c r="E251" s="218" t="s">
        <v>1645</v>
      </c>
      <c r="F251" s="219" t="s">
        <v>1646</v>
      </c>
      <c r="G251" s="220" t="s">
        <v>851</v>
      </c>
      <c r="H251" s="221">
        <v>1</v>
      </c>
      <c r="I251" s="222"/>
      <c r="J251" s="223">
        <f>ROUND(I251*H251,2)</f>
        <v>0</v>
      </c>
      <c r="K251" s="219" t="s">
        <v>19</v>
      </c>
      <c r="L251" s="47"/>
      <c r="M251" s="280" t="s">
        <v>19</v>
      </c>
      <c r="N251" s="281" t="s">
        <v>47</v>
      </c>
      <c r="O251" s="282"/>
      <c r="P251" s="283">
        <f>O251*H251</f>
        <v>0</v>
      </c>
      <c r="Q251" s="283">
        <v>0</v>
      </c>
      <c r="R251" s="283">
        <f>Q251*H251</f>
        <v>0</v>
      </c>
      <c r="S251" s="283">
        <v>0</v>
      </c>
      <c r="T251" s="284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8" t="s">
        <v>1643</v>
      </c>
      <c r="AT251" s="228" t="s">
        <v>199</v>
      </c>
      <c r="AU251" s="228" t="s">
        <v>85</v>
      </c>
      <c r="AY251" s="20" t="s">
        <v>197</v>
      </c>
      <c r="BE251" s="229">
        <f>IF(N251="základní",J251,0)</f>
        <v>0</v>
      </c>
      <c r="BF251" s="229">
        <f>IF(N251="snížená",J251,0)</f>
        <v>0</v>
      </c>
      <c r="BG251" s="229">
        <f>IF(N251="zákl. přenesená",J251,0)</f>
        <v>0</v>
      </c>
      <c r="BH251" s="229">
        <f>IF(N251="sníž. přenesená",J251,0)</f>
        <v>0</v>
      </c>
      <c r="BI251" s="229">
        <f>IF(N251="nulová",J251,0)</f>
        <v>0</v>
      </c>
      <c r="BJ251" s="20" t="s">
        <v>83</v>
      </c>
      <c r="BK251" s="229">
        <f>ROUND(I251*H251,2)</f>
        <v>0</v>
      </c>
      <c r="BL251" s="20" t="s">
        <v>1643</v>
      </c>
      <c r="BM251" s="228" t="s">
        <v>2801</v>
      </c>
    </row>
    <row r="252" s="2" customFormat="1" ht="6.96" customHeight="1">
      <c r="A252" s="41"/>
      <c r="B252" s="62"/>
      <c r="C252" s="63"/>
      <c r="D252" s="63"/>
      <c r="E252" s="63"/>
      <c r="F252" s="63"/>
      <c r="G252" s="63"/>
      <c r="H252" s="63"/>
      <c r="I252" s="63"/>
      <c r="J252" s="63"/>
      <c r="K252" s="63"/>
      <c r="L252" s="47"/>
      <c r="M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</row>
  </sheetData>
  <sheetProtection sheet="1" autoFilter="0" formatColumns="0" formatRows="0" objects="1" scenarios="1" spinCount="100000" saltValue="T1hb2xzCAw8bmnfT44elbF1vJlYtMcWszIAKLyj8r1zexB0btXia1tsxjvNtKyMxKAObsunzgXUkSt77K+Jc5A==" hashValue="d4NuW1Ahd3cpNoBH7lMNEkVEvd186soa3uG5aHst8CDL6WDe/jjzVp8ZetUipV6QtpItx0Ss71I41mzKSLMT/w==" algorithmName="SHA-512" password="CC35"/>
  <autoFilter ref="C94:K25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121" r:id="rId1" display="https://podminky.urs.cz/item/CS_URS_2024_01/210100099"/>
    <hyperlink ref="F149" r:id="rId2" display="https://podminky.urs.cz/item/CS_URS_2025_02/218204103"/>
    <hyperlink ref="F152" r:id="rId3" display="https://podminky.urs.cz/item/CS_URS_2025_02/218204113"/>
    <hyperlink ref="F230" r:id="rId4" display="https://podminky.urs.cz/item/CS_URS_2024_01/74112213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5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153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2464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2802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ROUND(J92,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ROUND((SUM(BE92:BE166)),  2)</f>
        <v>0</v>
      </c>
      <c r="G35" s="41"/>
      <c r="H35" s="41"/>
      <c r="I35" s="161">
        <v>0.20999999999999999</v>
      </c>
      <c r="J35" s="160">
        <f>ROUND(((SUM(BE92:BE166))*I35),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ROUND((SUM(BF92:BF166)),  2)</f>
        <v>0</v>
      </c>
      <c r="G36" s="41"/>
      <c r="H36" s="41"/>
      <c r="I36" s="161">
        <v>0.12</v>
      </c>
      <c r="J36" s="160">
        <f>ROUND(((SUM(BF92:BF166))*I36),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ROUND((SUM(BG92:BG166)),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ROUND((SUM(BH92:BH166)),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ROUND((SUM(BI92:BI166)),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2464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D 801 - Vegetační úpravy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2343</v>
      </c>
      <c r="E64" s="182"/>
      <c r="F64" s="182"/>
      <c r="G64" s="182"/>
      <c r="H64" s="182"/>
      <c r="I64" s="182"/>
      <c r="J64" s="183">
        <f>J93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1650</v>
      </c>
      <c r="E65" s="187"/>
      <c r="F65" s="187"/>
      <c r="G65" s="187"/>
      <c r="H65" s="187"/>
      <c r="I65" s="187"/>
      <c r="J65" s="188">
        <f>J94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2344</v>
      </c>
      <c r="E66" s="187"/>
      <c r="F66" s="187"/>
      <c r="G66" s="187"/>
      <c r="H66" s="187"/>
      <c r="I66" s="187"/>
      <c r="J66" s="188">
        <f>J108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7"/>
      <c r="D67" s="186" t="s">
        <v>2345</v>
      </c>
      <c r="E67" s="187"/>
      <c r="F67" s="187"/>
      <c r="G67" s="187"/>
      <c r="H67" s="187"/>
      <c r="I67" s="187"/>
      <c r="J67" s="188">
        <f>J120</f>
        <v>0</v>
      </c>
      <c r="K67" s="127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27"/>
      <c r="D68" s="186" t="s">
        <v>1653</v>
      </c>
      <c r="E68" s="187"/>
      <c r="F68" s="187"/>
      <c r="G68" s="187"/>
      <c r="H68" s="187"/>
      <c r="I68" s="187"/>
      <c r="J68" s="188">
        <f>J147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1654</v>
      </c>
      <c r="E69" s="187"/>
      <c r="F69" s="187"/>
      <c r="G69" s="187"/>
      <c r="H69" s="187"/>
      <c r="I69" s="187"/>
      <c r="J69" s="188">
        <f>J155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2346</v>
      </c>
      <c r="E70" s="187"/>
      <c r="F70" s="187"/>
      <c r="G70" s="187"/>
      <c r="H70" s="187"/>
      <c r="I70" s="187"/>
      <c r="J70" s="188">
        <f>J164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9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182</v>
      </c>
      <c r="D77" s="43"/>
      <c r="E77" s="43"/>
      <c r="F77" s="43"/>
      <c r="G77" s="43"/>
      <c r="H77" s="43"/>
      <c r="I77" s="43"/>
      <c r="J77" s="43"/>
      <c r="K77" s="43"/>
      <c r="L77" s="14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6.25" customHeight="1">
      <c r="A80" s="41"/>
      <c r="B80" s="42"/>
      <c r="C80" s="43"/>
      <c r="D80" s="43"/>
      <c r="E80" s="173" t="str">
        <f>E7</f>
        <v>Regenerace sídliště Husákova-Jiráskova, Nový Bor - realizace pro rok 2025</v>
      </c>
      <c r="F80" s="35"/>
      <c r="G80" s="35"/>
      <c r="H80" s="35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157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3" t="s">
        <v>2464</v>
      </c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159</v>
      </c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D 801 - Vegetační úpravy</v>
      </c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>k.ú. Nový Bor</v>
      </c>
      <c r="G86" s="43"/>
      <c r="H86" s="43"/>
      <c r="I86" s="35" t="s">
        <v>23</v>
      </c>
      <c r="J86" s="75" t="str">
        <f>IF(J14="","",J14)</f>
        <v>25. 8. 2025</v>
      </c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25</v>
      </c>
      <c r="D88" s="43"/>
      <c r="E88" s="43"/>
      <c r="F88" s="30" t="str">
        <f>E17</f>
        <v>Město Nový Bor</v>
      </c>
      <c r="G88" s="43"/>
      <c r="H88" s="43"/>
      <c r="I88" s="35" t="s">
        <v>33</v>
      </c>
      <c r="J88" s="39" t="str">
        <f>E23</f>
        <v xml:space="preserve">ProProjekt s.r.o. </v>
      </c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31</v>
      </c>
      <c r="D89" s="43"/>
      <c r="E89" s="43"/>
      <c r="F89" s="30" t="str">
        <f>IF(E20="","",E20)</f>
        <v>Vyplň údaj</v>
      </c>
      <c r="G89" s="43"/>
      <c r="H89" s="43"/>
      <c r="I89" s="35" t="s">
        <v>38</v>
      </c>
      <c r="J89" s="39" t="str">
        <f>E26</f>
        <v>Martin Rousek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90"/>
      <c r="B91" s="191"/>
      <c r="C91" s="192" t="s">
        <v>183</v>
      </c>
      <c r="D91" s="193" t="s">
        <v>61</v>
      </c>
      <c r="E91" s="193" t="s">
        <v>57</v>
      </c>
      <c r="F91" s="193" t="s">
        <v>58</v>
      </c>
      <c r="G91" s="193" t="s">
        <v>184</v>
      </c>
      <c r="H91" s="193" t="s">
        <v>185</v>
      </c>
      <c r="I91" s="193" t="s">
        <v>186</v>
      </c>
      <c r="J91" s="193" t="s">
        <v>165</v>
      </c>
      <c r="K91" s="194" t="s">
        <v>187</v>
      </c>
      <c r="L91" s="195"/>
      <c r="M91" s="95" t="s">
        <v>19</v>
      </c>
      <c r="N91" s="96" t="s">
        <v>46</v>
      </c>
      <c r="O91" s="96" t="s">
        <v>188</v>
      </c>
      <c r="P91" s="96" t="s">
        <v>189</v>
      </c>
      <c r="Q91" s="96" t="s">
        <v>190</v>
      </c>
      <c r="R91" s="96" t="s">
        <v>191</v>
      </c>
      <c r="S91" s="96" t="s">
        <v>192</v>
      </c>
      <c r="T91" s="97" t="s">
        <v>193</v>
      </c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</row>
    <row r="92" s="2" customFormat="1" ht="22.8" customHeight="1">
      <c r="A92" s="41"/>
      <c r="B92" s="42"/>
      <c r="C92" s="102" t="s">
        <v>194</v>
      </c>
      <c r="D92" s="43"/>
      <c r="E92" s="43"/>
      <c r="F92" s="43"/>
      <c r="G92" s="43"/>
      <c r="H92" s="43"/>
      <c r="I92" s="43"/>
      <c r="J92" s="196">
        <f>BK92</f>
        <v>0</v>
      </c>
      <c r="K92" s="43"/>
      <c r="L92" s="47"/>
      <c r="M92" s="98"/>
      <c r="N92" s="197"/>
      <c r="O92" s="99"/>
      <c r="P92" s="198">
        <f>P93</f>
        <v>0</v>
      </c>
      <c r="Q92" s="99"/>
      <c r="R92" s="198">
        <f>R93</f>
        <v>0</v>
      </c>
      <c r="S92" s="99"/>
      <c r="T92" s="199">
        <f>T93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75</v>
      </c>
      <c r="AU92" s="20" t="s">
        <v>166</v>
      </c>
      <c r="BK92" s="200">
        <f>BK93</f>
        <v>0</v>
      </c>
    </row>
    <row r="93" s="12" customFormat="1" ht="25.92" customHeight="1">
      <c r="A93" s="12"/>
      <c r="B93" s="201"/>
      <c r="C93" s="202"/>
      <c r="D93" s="203" t="s">
        <v>75</v>
      </c>
      <c r="E93" s="204" t="s">
        <v>2347</v>
      </c>
      <c r="F93" s="204" t="s">
        <v>2347</v>
      </c>
      <c r="G93" s="202"/>
      <c r="H93" s="202"/>
      <c r="I93" s="205"/>
      <c r="J93" s="206">
        <f>BK93</f>
        <v>0</v>
      </c>
      <c r="K93" s="202"/>
      <c r="L93" s="207"/>
      <c r="M93" s="208"/>
      <c r="N93" s="209"/>
      <c r="O93" s="209"/>
      <c r="P93" s="210">
        <f>P94+P108+P120+P147+P155+P164</f>
        <v>0</v>
      </c>
      <c r="Q93" s="209"/>
      <c r="R93" s="210">
        <f>R94+R108+R120+R147+R155+R164</f>
        <v>0</v>
      </c>
      <c r="S93" s="209"/>
      <c r="T93" s="211">
        <f>T94+T108+T120+T147+T155+T164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2" t="s">
        <v>83</v>
      </c>
      <c r="AT93" s="213" t="s">
        <v>75</v>
      </c>
      <c r="AU93" s="213" t="s">
        <v>76</v>
      </c>
      <c r="AY93" s="212" t="s">
        <v>197</v>
      </c>
      <c r="BK93" s="214">
        <f>BK94+BK108+BK120+BK147+BK155+BK164</f>
        <v>0</v>
      </c>
    </row>
    <row r="94" s="12" customFormat="1" ht="22.8" customHeight="1">
      <c r="A94" s="12"/>
      <c r="B94" s="201"/>
      <c r="C94" s="202"/>
      <c r="D94" s="203" t="s">
        <v>75</v>
      </c>
      <c r="E94" s="215" t="s">
        <v>1657</v>
      </c>
      <c r="F94" s="215" t="s">
        <v>1657</v>
      </c>
      <c r="G94" s="202"/>
      <c r="H94" s="202"/>
      <c r="I94" s="205"/>
      <c r="J94" s="216">
        <f>BK94</f>
        <v>0</v>
      </c>
      <c r="K94" s="202"/>
      <c r="L94" s="207"/>
      <c r="M94" s="208"/>
      <c r="N94" s="209"/>
      <c r="O94" s="209"/>
      <c r="P94" s="210">
        <f>SUM(P95:P107)</f>
        <v>0</v>
      </c>
      <c r="Q94" s="209"/>
      <c r="R94" s="210">
        <f>SUM(R95:R107)</f>
        <v>0</v>
      </c>
      <c r="S94" s="209"/>
      <c r="T94" s="211">
        <f>SUM(T95:T107)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2" t="s">
        <v>83</v>
      </c>
      <c r="AT94" s="213" t="s">
        <v>75</v>
      </c>
      <c r="AU94" s="213" t="s">
        <v>83</v>
      </c>
      <c r="AY94" s="212" t="s">
        <v>197</v>
      </c>
      <c r="BK94" s="214">
        <f>SUM(BK95:BK107)</f>
        <v>0</v>
      </c>
    </row>
    <row r="95" s="2" customFormat="1" ht="49.05" customHeight="1">
      <c r="A95" s="41"/>
      <c r="B95" s="42"/>
      <c r="C95" s="217" t="s">
        <v>83</v>
      </c>
      <c r="D95" s="217" t="s">
        <v>199</v>
      </c>
      <c r="E95" s="218" t="s">
        <v>2348</v>
      </c>
      <c r="F95" s="219" t="s">
        <v>2349</v>
      </c>
      <c r="G95" s="220" t="s">
        <v>202</v>
      </c>
      <c r="H95" s="221">
        <v>303</v>
      </c>
      <c r="I95" s="222"/>
      <c r="J95" s="223">
        <f>ROUND(I95*H95,2)</f>
        <v>0</v>
      </c>
      <c r="K95" s="219" t="s">
        <v>203</v>
      </c>
      <c r="L95" s="47"/>
      <c r="M95" s="224" t="s">
        <v>19</v>
      </c>
      <c r="N95" s="225" t="s">
        <v>47</v>
      </c>
      <c r="O95" s="87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8" t="s">
        <v>204</v>
      </c>
      <c r="AT95" s="228" t="s">
        <v>199</v>
      </c>
      <c r="AU95" s="228" t="s">
        <v>85</v>
      </c>
      <c r="AY95" s="20" t="s">
        <v>197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0" t="s">
        <v>83</v>
      </c>
      <c r="BK95" s="229">
        <f>ROUND(I95*H95,2)</f>
        <v>0</v>
      </c>
      <c r="BL95" s="20" t="s">
        <v>204</v>
      </c>
      <c r="BM95" s="228" t="s">
        <v>2803</v>
      </c>
    </row>
    <row r="96" s="2" customFormat="1">
      <c r="A96" s="41"/>
      <c r="B96" s="42"/>
      <c r="C96" s="43"/>
      <c r="D96" s="230" t="s">
        <v>206</v>
      </c>
      <c r="E96" s="43"/>
      <c r="F96" s="231" t="s">
        <v>2351</v>
      </c>
      <c r="G96" s="43"/>
      <c r="H96" s="43"/>
      <c r="I96" s="232"/>
      <c r="J96" s="43"/>
      <c r="K96" s="43"/>
      <c r="L96" s="47"/>
      <c r="M96" s="233"/>
      <c r="N96" s="23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206</v>
      </c>
      <c r="AU96" s="20" t="s">
        <v>85</v>
      </c>
    </row>
    <row r="97" s="13" customFormat="1">
      <c r="A97" s="13"/>
      <c r="B97" s="235"/>
      <c r="C97" s="236"/>
      <c r="D97" s="237" t="s">
        <v>208</v>
      </c>
      <c r="E97" s="238" t="s">
        <v>19</v>
      </c>
      <c r="F97" s="239" t="s">
        <v>2804</v>
      </c>
      <c r="G97" s="236"/>
      <c r="H97" s="240">
        <v>303</v>
      </c>
      <c r="I97" s="241"/>
      <c r="J97" s="236"/>
      <c r="K97" s="236"/>
      <c r="L97" s="242"/>
      <c r="M97" s="243"/>
      <c r="N97" s="244"/>
      <c r="O97" s="244"/>
      <c r="P97" s="244"/>
      <c r="Q97" s="244"/>
      <c r="R97" s="244"/>
      <c r="S97" s="244"/>
      <c r="T97" s="245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6" t="s">
        <v>208</v>
      </c>
      <c r="AU97" s="246" t="s">
        <v>85</v>
      </c>
      <c r="AV97" s="13" t="s">
        <v>85</v>
      </c>
      <c r="AW97" s="13" t="s">
        <v>37</v>
      </c>
      <c r="AX97" s="13" t="s">
        <v>83</v>
      </c>
      <c r="AY97" s="246" t="s">
        <v>197</v>
      </c>
    </row>
    <row r="98" s="2" customFormat="1" ht="24.15" customHeight="1">
      <c r="A98" s="41"/>
      <c r="B98" s="42"/>
      <c r="C98" s="217" t="s">
        <v>85</v>
      </c>
      <c r="D98" s="217" t="s">
        <v>199</v>
      </c>
      <c r="E98" s="218" t="s">
        <v>2353</v>
      </c>
      <c r="F98" s="219" t="s">
        <v>2354</v>
      </c>
      <c r="G98" s="220" t="s">
        <v>202</v>
      </c>
      <c r="H98" s="221">
        <v>9</v>
      </c>
      <c r="I98" s="222"/>
      <c r="J98" s="223">
        <f>ROUND(I98*H98,2)</f>
        <v>0</v>
      </c>
      <c r="K98" s="219" t="s">
        <v>203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204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204</v>
      </c>
      <c r="BM98" s="228" t="s">
        <v>2805</v>
      </c>
    </row>
    <row r="99" s="2" customFormat="1">
      <c r="A99" s="41"/>
      <c r="B99" s="42"/>
      <c r="C99" s="43"/>
      <c r="D99" s="230" t="s">
        <v>206</v>
      </c>
      <c r="E99" s="43"/>
      <c r="F99" s="231" t="s">
        <v>2356</v>
      </c>
      <c r="G99" s="43"/>
      <c r="H99" s="43"/>
      <c r="I99" s="232"/>
      <c r="J99" s="43"/>
      <c r="K99" s="43"/>
      <c r="L99" s="47"/>
      <c r="M99" s="233"/>
      <c r="N99" s="23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206</v>
      </c>
      <c r="AU99" s="20" t="s">
        <v>85</v>
      </c>
    </row>
    <row r="100" s="13" customFormat="1">
      <c r="A100" s="13"/>
      <c r="B100" s="235"/>
      <c r="C100" s="236"/>
      <c r="D100" s="237" t="s">
        <v>208</v>
      </c>
      <c r="E100" s="238" t="s">
        <v>19</v>
      </c>
      <c r="F100" s="239" t="s">
        <v>2806</v>
      </c>
      <c r="G100" s="236"/>
      <c r="H100" s="240">
        <v>9</v>
      </c>
      <c r="I100" s="241"/>
      <c r="J100" s="236"/>
      <c r="K100" s="236"/>
      <c r="L100" s="242"/>
      <c r="M100" s="243"/>
      <c r="N100" s="244"/>
      <c r="O100" s="244"/>
      <c r="P100" s="244"/>
      <c r="Q100" s="244"/>
      <c r="R100" s="244"/>
      <c r="S100" s="244"/>
      <c r="T100" s="245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6" t="s">
        <v>208</v>
      </c>
      <c r="AU100" s="246" t="s">
        <v>85</v>
      </c>
      <c r="AV100" s="13" t="s">
        <v>85</v>
      </c>
      <c r="AW100" s="13" t="s">
        <v>37</v>
      </c>
      <c r="AX100" s="13" t="s">
        <v>83</v>
      </c>
      <c r="AY100" s="246" t="s">
        <v>197</v>
      </c>
    </row>
    <row r="101" s="2" customFormat="1" ht="33" customHeight="1">
      <c r="A101" s="41"/>
      <c r="B101" s="42"/>
      <c r="C101" s="217" t="s">
        <v>93</v>
      </c>
      <c r="D101" s="217" t="s">
        <v>199</v>
      </c>
      <c r="E101" s="218" t="s">
        <v>2358</v>
      </c>
      <c r="F101" s="219" t="s">
        <v>2359</v>
      </c>
      <c r="G101" s="220" t="s">
        <v>421</v>
      </c>
      <c r="H101" s="221">
        <v>4</v>
      </c>
      <c r="I101" s="222"/>
      <c r="J101" s="223">
        <f>ROUND(I101*H101,2)</f>
        <v>0</v>
      </c>
      <c r="K101" s="219" t="s">
        <v>203</v>
      </c>
      <c r="L101" s="47"/>
      <c r="M101" s="224" t="s">
        <v>19</v>
      </c>
      <c r="N101" s="225" t="s">
        <v>47</v>
      </c>
      <c r="O101" s="87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8" t="s">
        <v>204</v>
      </c>
      <c r="AT101" s="228" t="s">
        <v>199</v>
      </c>
      <c r="AU101" s="228" t="s">
        <v>85</v>
      </c>
      <c r="AY101" s="20" t="s">
        <v>197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0" t="s">
        <v>83</v>
      </c>
      <c r="BK101" s="229">
        <f>ROUND(I101*H101,2)</f>
        <v>0</v>
      </c>
      <c r="BL101" s="20" t="s">
        <v>204</v>
      </c>
      <c r="BM101" s="228" t="s">
        <v>2807</v>
      </c>
    </row>
    <row r="102" s="2" customFormat="1">
      <c r="A102" s="41"/>
      <c r="B102" s="42"/>
      <c r="C102" s="43"/>
      <c r="D102" s="230" t="s">
        <v>206</v>
      </c>
      <c r="E102" s="43"/>
      <c r="F102" s="231" t="s">
        <v>2361</v>
      </c>
      <c r="G102" s="43"/>
      <c r="H102" s="43"/>
      <c r="I102" s="232"/>
      <c r="J102" s="43"/>
      <c r="K102" s="43"/>
      <c r="L102" s="47"/>
      <c r="M102" s="233"/>
      <c r="N102" s="23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206</v>
      </c>
      <c r="AU102" s="20" t="s">
        <v>85</v>
      </c>
    </row>
    <row r="103" s="2" customFormat="1" ht="33" customHeight="1">
      <c r="A103" s="41"/>
      <c r="B103" s="42"/>
      <c r="C103" s="217" t="s">
        <v>204</v>
      </c>
      <c r="D103" s="217" t="s">
        <v>199</v>
      </c>
      <c r="E103" s="218" t="s">
        <v>2362</v>
      </c>
      <c r="F103" s="219" t="s">
        <v>2363</v>
      </c>
      <c r="G103" s="220" t="s">
        <v>421</v>
      </c>
      <c r="H103" s="221">
        <v>4</v>
      </c>
      <c r="I103" s="222"/>
      <c r="J103" s="223">
        <f>ROUND(I103*H103,2)</f>
        <v>0</v>
      </c>
      <c r="K103" s="219" t="s">
        <v>203</v>
      </c>
      <c r="L103" s="47"/>
      <c r="M103" s="224" t="s">
        <v>19</v>
      </c>
      <c r="N103" s="225" t="s">
        <v>47</v>
      </c>
      <c r="O103" s="87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8" t="s">
        <v>204</v>
      </c>
      <c r="AT103" s="228" t="s">
        <v>199</v>
      </c>
      <c r="AU103" s="228" t="s">
        <v>85</v>
      </c>
      <c r="AY103" s="20" t="s">
        <v>197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0" t="s">
        <v>83</v>
      </c>
      <c r="BK103" s="229">
        <f>ROUND(I103*H103,2)</f>
        <v>0</v>
      </c>
      <c r="BL103" s="20" t="s">
        <v>204</v>
      </c>
      <c r="BM103" s="228" t="s">
        <v>2808</v>
      </c>
    </row>
    <row r="104" s="2" customFormat="1">
      <c r="A104" s="41"/>
      <c r="B104" s="42"/>
      <c r="C104" s="43"/>
      <c r="D104" s="230" t="s">
        <v>206</v>
      </c>
      <c r="E104" s="43"/>
      <c r="F104" s="231" t="s">
        <v>2365</v>
      </c>
      <c r="G104" s="43"/>
      <c r="H104" s="43"/>
      <c r="I104" s="232"/>
      <c r="J104" s="43"/>
      <c r="K104" s="43"/>
      <c r="L104" s="47"/>
      <c r="M104" s="233"/>
      <c r="N104" s="23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206</v>
      </c>
      <c r="AU104" s="20" t="s">
        <v>85</v>
      </c>
    </row>
    <row r="105" s="2" customFormat="1" ht="33" customHeight="1">
      <c r="A105" s="41"/>
      <c r="B105" s="42"/>
      <c r="C105" s="217" t="s">
        <v>224</v>
      </c>
      <c r="D105" s="217" t="s">
        <v>199</v>
      </c>
      <c r="E105" s="218" t="s">
        <v>1663</v>
      </c>
      <c r="F105" s="219" t="s">
        <v>1664</v>
      </c>
      <c r="G105" s="220" t="s">
        <v>202</v>
      </c>
      <c r="H105" s="221">
        <v>303</v>
      </c>
      <c r="I105" s="222"/>
      <c r="J105" s="223">
        <f>ROUND(I105*H105,2)</f>
        <v>0</v>
      </c>
      <c r="K105" s="219" t="s">
        <v>203</v>
      </c>
      <c r="L105" s="47"/>
      <c r="M105" s="224" t="s">
        <v>19</v>
      </c>
      <c r="N105" s="225" t="s">
        <v>47</v>
      </c>
      <c r="O105" s="87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8" t="s">
        <v>204</v>
      </c>
      <c r="AT105" s="228" t="s">
        <v>199</v>
      </c>
      <c r="AU105" s="228" t="s">
        <v>85</v>
      </c>
      <c r="AY105" s="20" t="s">
        <v>197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0" t="s">
        <v>83</v>
      </c>
      <c r="BK105" s="229">
        <f>ROUND(I105*H105,2)</f>
        <v>0</v>
      </c>
      <c r="BL105" s="20" t="s">
        <v>204</v>
      </c>
      <c r="BM105" s="228" t="s">
        <v>2809</v>
      </c>
    </row>
    <row r="106" s="2" customFormat="1">
      <c r="A106" s="41"/>
      <c r="B106" s="42"/>
      <c r="C106" s="43"/>
      <c r="D106" s="230" t="s">
        <v>206</v>
      </c>
      <c r="E106" s="43"/>
      <c r="F106" s="231" t="s">
        <v>1666</v>
      </c>
      <c r="G106" s="43"/>
      <c r="H106" s="43"/>
      <c r="I106" s="232"/>
      <c r="J106" s="43"/>
      <c r="K106" s="43"/>
      <c r="L106" s="47"/>
      <c r="M106" s="233"/>
      <c r="N106" s="23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206</v>
      </c>
      <c r="AU106" s="20" t="s">
        <v>85</v>
      </c>
    </row>
    <row r="107" s="2" customFormat="1" ht="24.15" customHeight="1">
      <c r="A107" s="41"/>
      <c r="B107" s="42"/>
      <c r="C107" s="217" t="s">
        <v>229</v>
      </c>
      <c r="D107" s="217" t="s">
        <v>199</v>
      </c>
      <c r="E107" s="218" t="s">
        <v>1672</v>
      </c>
      <c r="F107" s="219" t="s">
        <v>1673</v>
      </c>
      <c r="G107" s="220" t="s">
        <v>345</v>
      </c>
      <c r="H107" s="221">
        <v>3.6000000000000001</v>
      </c>
      <c r="I107" s="222"/>
      <c r="J107" s="223">
        <f>ROUND(I107*H107,2)</f>
        <v>0</v>
      </c>
      <c r="K107" s="219" t="s">
        <v>19</v>
      </c>
      <c r="L107" s="47"/>
      <c r="M107" s="224" t="s">
        <v>19</v>
      </c>
      <c r="N107" s="225" t="s">
        <v>47</v>
      </c>
      <c r="O107" s="87"/>
      <c r="P107" s="226">
        <f>O107*H107</f>
        <v>0</v>
      </c>
      <c r="Q107" s="226">
        <v>0</v>
      </c>
      <c r="R107" s="226">
        <f>Q107*H107</f>
        <v>0</v>
      </c>
      <c r="S107" s="226">
        <v>0</v>
      </c>
      <c r="T107" s="22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8" t="s">
        <v>204</v>
      </c>
      <c r="AT107" s="228" t="s">
        <v>199</v>
      </c>
      <c r="AU107" s="228" t="s">
        <v>85</v>
      </c>
      <c r="AY107" s="20" t="s">
        <v>197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0" t="s">
        <v>83</v>
      </c>
      <c r="BK107" s="229">
        <f>ROUND(I107*H107,2)</f>
        <v>0</v>
      </c>
      <c r="BL107" s="20" t="s">
        <v>204</v>
      </c>
      <c r="BM107" s="228" t="s">
        <v>2810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1675</v>
      </c>
      <c r="F108" s="215" t="s">
        <v>1676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SUM(P109:P119)</f>
        <v>0</v>
      </c>
      <c r="Q108" s="209"/>
      <c r="R108" s="210">
        <f>SUM(R109:R119)</f>
        <v>0</v>
      </c>
      <c r="S108" s="209"/>
      <c r="T108" s="211">
        <f>SUM(T109:T119)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83</v>
      </c>
      <c r="AT108" s="213" t="s">
        <v>75</v>
      </c>
      <c r="AU108" s="213" t="s">
        <v>83</v>
      </c>
      <c r="AY108" s="212" t="s">
        <v>197</v>
      </c>
      <c r="BK108" s="214">
        <f>SUM(BK109:BK119)</f>
        <v>0</v>
      </c>
    </row>
    <row r="109" s="2" customFormat="1" ht="55.5" customHeight="1">
      <c r="A109" s="41"/>
      <c r="B109" s="42"/>
      <c r="C109" s="217" t="s">
        <v>234</v>
      </c>
      <c r="D109" s="217" t="s">
        <v>199</v>
      </c>
      <c r="E109" s="218" t="s">
        <v>1046</v>
      </c>
      <c r="F109" s="219" t="s">
        <v>1047</v>
      </c>
      <c r="G109" s="220" t="s">
        <v>202</v>
      </c>
      <c r="H109" s="221">
        <v>80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204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204</v>
      </c>
      <c r="BM109" s="228" t="s">
        <v>2811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1049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85</v>
      </c>
    </row>
    <row r="111" s="13" customFormat="1">
      <c r="A111" s="13"/>
      <c r="B111" s="235"/>
      <c r="C111" s="236"/>
      <c r="D111" s="237" t="s">
        <v>208</v>
      </c>
      <c r="E111" s="238" t="s">
        <v>19</v>
      </c>
      <c r="F111" s="239" t="s">
        <v>2812</v>
      </c>
      <c r="G111" s="236"/>
      <c r="H111" s="240">
        <v>80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37</v>
      </c>
      <c r="AX111" s="13" t="s">
        <v>83</v>
      </c>
      <c r="AY111" s="246" t="s">
        <v>197</v>
      </c>
    </row>
    <row r="112" s="2" customFormat="1" ht="24.15" customHeight="1">
      <c r="A112" s="41"/>
      <c r="B112" s="42"/>
      <c r="C112" s="217" t="s">
        <v>239</v>
      </c>
      <c r="D112" s="217" t="s">
        <v>199</v>
      </c>
      <c r="E112" s="218" t="s">
        <v>1690</v>
      </c>
      <c r="F112" s="219" t="s">
        <v>1691</v>
      </c>
      <c r="G112" s="220" t="s">
        <v>202</v>
      </c>
      <c r="H112" s="221">
        <v>80</v>
      </c>
      <c r="I112" s="222"/>
      <c r="J112" s="223">
        <f>ROUND(I112*H112,2)</f>
        <v>0</v>
      </c>
      <c r="K112" s="219" t="s">
        <v>203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204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204</v>
      </c>
      <c r="BM112" s="228" t="s">
        <v>2813</v>
      </c>
    </row>
    <row r="113" s="2" customFormat="1">
      <c r="A113" s="41"/>
      <c r="B113" s="42"/>
      <c r="C113" s="43"/>
      <c r="D113" s="230" t="s">
        <v>206</v>
      </c>
      <c r="E113" s="43"/>
      <c r="F113" s="231" t="s">
        <v>1693</v>
      </c>
      <c r="G113" s="43"/>
      <c r="H113" s="43"/>
      <c r="I113" s="232"/>
      <c r="J113" s="43"/>
      <c r="K113" s="43"/>
      <c r="L113" s="47"/>
      <c r="M113" s="233"/>
      <c r="N113" s="23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206</v>
      </c>
      <c r="AU113" s="20" t="s">
        <v>85</v>
      </c>
    </row>
    <row r="114" s="2" customFormat="1" ht="33" customHeight="1">
      <c r="A114" s="41"/>
      <c r="B114" s="42"/>
      <c r="C114" s="217" t="s">
        <v>245</v>
      </c>
      <c r="D114" s="217" t="s">
        <v>199</v>
      </c>
      <c r="E114" s="218" t="s">
        <v>1678</v>
      </c>
      <c r="F114" s="219" t="s">
        <v>1679</v>
      </c>
      <c r="G114" s="220" t="s">
        <v>202</v>
      </c>
      <c r="H114" s="221">
        <v>80</v>
      </c>
      <c r="I114" s="222"/>
      <c r="J114" s="223">
        <f>ROUND(I114*H114,2)</f>
        <v>0</v>
      </c>
      <c r="K114" s="219" t="s">
        <v>203</v>
      </c>
      <c r="L114" s="47"/>
      <c r="M114" s="224" t="s">
        <v>19</v>
      </c>
      <c r="N114" s="225" t="s">
        <v>47</v>
      </c>
      <c r="O114" s="87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8" t="s">
        <v>204</v>
      </c>
      <c r="AT114" s="228" t="s">
        <v>199</v>
      </c>
      <c r="AU114" s="228" t="s">
        <v>85</v>
      </c>
      <c r="AY114" s="20" t="s">
        <v>197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0" t="s">
        <v>83</v>
      </c>
      <c r="BK114" s="229">
        <f>ROUND(I114*H114,2)</f>
        <v>0</v>
      </c>
      <c r="BL114" s="20" t="s">
        <v>204</v>
      </c>
      <c r="BM114" s="228" t="s">
        <v>2814</v>
      </c>
    </row>
    <row r="115" s="2" customFormat="1">
      <c r="A115" s="41"/>
      <c r="B115" s="42"/>
      <c r="C115" s="43"/>
      <c r="D115" s="230" t="s">
        <v>206</v>
      </c>
      <c r="E115" s="43"/>
      <c r="F115" s="231" t="s">
        <v>1681</v>
      </c>
      <c r="G115" s="43"/>
      <c r="H115" s="43"/>
      <c r="I115" s="232"/>
      <c r="J115" s="43"/>
      <c r="K115" s="43"/>
      <c r="L115" s="47"/>
      <c r="M115" s="233"/>
      <c r="N115" s="23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206</v>
      </c>
      <c r="AU115" s="20" t="s">
        <v>85</v>
      </c>
    </row>
    <row r="116" s="2" customFormat="1" ht="24.15" customHeight="1">
      <c r="A116" s="41"/>
      <c r="B116" s="42"/>
      <c r="C116" s="217" t="s">
        <v>252</v>
      </c>
      <c r="D116" s="217" t="s">
        <v>199</v>
      </c>
      <c r="E116" s="218" t="s">
        <v>1682</v>
      </c>
      <c r="F116" s="219" t="s">
        <v>1683</v>
      </c>
      <c r="G116" s="220" t="s">
        <v>202</v>
      </c>
      <c r="H116" s="221">
        <v>80</v>
      </c>
      <c r="I116" s="222"/>
      <c r="J116" s="223">
        <f>ROUND(I116*H116,2)</f>
        <v>0</v>
      </c>
      <c r="K116" s="219" t="s">
        <v>203</v>
      </c>
      <c r="L116" s="47"/>
      <c r="M116" s="224" t="s">
        <v>19</v>
      </c>
      <c r="N116" s="225" t="s">
        <v>47</v>
      </c>
      <c r="O116" s="87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8" t="s">
        <v>204</v>
      </c>
      <c r="AT116" s="228" t="s">
        <v>199</v>
      </c>
      <c r="AU116" s="228" t="s">
        <v>85</v>
      </c>
      <c r="AY116" s="20" t="s">
        <v>197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0" t="s">
        <v>83</v>
      </c>
      <c r="BK116" s="229">
        <f>ROUND(I116*H116,2)</f>
        <v>0</v>
      </c>
      <c r="BL116" s="20" t="s">
        <v>204</v>
      </c>
      <c r="BM116" s="228" t="s">
        <v>2815</v>
      </c>
    </row>
    <row r="117" s="2" customFormat="1">
      <c r="A117" s="41"/>
      <c r="B117" s="42"/>
      <c r="C117" s="43"/>
      <c r="D117" s="230" t="s">
        <v>206</v>
      </c>
      <c r="E117" s="43"/>
      <c r="F117" s="231" t="s">
        <v>1685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206</v>
      </c>
      <c r="AU117" s="20" t="s">
        <v>85</v>
      </c>
    </row>
    <row r="118" s="2" customFormat="1" ht="21.75" customHeight="1">
      <c r="A118" s="41"/>
      <c r="B118" s="42"/>
      <c r="C118" s="217" t="s">
        <v>258</v>
      </c>
      <c r="D118" s="217" t="s">
        <v>199</v>
      </c>
      <c r="E118" s="218" t="s">
        <v>1686</v>
      </c>
      <c r="F118" s="219" t="s">
        <v>1687</v>
      </c>
      <c r="G118" s="220" t="s">
        <v>202</v>
      </c>
      <c r="H118" s="221">
        <v>80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204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204</v>
      </c>
      <c r="BM118" s="228" t="s">
        <v>2816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1689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2" customFormat="1" ht="22.8" customHeight="1">
      <c r="A120" s="12"/>
      <c r="B120" s="201"/>
      <c r="C120" s="202"/>
      <c r="D120" s="203" t="s">
        <v>75</v>
      </c>
      <c r="E120" s="215" t="s">
        <v>1694</v>
      </c>
      <c r="F120" s="215" t="s">
        <v>1695</v>
      </c>
      <c r="G120" s="202"/>
      <c r="H120" s="202"/>
      <c r="I120" s="205"/>
      <c r="J120" s="216">
        <f>BK120</f>
        <v>0</v>
      </c>
      <c r="K120" s="202"/>
      <c r="L120" s="207"/>
      <c r="M120" s="208"/>
      <c r="N120" s="209"/>
      <c r="O120" s="209"/>
      <c r="P120" s="210">
        <f>SUM(P121:P146)</f>
        <v>0</v>
      </c>
      <c r="Q120" s="209"/>
      <c r="R120" s="210">
        <f>SUM(R121:R146)</f>
        <v>0</v>
      </c>
      <c r="S120" s="209"/>
      <c r="T120" s="211">
        <f>SUM(T121:T146)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2" t="s">
        <v>83</v>
      </c>
      <c r="AT120" s="213" t="s">
        <v>75</v>
      </c>
      <c r="AU120" s="213" t="s">
        <v>83</v>
      </c>
      <c r="AY120" s="212" t="s">
        <v>197</v>
      </c>
      <c r="BK120" s="214">
        <f>SUM(BK121:BK146)</f>
        <v>0</v>
      </c>
    </row>
    <row r="121" s="2" customFormat="1" ht="16.5" customHeight="1">
      <c r="A121" s="41"/>
      <c r="B121" s="42"/>
      <c r="C121" s="217" t="s">
        <v>8</v>
      </c>
      <c r="D121" s="217" t="s">
        <v>199</v>
      </c>
      <c r="E121" s="218" t="s">
        <v>1750</v>
      </c>
      <c r="F121" s="219" t="s">
        <v>1751</v>
      </c>
      <c r="G121" s="220" t="s">
        <v>1720</v>
      </c>
      <c r="H121" s="221">
        <v>179</v>
      </c>
      <c r="I121" s="222"/>
      <c r="J121" s="223">
        <f>ROUND(I121*H121,2)</f>
        <v>0</v>
      </c>
      <c r="K121" s="219" t="s">
        <v>19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204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204</v>
      </c>
      <c r="BM121" s="228" t="s">
        <v>2817</v>
      </c>
    </row>
    <row r="122" s="2" customFormat="1" ht="33" customHeight="1">
      <c r="A122" s="41"/>
      <c r="B122" s="42"/>
      <c r="C122" s="269" t="s">
        <v>273</v>
      </c>
      <c r="D122" s="269" t="s">
        <v>342</v>
      </c>
      <c r="E122" s="270" t="s">
        <v>1766</v>
      </c>
      <c r="F122" s="271" t="s">
        <v>2818</v>
      </c>
      <c r="G122" s="272" t="s">
        <v>1720</v>
      </c>
      <c r="H122" s="273">
        <v>1</v>
      </c>
      <c r="I122" s="274"/>
      <c r="J122" s="275">
        <f>ROUND(I122*H122,2)</f>
        <v>0</v>
      </c>
      <c r="K122" s="271" t="s">
        <v>19</v>
      </c>
      <c r="L122" s="276"/>
      <c r="M122" s="277" t="s">
        <v>19</v>
      </c>
      <c r="N122" s="278" t="s">
        <v>47</v>
      </c>
      <c r="O122" s="87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8" t="s">
        <v>239</v>
      </c>
      <c r="AT122" s="228" t="s">
        <v>342</v>
      </c>
      <c r="AU122" s="228" t="s">
        <v>85</v>
      </c>
      <c r="AY122" s="20" t="s">
        <v>197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0" t="s">
        <v>83</v>
      </c>
      <c r="BK122" s="229">
        <f>ROUND(I122*H122,2)</f>
        <v>0</v>
      </c>
      <c r="BL122" s="20" t="s">
        <v>204</v>
      </c>
      <c r="BM122" s="228" t="s">
        <v>2819</v>
      </c>
    </row>
    <row r="123" s="2" customFormat="1" ht="24.15" customHeight="1">
      <c r="A123" s="41"/>
      <c r="B123" s="42"/>
      <c r="C123" s="269" t="s">
        <v>279</v>
      </c>
      <c r="D123" s="269" t="s">
        <v>342</v>
      </c>
      <c r="E123" s="270" t="s">
        <v>2820</v>
      </c>
      <c r="F123" s="271" t="s">
        <v>2821</v>
      </c>
      <c r="G123" s="272" t="s">
        <v>1720</v>
      </c>
      <c r="H123" s="273">
        <v>12</v>
      </c>
      <c r="I123" s="274"/>
      <c r="J123" s="275">
        <f>ROUND(I123*H123,2)</f>
        <v>0</v>
      </c>
      <c r="K123" s="271" t="s">
        <v>19</v>
      </c>
      <c r="L123" s="276"/>
      <c r="M123" s="277" t="s">
        <v>19</v>
      </c>
      <c r="N123" s="278" t="s">
        <v>47</v>
      </c>
      <c r="O123" s="87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8" t="s">
        <v>239</v>
      </c>
      <c r="AT123" s="228" t="s">
        <v>342</v>
      </c>
      <c r="AU123" s="228" t="s">
        <v>85</v>
      </c>
      <c r="AY123" s="20" t="s">
        <v>197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0" t="s">
        <v>83</v>
      </c>
      <c r="BK123" s="229">
        <f>ROUND(I123*H123,2)</f>
        <v>0</v>
      </c>
      <c r="BL123" s="20" t="s">
        <v>204</v>
      </c>
      <c r="BM123" s="228" t="s">
        <v>2822</v>
      </c>
    </row>
    <row r="124" s="2" customFormat="1" ht="21.75" customHeight="1">
      <c r="A124" s="41"/>
      <c r="B124" s="42"/>
      <c r="C124" s="269" t="s">
        <v>285</v>
      </c>
      <c r="D124" s="269" t="s">
        <v>342</v>
      </c>
      <c r="E124" s="270" t="s">
        <v>1757</v>
      </c>
      <c r="F124" s="271" t="s">
        <v>2823</v>
      </c>
      <c r="G124" s="272" t="s">
        <v>1720</v>
      </c>
      <c r="H124" s="273">
        <v>30</v>
      </c>
      <c r="I124" s="274"/>
      <c r="J124" s="275">
        <f>ROUND(I124*H124,2)</f>
        <v>0</v>
      </c>
      <c r="K124" s="271" t="s">
        <v>19</v>
      </c>
      <c r="L124" s="276"/>
      <c r="M124" s="277" t="s">
        <v>19</v>
      </c>
      <c r="N124" s="278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239</v>
      </c>
      <c r="AT124" s="228" t="s">
        <v>342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2824</v>
      </c>
    </row>
    <row r="125" s="2" customFormat="1" ht="16.5" customHeight="1">
      <c r="A125" s="41"/>
      <c r="B125" s="42"/>
      <c r="C125" s="269" t="s">
        <v>290</v>
      </c>
      <c r="D125" s="269" t="s">
        <v>342</v>
      </c>
      <c r="E125" s="270" t="s">
        <v>2825</v>
      </c>
      <c r="F125" s="271" t="s">
        <v>2826</v>
      </c>
      <c r="G125" s="272" t="s">
        <v>1720</v>
      </c>
      <c r="H125" s="273">
        <v>32</v>
      </c>
      <c r="I125" s="274"/>
      <c r="J125" s="275">
        <f>ROUND(I125*H125,2)</f>
        <v>0</v>
      </c>
      <c r="K125" s="271" t="s">
        <v>19</v>
      </c>
      <c r="L125" s="276"/>
      <c r="M125" s="277" t="s">
        <v>19</v>
      </c>
      <c r="N125" s="278" t="s">
        <v>47</v>
      </c>
      <c r="O125" s="87"/>
      <c r="P125" s="226">
        <f>O125*H125</f>
        <v>0</v>
      </c>
      <c r="Q125" s="226">
        <v>0</v>
      </c>
      <c r="R125" s="226">
        <f>Q125*H125</f>
        <v>0</v>
      </c>
      <c r="S125" s="226">
        <v>0</v>
      </c>
      <c r="T125" s="227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8" t="s">
        <v>239</v>
      </c>
      <c r="AT125" s="228" t="s">
        <v>342</v>
      </c>
      <c r="AU125" s="228" t="s">
        <v>85</v>
      </c>
      <c r="AY125" s="20" t="s">
        <v>197</v>
      </c>
      <c r="BE125" s="229">
        <f>IF(N125="základní",J125,0)</f>
        <v>0</v>
      </c>
      <c r="BF125" s="229">
        <f>IF(N125="snížená",J125,0)</f>
        <v>0</v>
      </c>
      <c r="BG125" s="229">
        <f>IF(N125="zákl. přenesená",J125,0)</f>
        <v>0</v>
      </c>
      <c r="BH125" s="229">
        <f>IF(N125="sníž. přenesená",J125,0)</f>
        <v>0</v>
      </c>
      <c r="BI125" s="229">
        <f>IF(N125="nulová",J125,0)</f>
        <v>0</v>
      </c>
      <c r="BJ125" s="20" t="s">
        <v>83</v>
      </c>
      <c r="BK125" s="229">
        <f>ROUND(I125*H125,2)</f>
        <v>0</v>
      </c>
      <c r="BL125" s="20" t="s">
        <v>204</v>
      </c>
      <c r="BM125" s="228" t="s">
        <v>2827</v>
      </c>
    </row>
    <row r="126" s="2" customFormat="1" ht="24.15" customHeight="1">
      <c r="A126" s="41"/>
      <c r="B126" s="42"/>
      <c r="C126" s="269" t="s">
        <v>302</v>
      </c>
      <c r="D126" s="269" t="s">
        <v>342</v>
      </c>
      <c r="E126" s="270" t="s">
        <v>2828</v>
      </c>
      <c r="F126" s="271" t="s">
        <v>2829</v>
      </c>
      <c r="G126" s="272" t="s">
        <v>1720</v>
      </c>
      <c r="H126" s="273">
        <v>64</v>
      </c>
      <c r="I126" s="274"/>
      <c r="J126" s="275">
        <f>ROUND(I126*H126,2)</f>
        <v>0</v>
      </c>
      <c r="K126" s="271" t="s">
        <v>19</v>
      </c>
      <c r="L126" s="276"/>
      <c r="M126" s="277" t="s">
        <v>19</v>
      </c>
      <c r="N126" s="278" t="s">
        <v>47</v>
      </c>
      <c r="O126" s="87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8" t="s">
        <v>239</v>
      </c>
      <c r="AT126" s="228" t="s">
        <v>342</v>
      </c>
      <c r="AU126" s="228" t="s">
        <v>85</v>
      </c>
      <c r="AY126" s="20" t="s">
        <v>197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0" t="s">
        <v>83</v>
      </c>
      <c r="BK126" s="229">
        <f>ROUND(I126*H126,2)</f>
        <v>0</v>
      </c>
      <c r="BL126" s="20" t="s">
        <v>204</v>
      </c>
      <c r="BM126" s="228" t="s">
        <v>2830</v>
      </c>
    </row>
    <row r="127" s="2" customFormat="1" ht="24.15" customHeight="1">
      <c r="A127" s="41"/>
      <c r="B127" s="42"/>
      <c r="C127" s="269" t="s">
        <v>308</v>
      </c>
      <c r="D127" s="269" t="s">
        <v>342</v>
      </c>
      <c r="E127" s="270" t="s">
        <v>1705</v>
      </c>
      <c r="F127" s="271" t="s">
        <v>2405</v>
      </c>
      <c r="G127" s="272" t="s">
        <v>1720</v>
      </c>
      <c r="H127" s="273">
        <v>40</v>
      </c>
      <c r="I127" s="274"/>
      <c r="J127" s="275">
        <f>ROUND(I127*H127,2)</f>
        <v>0</v>
      </c>
      <c r="K127" s="271" t="s">
        <v>19</v>
      </c>
      <c r="L127" s="276"/>
      <c r="M127" s="277" t="s">
        <v>19</v>
      </c>
      <c r="N127" s="278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239</v>
      </c>
      <c r="AT127" s="228" t="s">
        <v>342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204</v>
      </c>
      <c r="BM127" s="228" t="s">
        <v>2831</v>
      </c>
    </row>
    <row r="128" s="2" customFormat="1" ht="21.75" customHeight="1">
      <c r="A128" s="41"/>
      <c r="B128" s="42"/>
      <c r="C128" s="217" t="s">
        <v>319</v>
      </c>
      <c r="D128" s="217" t="s">
        <v>199</v>
      </c>
      <c r="E128" s="218" t="s">
        <v>2407</v>
      </c>
      <c r="F128" s="219" t="s">
        <v>2408</v>
      </c>
      <c r="G128" s="220" t="s">
        <v>1720</v>
      </c>
      <c r="H128" s="221">
        <v>178</v>
      </c>
      <c r="I128" s="222"/>
      <c r="J128" s="223">
        <f>ROUND(I128*H128,2)</f>
        <v>0</v>
      </c>
      <c r="K128" s="219" t="s">
        <v>19</v>
      </c>
      <c r="L128" s="47"/>
      <c r="M128" s="224" t="s">
        <v>19</v>
      </c>
      <c r="N128" s="225" t="s">
        <v>47</v>
      </c>
      <c r="O128" s="87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204</v>
      </c>
      <c r="AT128" s="228" t="s">
        <v>199</v>
      </c>
      <c r="AU128" s="228" t="s">
        <v>85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204</v>
      </c>
      <c r="BM128" s="228" t="s">
        <v>2832</v>
      </c>
    </row>
    <row r="129" s="13" customFormat="1">
      <c r="A129" s="13"/>
      <c r="B129" s="235"/>
      <c r="C129" s="236"/>
      <c r="D129" s="237" t="s">
        <v>208</v>
      </c>
      <c r="E129" s="238" t="s">
        <v>19</v>
      </c>
      <c r="F129" s="239" t="s">
        <v>2833</v>
      </c>
      <c r="G129" s="236"/>
      <c r="H129" s="240">
        <v>178</v>
      </c>
      <c r="I129" s="241"/>
      <c r="J129" s="236"/>
      <c r="K129" s="236"/>
      <c r="L129" s="242"/>
      <c r="M129" s="243"/>
      <c r="N129" s="244"/>
      <c r="O129" s="244"/>
      <c r="P129" s="244"/>
      <c r="Q129" s="244"/>
      <c r="R129" s="244"/>
      <c r="S129" s="244"/>
      <c r="T129" s="245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6" t="s">
        <v>208</v>
      </c>
      <c r="AU129" s="246" t="s">
        <v>85</v>
      </c>
      <c r="AV129" s="13" t="s">
        <v>85</v>
      </c>
      <c r="AW129" s="13" t="s">
        <v>37</v>
      </c>
      <c r="AX129" s="13" t="s">
        <v>83</v>
      </c>
      <c r="AY129" s="246" t="s">
        <v>197</v>
      </c>
    </row>
    <row r="130" s="2" customFormat="1" ht="37.8" customHeight="1">
      <c r="A130" s="41"/>
      <c r="B130" s="42"/>
      <c r="C130" s="217" t="s">
        <v>325</v>
      </c>
      <c r="D130" s="217" t="s">
        <v>199</v>
      </c>
      <c r="E130" s="218" t="s">
        <v>2411</v>
      </c>
      <c r="F130" s="219" t="s">
        <v>2412</v>
      </c>
      <c r="G130" s="220" t="s">
        <v>1720</v>
      </c>
      <c r="H130" s="221">
        <v>178</v>
      </c>
      <c r="I130" s="222"/>
      <c r="J130" s="223">
        <f>ROUND(I130*H130,2)</f>
        <v>0</v>
      </c>
      <c r="K130" s="219" t="s">
        <v>203</v>
      </c>
      <c r="L130" s="47"/>
      <c r="M130" s="224" t="s">
        <v>19</v>
      </c>
      <c r="N130" s="225" t="s">
        <v>47</v>
      </c>
      <c r="O130" s="87"/>
      <c r="P130" s="226">
        <f>O130*H130</f>
        <v>0</v>
      </c>
      <c r="Q130" s="226">
        <v>0</v>
      </c>
      <c r="R130" s="226">
        <f>Q130*H130</f>
        <v>0</v>
      </c>
      <c r="S130" s="226">
        <v>0</v>
      </c>
      <c r="T130" s="22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8" t="s">
        <v>204</v>
      </c>
      <c r="AT130" s="228" t="s">
        <v>199</v>
      </c>
      <c r="AU130" s="228" t="s">
        <v>85</v>
      </c>
      <c r="AY130" s="20" t="s">
        <v>197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0" t="s">
        <v>83</v>
      </c>
      <c r="BK130" s="229">
        <f>ROUND(I130*H130,2)</f>
        <v>0</v>
      </c>
      <c r="BL130" s="20" t="s">
        <v>204</v>
      </c>
      <c r="BM130" s="228" t="s">
        <v>2834</v>
      </c>
    </row>
    <row r="131" s="2" customFormat="1">
      <c r="A131" s="41"/>
      <c r="B131" s="42"/>
      <c r="C131" s="43"/>
      <c r="D131" s="230" t="s">
        <v>206</v>
      </c>
      <c r="E131" s="43"/>
      <c r="F131" s="231" t="s">
        <v>2414</v>
      </c>
      <c r="G131" s="43"/>
      <c r="H131" s="43"/>
      <c r="I131" s="232"/>
      <c r="J131" s="43"/>
      <c r="K131" s="43"/>
      <c r="L131" s="47"/>
      <c r="M131" s="233"/>
      <c r="N131" s="23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206</v>
      </c>
      <c r="AU131" s="20" t="s">
        <v>85</v>
      </c>
    </row>
    <row r="132" s="2" customFormat="1" ht="24.15" customHeight="1">
      <c r="A132" s="41"/>
      <c r="B132" s="42"/>
      <c r="C132" s="217" t="s">
        <v>7</v>
      </c>
      <c r="D132" s="217" t="s">
        <v>199</v>
      </c>
      <c r="E132" s="218" t="s">
        <v>2422</v>
      </c>
      <c r="F132" s="219" t="s">
        <v>2423</v>
      </c>
      <c r="G132" s="220" t="s">
        <v>1720</v>
      </c>
      <c r="H132" s="221">
        <v>1</v>
      </c>
      <c r="I132" s="222"/>
      <c r="J132" s="223">
        <f>ROUND(I132*H132,2)</f>
        <v>0</v>
      </c>
      <c r="K132" s="219" t="s">
        <v>19</v>
      </c>
      <c r="L132" s="47"/>
      <c r="M132" s="224" t="s">
        <v>19</v>
      </c>
      <c r="N132" s="225" t="s">
        <v>47</v>
      </c>
      <c r="O132" s="87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8" t="s">
        <v>204</v>
      </c>
      <c r="AT132" s="228" t="s">
        <v>199</v>
      </c>
      <c r="AU132" s="228" t="s">
        <v>85</v>
      </c>
      <c r="AY132" s="20" t="s">
        <v>197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0" t="s">
        <v>83</v>
      </c>
      <c r="BK132" s="229">
        <f>ROUND(I132*H132,2)</f>
        <v>0</v>
      </c>
      <c r="BL132" s="20" t="s">
        <v>204</v>
      </c>
      <c r="BM132" s="228" t="s">
        <v>2835</v>
      </c>
    </row>
    <row r="133" s="2" customFormat="1" ht="16.5" customHeight="1">
      <c r="A133" s="41"/>
      <c r="B133" s="42"/>
      <c r="C133" s="269" t="s">
        <v>335</v>
      </c>
      <c r="D133" s="269" t="s">
        <v>342</v>
      </c>
      <c r="E133" s="270" t="s">
        <v>1735</v>
      </c>
      <c r="F133" s="271" t="s">
        <v>1706</v>
      </c>
      <c r="G133" s="272" t="s">
        <v>266</v>
      </c>
      <c r="H133" s="273">
        <v>0.20000000000000001</v>
      </c>
      <c r="I133" s="274"/>
      <c r="J133" s="275">
        <f>ROUND(I133*H133,2)</f>
        <v>0</v>
      </c>
      <c r="K133" s="271" t="s">
        <v>19</v>
      </c>
      <c r="L133" s="276"/>
      <c r="M133" s="277" t="s">
        <v>19</v>
      </c>
      <c r="N133" s="278" t="s">
        <v>47</v>
      </c>
      <c r="O133" s="87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8" t="s">
        <v>239</v>
      </c>
      <c r="AT133" s="228" t="s">
        <v>342</v>
      </c>
      <c r="AU133" s="228" t="s">
        <v>85</v>
      </c>
      <c r="AY133" s="20" t="s">
        <v>197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0" t="s">
        <v>83</v>
      </c>
      <c r="BK133" s="229">
        <f>ROUND(I133*H133,2)</f>
        <v>0</v>
      </c>
      <c r="BL133" s="20" t="s">
        <v>204</v>
      </c>
      <c r="BM133" s="228" t="s">
        <v>2836</v>
      </c>
    </row>
    <row r="134" s="2" customFormat="1" ht="21.75" customHeight="1">
      <c r="A134" s="41"/>
      <c r="B134" s="42"/>
      <c r="C134" s="217" t="s">
        <v>341</v>
      </c>
      <c r="D134" s="217" t="s">
        <v>199</v>
      </c>
      <c r="E134" s="218" t="s">
        <v>2427</v>
      </c>
      <c r="F134" s="219" t="s">
        <v>2428</v>
      </c>
      <c r="G134" s="220" t="s">
        <v>1720</v>
      </c>
      <c r="H134" s="221">
        <v>1</v>
      </c>
      <c r="I134" s="222"/>
      <c r="J134" s="223">
        <f>ROUND(I134*H134,2)</f>
        <v>0</v>
      </c>
      <c r="K134" s="219" t="s">
        <v>19</v>
      </c>
      <c r="L134" s="47"/>
      <c r="M134" s="224" t="s">
        <v>19</v>
      </c>
      <c r="N134" s="225" t="s">
        <v>47</v>
      </c>
      <c r="O134" s="87"/>
      <c r="P134" s="226">
        <f>O134*H134</f>
        <v>0</v>
      </c>
      <c r="Q134" s="226">
        <v>0</v>
      </c>
      <c r="R134" s="226">
        <f>Q134*H134</f>
        <v>0</v>
      </c>
      <c r="S134" s="226">
        <v>0</v>
      </c>
      <c r="T134" s="22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8" t="s">
        <v>204</v>
      </c>
      <c r="AT134" s="228" t="s">
        <v>199</v>
      </c>
      <c r="AU134" s="228" t="s">
        <v>85</v>
      </c>
      <c r="AY134" s="20" t="s">
        <v>197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0" t="s">
        <v>83</v>
      </c>
      <c r="BK134" s="229">
        <f>ROUND(I134*H134,2)</f>
        <v>0</v>
      </c>
      <c r="BL134" s="20" t="s">
        <v>204</v>
      </c>
      <c r="BM134" s="228" t="s">
        <v>2837</v>
      </c>
    </row>
    <row r="135" s="2" customFormat="1" ht="21.75" customHeight="1">
      <c r="A135" s="41"/>
      <c r="B135" s="42"/>
      <c r="C135" s="217" t="s">
        <v>349</v>
      </c>
      <c r="D135" s="217" t="s">
        <v>199</v>
      </c>
      <c r="E135" s="218" t="s">
        <v>1772</v>
      </c>
      <c r="F135" s="219" t="s">
        <v>1773</v>
      </c>
      <c r="G135" s="220" t="s">
        <v>1720</v>
      </c>
      <c r="H135" s="221">
        <v>1</v>
      </c>
      <c r="I135" s="222"/>
      <c r="J135" s="223">
        <f>ROUND(I135*H135,2)</f>
        <v>0</v>
      </c>
      <c r="K135" s="219" t="s">
        <v>19</v>
      </c>
      <c r="L135" s="47"/>
      <c r="M135" s="224" t="s">
        <v>19</v>
      </c>
      <c r="N135" s="225" t="s">
        <v>47</v>
      </c>
      <c r="O135" s="87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8" t="s">
        <v>204</v>
      </c>
      <c r="AT135" s="228" t="s">
        <v>199</v>
      </c>
      <c r="AU135" s="228" t="s">
        <v>85</v>
      </c>
      <c r="AY135" s="20" t="s">
        <v>197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0" t="s">
        <v>83</v>
      </c>
      <c r="BK135" s="229">
        <f>ROUND(I135*H135,2)</f>
        <v>0</v>
      </c>
      <c r="BL135" s="20" t="s">
        <v>204</v>
      </c>
      <c r="BM135" s="228" t="s">
        <v>2838</v>
      </c>
    </row>
    <row r="136" s="2" customFormat="1" ht="16.5" customHeight="1">
      <c r="A136" s="41"/>
      <c r="B136" s="42"/>
      <c r="C136" s="217" t="s">
        <v>355</v>
      </c>
      <c r="D136" s="217" t="s">
        <v>199</v>
      </c>
      <c r="E136" s="218" t="s">
        <v>1723</v>
      </c>
      <c r="F136" s="219" t="s">
        <v>2839</v>
      </c>
      <c r="G136" s="220" t="s">
        <v>1720</v>
      </c>
      <c r="H136" s="221">
        <v>1</v>
      </c>
      <c r="I136" s="222"/>
      <c r="J136" s="223">
        <f>ROUND(I136*H136,2)</f>
        <v>0</v>
      </c>
      <c r="K136" s="219" t="s">
        <v>19</v>
      </c>
      <c r="L136" s="47"/>
      <c r="M136" s="224" t="s">
        <v>19</v>
      </c>
      <c r="N136" s="225" t="s">
        <v>47</v>
      </c>
      <c r="O136" s="87"/>
      <c r="P136" s="226">
        <f>O136*H136</f>
        <v>0</v>
      </c>
      <c r="Q136" s="226">
        <v>0</v>
      </c>
      <c r="R136" s="226">
        <f>Q136*H136</f>
        <v>0</v>
      </c>
      <c r="S136" s="226">
        <v>0</v>
      </c>
      <c r="T136" s="22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8" t="s">
        <v>204</v>
      </c>
      <c r="AT136" s="228" t="s">
        <v>199</v>
      </c>
      <c r="AU136" s="228" t="s">
        <v>85</v>
      </c>
      <c r="AY136" s="20" t="s">
        <v>197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0" t="s">
        <v>83</v>
      </c>
      <c r="BK136" s="229">
        <f>ROUND(I136*H136,2)</f>
        <v>0</v>
      </c>
      <c r="BL136" s="20" t="s">
        <v>204</v>
      </c>
      <c r="BM136" s="228" t="s">
        <v>2840</v>
      </c>
    </row>
    <row r="137" s="2" customFormat="1" ht="16.5" customHeight="1">
      <c r="A137" s="41"/>
      <c r="B137" s="42"/>
      <c r="C137" s="217" t="s">
        <v>360</v>
      </c>
      <c r="D137" s="217" t="s">
        <v>199</v>
      </c>
      <c r="E137" s="218" t="s">
        <v>2841</v>
      </c>
      <c r="F137" s="219" t="s">
        <v>1719</v>
      </c>
      <c r="G137" s="220" t="s">
        <v>1720</v>
      </c>
      <c r="H137" s="221">
        <v>1</v>
      </c>
      <c r="I137" s="222"/>
      <c r="J137" s="223">
        <f>ROUND(I137*H137,2)</f>
        <v>0</v>
      </c>
      <c r="K137" s="219" t="s">
        <v>19</v>
      </c>
      <c r="L137" s="47"/>
      <c r="M137" s="224" t="s">
        <v>19</v>
      </c>
      <c r="N137" s="225" t="s">
        <v>47</v>
      </c>
      <c r="O137" s="87"/>
      <c r="P137" s="226">
        <f>O137*H137</f>
        <v>0</v>
      </c>
      <c r="Q137" s="226">
        <v>0</v>
      </c>
      <c r="R137" s="226">
        <f>Q137*H137</f>
        <v>0</v>
      </c>
      <c r="S137" s="226">
        <v>0</v>
      </c>
      <c r="T137" s="227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8" t="s">
        <v>204</v>
      </c>
      <c r="AT137" s="228" t="s">
        <v>199</v>
      </c>
      <c r="AU137" s="228" t="s">
        <v>85</v>
      </c>
      <c r="AY137" s="20" t="s">
        <v>197</v>
      </c>
      <c r="BE137" s="229">
        <f>IF(N137="základní",J137,0)</f>
        <v>0</v>
      </c>
      <c r="BF137" s="229">
        <f>IF(N137="snížená",J137,0)</f>
        <v>0</v>
      </c>
      <c r="BG137" s="229">
        <f>IF(N137="zákl. přenesená",J137,0)</f>
        <v>0</v>
      </c>
      <c r="BH137" s="229">
        <f>IF(N137="sníž. přenesená",J137,0)</f>
        <v>0</v>
      </c>
      <c r="BI137" s="229">
        <f>IF(N137="nulová",J137,0)</f>
        <v>0</v>
      </c>
      <c r="BJ137" s="20" t="s">
        <v>83</v>
      </c>
      <c r="BK137" s="229">
        <f>ROUND(I137*H137,2)</f>
        <v>0</v>
      </c>
      <c r="BL137" s="20" t="s">
        <v>204</v>
      </c>
      <c r="BM137" s="228" t="s">
        <v>2842</v>
      </c>
    </row>
    <row r="138" s="2" customFormat="1" ht="37.8" customHeight="1">
      <c r="A138" s="41"/>
      <c r="B138" s="42"/>
      <c r="C138" s="217" t="s">
        <v>366</v>
      </c>
      <c r="D138" s="217" t="s">
        <v>199</v>
      </c>
      <c r="E138" s="218" t="s">
        <v>1731</v>
      </c>
      <c r="F138" s="219" t="s">
        <v>1732</v>
      </c>
      <c r="G138" s="220" t="s">
        <v>345</v>
      </c>
      <c r="H138" s="221">
        <v>0.0060000000000000001</v>
      </c>
      <c r="I138" s="222"/>
      <c r="J138" s="223">
        <f>ROUND(I138*H138,2)</f>
        <v>0</v>
      </c>
      <c r="K138" s="219" t="s">
        <v>203</v>
      </c>
      <c r="L138" s="47"/>
      <c r="M138" s="224" t="s">
        <v>19</v>
      </c>
      <c r="N138" s="225" t="s">
        <v>47</v>
      </c>
      <c r="O138" s="87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8" t="s">
        <v>204</v>
      </c>
      <c r="AT138" s="228" t="s">
        <v>199</v>
      </c>
      <c r="AU138" s="228" t="s">
        <v>85</v>
      </c>
      <c r="AY138" s="20" t="s">
        <v>197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0" t="s">
        <v>83</v>
      </c>
      <c r="BK138" s="229">
        <f>ROUND(I138*H138,2)</f>
        <v>0</v>
      </c>
      <c r="BL138" s="20" t="s">
        <v>204</v>
      </c>
      <c r="BM138" s="228" t="s">
        <v>2843</v>
      </c>
    </row>
    <row r="139" s="2" customFormat="1">
      <c r="A139" s="41"/>
      <c r="B139" s="42"/>
      <c r="C139" s="43"/>
      <c r="D139" s="230" t="s">
        <v>206</v>
      </c>
      <c r="E139" s="43"/>
      <c r="F139" s="231" t="s">
        <v>1734</v>
      </c>
      <c r="G139" s="43"/>
      <c r="H139" s="43"/>
      <c r="I139" s="232"/>
      <c r="J139" s="43"/>
      <c r="K139" s="43"/>
      <c r="L139" s="47"/>
      <c r="M139" s="233"/>
      <c r="N139" s="23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206</v>
      </c>
      <c r="AU139" s="20" t="s">
        <v>85</v>
      </c>
    </row>
    <row r="140" s="2" customFormat="1" ht="16.5" customHeight="1">
      <c r="A140" s="41"/>
      <c r="B140" s="42"/>
      <c r="C140" s="269" t="s">
        <v>372</v>
      </c>
      <c r="D140" s="269" t="s">
        <v>342</v>
      </c>
      <c r="E140" s="270" t="s">
        <v>1747</v>
      </c>
      <c r="F140" s="271" t="s">
        <v>1736</v>
      </c>
      <c r="G140" s="272" t="s">
        <v>345</v>
      </c>
      <c r="H140" s="273">
        <v>0.0060000000000000001</v>
      </c>
      <c r="I140" s="274"/>
      <c r="J140" s="275">
        <f>ROUND(I140*H140,2)</f>
        <v>0</v>
      </c>
      <c r="K140" s="271" t="s">
        <v>19</v>
      </c>
      <c r="L140" s="276"/>
      <c r="M140" s="277" t="s">
        <v>19</v>
      </c>
      <c r="N140" s="278" t="s">
        <v>47</v>
      </c>
      <c r="O140" s="87"/>
      <c r="P140" s="226">
        <f>O140*H140</f>
        <v>0</v>
      </c>
      <c r="Q140" s="226">
        <v>0</v>
      </c>
      <c r="R140" s="226">
        <f>Q140*H140</f>
        <v>0</v>
      </c>
      <c r="S140" s="226">
        <v>0</v>
      </c>
      <c r="T140" s="22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8" t="s">
        <v>239</v>
      </c>
      <c r="AT140" s="228" t="s">
        <v>342</v>
      </c>
      <c r="AU140" s="228" t="s">
        <v>85</v>
      </c>
      <c r="AY140" s="20" t="s">
        <v>197</v>
      </c>
      <c r="BE140" s="229">
        <f>IF(N140="základní",J140,0)</f>
        <v>0</v>
      </c>
      <c r="BF140" s="229">
        <f>IF(N140="snížená",J140,0)</f>
        <v>0</v>
      </c>
      <c r="BG140" s="229">
        <f>IF(N140="zákl. přenesená",J140,0)</f>
        <v>0</v>
      </c>
      <c r="BH140" s="229">
        <f>IF(N140="sníž. přenesená",J140,0)</f>
        <v>0</v>
      </c>
      <c r="BI140" s="229">
        <f>IF(N140="nulová",J140,0)</f>
        <v>0</v>
      </c>
      <c r="BJ140" s="20" t="s">
        <v>83</v>
      </c>
      <c r="BK140" s="229">
        <f>ROUND(I140*H140,2)</f>
        <v>0</v>
      </c>
      <c r="BL140" s="20" t="s">
        <v>204</v>
      </c>
      <c r="BM140" s="228" t="s">
        <v>2844</v>
      </c>
    </row>
    <row r="141" s="2" customFormat="1" ht="16.5" customHeight="1">
      <c r="A141" s="41"/>
      <c r="B141" s="42"/>
      <c r="C141" s="217" t="s">
        <v>391</v>
      </c>
      <c r="D141" s="217" t="s">
        <v>199</v>
      </c>
      <c r="E141" s="218" t="s">
        <v>1775</v>
      </c>
      <c r="F141" s="219" t="s">
        <v>1776</v>
      </c>
      <c r="G141" s="220" t="s">
        <v>1720</v>
      </c>
      <c r="H141" s="221">
        <v>1</v>
      </c>
      <c r="I141" s="222"/>
      <c r="J141" s="223">
        <f>ROUND(I141*H141,2)</f>
        <v>0</v>
      </c>
      <c r="K141" s="219" t="s">
        <v>19</v>
      </c>
      <c r="L141" s="47"/>
      <c r="M141" s="224" t="s">
        <v>19</v>
      </c>
      <c r="N141" s="225" t="s">
        <v>47</v>
      </c>
      <c r="O141" s="87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8" t="s">
        <v>204</v>
      </c>
      <c r="AT141" s="228" t="s">
        <v>199</v>
      </c>
      <c r="AU141" s="228" t="s">
        <v>85</v>
      </c>
      <c r="AY141" s="20" t="s">
        <v>197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0" t="s">
        <v>83</v>
      </c>
      <c r="BK141" s="229">
        <f>ROUND(I141*H141,2)</f>
        <v>0</v>
      </c>
      <c r="BL141" s="20" t="s">
        <v>204</v>
      </c>
      <c r="BM141" s="228" t="s">
        <v>2845</v>
      </c>
    </row>
    <row r="142" s="2" customFormat="1" ht="21.75" customHeight="1">
      <c r="A142" s="41"/>
      <c r="B142" s="42"/>
      <c r="C142" s="217" t="s">
        <v>396</v>
      </c>
      <c r="D142" s="217" t="s">
        <v>199</v>
      </c>
      <c r="E142" s="218" t="s">
        <v>1738</v>
      </c>
      <c r="F142" s="219" t="s">
        <v>1739</v>
      </c>
      <c r="G142" s="220" t="s">
        <v>266</v>
      </c>
      <c r="H142" s="221">
        <v>3.7000000000000002</v>
      </c>
      <c r="I142" s="222"/>
      <c r="J142" s="223">
        <f>ROUND(I142*H142,2)</f>
        <v>0</v>
      </c>
      <c r="K142" s="219" t="s">
        <v>203</v>
      </c>
      <c r="L142" s="47"/>
      <c r="M142" s="224" t="s">
        <v>19</v>
      </c>
      <c r="N142" s="225" t="s">
        <v>47</v>
      </c>
      <c r="O142" s="87"/>
      <c r="P142" s="226">
        <f>O142*H142</f>
        <v>0</v>
      </c>
      <c r="Q142" s="226">
        <v>0</v>
      </c>
      <c r="R142" s="226">
        <f>Q142*H142</f>
        <v>0</v>
      </c>
      <c r="S142" s="226">
        <v>0</v>
      </c>
      <c r="T142" s="22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8" t="s">
        <v>204</v>
      </c>
      <c r="AT142" s="228" t="s">
        <v>199</v>
      </c>
      <c r="AU142" s="228" t="s">
        <v>85</v>
      </c>
      <c r="AY142" s="20" t="s">
        <v>197</v>
      </c>
      <c r="BE142" s="229">
        <f>IF(N142="základní",J142,0)</f>
        <v>0</v>
      </c>
      <c r="BF142" s="229">
        <f>IF(N142="snížená",J142,0)</f>
        <v>0</v>
      </c>
      <c r="BG142" s="229">
        <f>IF(N142="zákl. přenesená",J142,0)</f>
        <v>0</v>
      </c>
      <c r="BH142" s="229">
        <f>IF(N142="sníž. přenesená",J142,0)</f>
        <v>0</v>
      </c>
      <c r="BI142" s="229">
        <f>IF(N142="nulová",J142,0)</f>
        <v>0</v>
      </c>
      <c r="BJ142" s="20" t="s">
        <v>83</v>
      </c>
      <c r="BK142" s="229">
        <f>ROUND(I142*H142,2)</f>
        <v>0</v>
      </c>
      <c r="BL142" s="20" t="s">
        <v>204</v>
      </c>
      <c r="BM142" s="228" t="s">
        <v>2846</v>
      </c>
    </row>
    <row r="143" s="2" customFormat="1">
      <c r="A143" s="41"/>
      <c r="B143" s="42"/>
      <c r="C143" s="43"/>
      <c r="D143" s="230" t="s">
        <v>206</v>
      </c>
      <c r="E143" s="43"/>
      <c r="F143" s="231" t="s">
        <v>1741</v>
      </c>
      <c r="G143" s="43"/>
      <c r="H143" s="43"/>
      <c r="I143" s="232"/>
      <c r="J143" s="43"/>
      <c r="K143" s="43"/>
      <c r="L143" s="47"/>
      <c r="M143" s="233"/>
      <c r="N143" s="23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206</v>
      </c>
      <c r="AU143" s="20" t="s">
        <v>85</v>
      </c>
    </row>
    <row r="144" s="2" customFormat="1" ht="24.15" customHeight="1">
      <c r="A144" s="41"/>
      <c r="B144" s="42"/>
      <c r="C144" s="217" t="s">
        <v>404</v>
      </c>
      <c r="D144" s="217" t="s">
        <v>199</v>
      </c>
      <c r="E144" s="218" t="s">
        <v>1743</v>
      </c>
      <c r="F144" s="219" t="s">
        <v>1744</v>
      </c>
      <c r="G144" s="220" t="s">
        <v>266</v>
      </c>
      <c r="H144" s="221">
        <v>3.7000000000000002</v>
      </c>
      <c r="I144" s="222"/>
      <c r="J144" s="223">
        <f>ROUND(I144*H144,2)</f>
        <v>0</v>
      </c>
      <c r="K144" s="219" t="s">
        <v>203</v>
      </c>
      <c r="L144" s="47"/>
      <c r="M144" s="224" t="s">
        <v>19</v>
      </c>
      <c r="N144" s="225" t="s">
        <v>47</v>
      </c>
      <c r="O144" s="87"/>
      <c r="P144" s="226">
        <f>O144*H144</f>
        <v>0</v>
      </c>
      <c r="Q144" s="226">
        <v>0</v>
      </c>
      <c r="R144" s="226">
        <f>Q144*H144</f>
        <v>0</v>
      </c>
      <c r="S144" s="226">
        <v>0</v>
      </c>
      <c r="T144" s="22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8" t="s">
        <v>204</v>
      </c>
      <c r="AT144" s="228" t="s">
        <v>199</v>
      </c>
      <c r="AU144" s="228" t="s">
        <v>85</v>
      </c>
      <c r="AY144" s="20" t="s">
        <v>197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0" t="s">
        <v>83</v>
      </c>
      <c r="BK144" s="229">
        <f>ROUND(I144*H144,2)</f>
        <v>0</v>
      </c>
      <c r="BL144" s="20" t="s">
        <v>204</v>
      </c>
      <c r="BM144" s="228" t="s">
        <v>2847</v>
      </c>
    </row>
    <row r="145" s="2" customFormat="1">
      <c r="A145" s="41"/>
      <c r="B145" s="42"/>
      <c r="C145" s="43"/>
      <c r="D145" s="230" t="s">
        <v>206</v>
      </c>
      <c r="E145" s="43"/>
      <c r="F145" s="231" t="s">
        <v>1746</v>
      </c>
      <c r="G145" s="43"/>
      <c r="H145" s="43"/>
      <c r="I145" s="232"/>
      <c r="J145" s="43"/>
      <c r="K145" s="43"/>
      <c r="L145" s="47"/>
      <c r="M145" s="233"/>
      <c r="N145" s="23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206</v>
      </c>
      <c r="AU145" s="20" t="s">
        <v>85</v>
      </c>
    </row>
    <row r="146" s="2" customFormat="1" ht="16.5" customHeight="1">
      <c r="A146" s="41"/>
      <c r="B146" s="42"/>
      <c r="C146" s="269" t="s">
        <v>411</v>
      </c>
      <c r="D146" s="269" t="s">
        <v>342</v>
      </c>
      <c r="E146" s="270" t="s">
        <v>1788</v>
      </c>
      <c r="F146" s="271" t="s">
        <v>1748</v>
      </c>
      <c r="G146" s="272" t="s">
        <v>266</v>
      </c>
      <c r="H146" s="273">
        <v>3.7000000000000002</v>
      </c>
      <c r="I146" s="274"/>
      <c r="J146" s="275">
        <f>ROUND(I146*H146,2)</f>
        <v>0</v>
      </c>
      <c r="K146" s="271" t="s">
        <v>19</v>
      </c>
      <c r="L146" s="276"/>
      <c r="M146" s="277" t="s">
        <v>19</v>
      </c>
      <c r="N146" s="278" t="s">
        <v>47</v>
      </c>
      <c r="O146" s="87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8" t="s">
        <v>239</v>
      </c>
      <c r="AT146" s="228" t="s">
        <v>342</v>
      </c>
      <c r="AU146" s="228" t="s">
        <v>85</v>
      </c>
      <c r="AY146" s="20" t="s">
        <v>197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0" t="s">
        <v>83</v>
      </c>
      <c r="BK146" s="229">
        <f>ROUND(I146*H146,2)</f>
        <v>0</v>
      </c>
      <c r="BL146" s="20" t="s">
        <v>204</v>
      </c>
      <c r="BM146" s="228" t="s">
        <v>2848</v>
      </c>
    </row>
    <row r="147" s="12" customFormat="1" ht="22.8" customHeight="1">
      <c r="A147" s="12"/>
      <c r="B147" s="201"/>
      <c r="C147" s="202"/>
      <c r="D147" s="203" t="s">
        <v>75</v>
      </c>
      <c r="E147" s="215" t="s">
        <v>1778</v>
      </c>
      <c r="F147" s="215" t="s">
        <v>1779</v>
      </c>
      <c r="G147" s="202"/>
      <c r="H147" s="202"/>
      <c r="I147" s="205"/>
      <c r="J147" s="216">
        <f>BK147</f>
        <v>0</v>
      </c>
      <c r="K147" s="202"/>
      <c r="L147" s="207"/>
      <c r="M147" s="208"/>
      <c r="N147" s="209"/>
      <c r="O147" s="209"/>
      <c r="P147" s="210">
        <f>SUM(P148:P154)</f>
        <v>0</v>
      </c>
      <c r="Q147" s="209"/>
      <c r="R147" s="210">
        <f>SUM(R148:R154)</f>
        <v>0</v>
      </c>
      <c r="S147" s="209"/>
      <c r="T147" s="211">
        <f>SUM(T148:T154)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2" t="s">
        <v>83</v>
      </c>
      <c r="AT147" s="213" t="s">
        <v>75</v>
      </c>
      <c r="AU147" s="213" t="s">
        <v>83</v>
      </c>
      <c r="AY147" s="212" t="s">
        <v>197</v>
      </c>
      <c r="BK147" s="214">
        <f>SUM(BK148:BK154)</f>
        <v>0</v>
      </c>
    </row>
    <row r="148" s="2" customFormat="1" ht="33" customHeight="1">
      <c r="A148" s="41"/>
      <c r="B148" s="42"/>
      <c r="C148" s="217" t="s">
        <v>418</v>
      </c>
      <c r="D148" s="217" t="s">
        <v>199</v>
      </c>
      <c r="E148" s="218" t="s">
        <v>1780</v>
      </c>
      <c r="F148" s="219" t="s">
        <v>1781</v>
      </c>
      <c r="G148" s="220" t="s">
        <v>1720</v>
      </c>
      <c r="H148" s="221">
        <v>1</v>
      </c>
      <c r="I148" s="222"/>
      <c r="J148" s="223">
        <f>ROUND(I148*H148,2)</f>
        <v>0</v>
      </c>
      <c r="K148" s="219" t="s">
        <v>203</v>
      </c>
      <c r="L148" s="47"/>
      <c r="M148" s="224" t="s">
        <v>19</v>
      </c>
      <c r="N148" s="225" t="s">
        <v>47</v>
      </c>
      <c r="O148" s="87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204</v>
      </c>
      <c r="AT148" s="228" t="s">
        <v>199</v>
      </c>
      <c r="AU148" s="228" t="s">
        <v>85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204</v>
      </c>
      <c r="BM148" s="228" t="s">
        <v>2849</v>
      </c>
    </row>
    <row r="149" s="2" customFormat="1">
      <c r="A149" s="41"/>
      <c r="B149" s="42"/>
      <c r="C149" s="43"/>
      <c r="D149" s="230" t="s">
        <v>206</v>
      </c>
      <c r="E149" s="43"/>
      <c r="F149" s="231" t="s">
        <v>1783</v>
      </c>
      <c r="G149" s="43"/>
      <c r="H149" s="43"/>
      <c r="I149" s="232"/>
      <c r="J149" s="43"/>
      <c r="K149" s="43"/>
      <c r="L149" s="47"/>
      <c r="M149" s="233"/>
      <c r="N149" s="23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206</v>
      </c>
      <c r="AU149" s="20" t="s">
        <v>85</v>
      </c>
    </row>
    <row r="150" s="2" customFormat="1" ht="24.15" customHeight="1">
      <c r="A150" s="41"/>
      <c r="B150" s="42"/>
      <c r="C150" s="217" t="s">
        <v>425</v>
      </c>
      <c r="D150" s="217" t="s">
        <v>199</v>
      </c>
      <c r="E150" s="218" t="s">
        <v>1784</v>
      </c>
      <c r="F150" s="219" t="s">
        <v>1785</v>
      </c>
      <c r="G150" s="220" t="s">
        <v>202</v>
      </c>
      <c r="H150" s="221">
        <v>312</v>
      </c>
      <c r="I150" s="222"/>
      <c r="J150" s="223">
        <f>ROUND(I150*H150,2)</f>
        <v>0</v>
      </c>
      <c r="K150" s="219" t="s">
        <v>203</v>
      </c>
      <c r="L150" s="47"/>
      <c r="M150" s="224" t="s">
        <v>19</v>
      </c>
      <c r="N150" s="225" t="s">
        <v>47</v>
      </c>
      <c r="O150" s="87"/>
      <c r="P150" s="226">
        <f>O150*H150</f>
        <v>0</v>
      </c>
      <c r="Q150" s="226">
        <v>0</v>
      </c>
      <c r="R150" s="226">
        <f>Q150*H150</f>
        <v>0</v>
      </c>
      <c r="S150" s="226">
        <v>0</v>
      </c>
      <c r="T150" s="22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8" t="s">
        <v>204</v>
      </c>
      <c r="AT150" s="228" t="s">
        <v>199</v>
      </c>
      <c r="AU150" s="228" t="s">
        <v>85</v>
      </c>
      <c r="AY150" s="20" t="s">
        <v>197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0" t="s">
        <v>83</v>
      </c>
      <c r="BK150" s="229">
        <f>ROUND(I150*H150,2)</f>
        <v>0</v>
      </c>
      <c r="BL150" s="20" t="s">
        <v>204</v>
      </c>
      <c r="BM150" s="228" t="s">
        <v>2850</v>
      </c>
    </row>
    <row r="151" s="2" customFormat="1">
      <c r="A151" s="41"/>
      <c r="B151" s="42"/>
      <c r="C151" s="43"/>
      <c r="D151" s="230" t="s">
        <v>206</v>
      </c>
      <c r="E151" s="43"/>
      <c r="F151" s="231" t="s">
        <v>1787</v>
      </c>
      <c r="G151" s="43"/>
      <c r="H151" s="43"/>
      <c r="I151" s="232"/>
      <c r="J151" s="43"/>
      <c r="K151" s="43"/>
      <c r="L151" s="47"/>
      <c r="M151" s="233"/>
      <c r="N151" s="23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206</v>
      </c>
      <c r="AU151" s="20" t="s">
        <v>85</v>
      </c>
    </row>
    <row r="152" s="13" customFormat="1">
      <c r="A152" s="13"/>
      <c r="B152" s="235"/>
      <c r="C152" s="236"/>
      <c r="D152" s="237" t="s">
        <v>208</v>
      </c>
      <c r="E152" s="238" t="s">
        <v>19</v>
      </c>
      <c r="F152" s="239" t="s">
        <v>2851</v>
      </c>
      <c r="G152" s="236"/>
      <c r="H152" s="240">
        <v>312</v>
      </c>
      <c r="I152" s="241"/>
      <c r="J152" s="236"/>
      <c r="K152" s="236"/>
      <c r="L152" s="242"/>
      <c r="M152" s="243"/>
      <c r="N152" s="244"/>
      <c r="O152" s="244"/>
      <c r="P152" s="244"/>
      <c r="Q152" s="244"/>
      <c r="R152" s="244"/>
      <c r="S152" s="244"/>
      <c r="T152" s="24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6" t="s">
        <v>208</v>
      </c>
      <c r="AU152" s="246" t="s">
        <v>85</v>
      </c>
      <c r="AV152" s="13" t="s">
        <v>85</v>
      </c>
      <c r="AW152" s="13" t="s">
        <v>37</v>
      </c>
      <c r="AX152" s="13" t="s">
        <v>83</v>
      </c>
      <c r="AY152" s="246" t="s">
        <v>197</v>
      </c>
    </row>
    <row r="153" s="2" customFormat="1" ht="16.5" customHeight="1">
      <c r="A153" s="41"/>
      <c r="B153" s="42"/>
      <c r="C153" s="269" t="s">
        <v>432</v>
      </c>
      <c r="D153" s="269" t="s">
        <v>342</v>
      </c>
      <c r="E153" s="270" t="s">
        <v>2442</v>
      </c>
      <c r="F153" s="271" t="s">
        <v>1789</v>
      </c>
      <c r="G153" s="272" t="s">
        <v>266</v>
      </c>
      <c r="H153" s="273">
        <v>32</v>
      </c>
      <c r="I153" s="274"/>
      <c r="J153" s="275">
        <f>ROUND(I153*H153,2)</f>
        <v>0</v>
      </c>
      <c r="K153" s="271" t="s">
        <v>19</v>
      </c>
      <c r="L153" s="276"/>
      <c r="M153" s="277" t="s">
        <v>19</v>
      </c>
      <c r="N153" s="278" t="s">
        <v>47</v>
      </c>
      <c r="O153" s="87"/>
      <c r="P153" s="226">
        <f>O153*H153</f>
        <v>0</v>
      </c>
      <c r="Q153" s="226">
        <v>0</v>
      </c>
      <c r="R153" s="226">
        <f>Q153*H153</f>
        <v>0</v>
      </c>
      <c r="S153" s="226">
        <v>0</v>
      </c>
      <c r="T153" s="227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8" t="s">
        <v>239</v>
      </c>
      <c r="AT153" s="228" t="s">
        <v>342</v>
      </c>
      <c r="AU153" s="228" t="s">
        <v>85</v>
      </c>
      <c r="AY153" s="20" t="s">
        <v>197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0" t="s">
        <v>83</v>
      </c>
      <c r="BK153" s="229">
        <f>ROUND(I153*H153,2)</f>
        <v>0</v>
      </c>
      <c r="BL153" s="20" t="s">
        <v>204</v>
      </c>
      <c r="BM153" s="228" t="s">
        <v>2852</v>
      </c>
    </row>
    <row r="154" s="13" customFormat="1">
      <c r="A154" s="13"/>
      <c r="B154" s="235"/>
      <c r="C154" s="236"/>
      <c r="D154" s="237" t="s">
        <v>208</v>
      </c>
      <c r="E154" s="238" t="s">
        <v>19</v>
      </c>
      <c r="F154" s="239" t="s">
        <v>2853</v>
      </c>
      <c r="G154" s="236"/>
      <c r="H154" s="240">
        <v>32</v>
      </c>
      <c r="I154" s="241"/>
      <c r="J154" s="236"/>
      <c r="K154" s="236"/>
      <c r="L154" s="242"/>
      <c r="M154" s="243"/>
      <c r="N154" s="244"/>
      <c r="O154" s="244"/>
      <c r="P154" s="244"/>
      <c r="Q154" s="244"/>
      <c r="R154" s="244"/>
      <c r="S154" s="244"/>
      <c r="T154" s="245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6" t="s">
        <v>208</v>
      </c>
      <c r="AU154" s="246" t="s">
        <v>85</v>
      </c>
      <c r="AV154" s="13" t="s">
        <v>85</v>
      </c>
      <c r="AW154" s="13" t="s">
        <v>37</v>
      </c>
      <c r="AX154" s="13" t="s">
        <v>83</v>
      </c>
      <c r="AY154" s="246" t="s">
        <v>197</v>
      </c>
    </row>
    <row r="155" s="12" customFormat="1" ht="22.8" customHeight="1">
      <c r="A155" s="12"/>
      <c r="B155" s="201"/>
      <c r="C155" s="202"/>
      <c r="D155" s="203" t="s">
        <v>75</v>
      </c>
      <c r="E155" s="215" t="s">
        <v>1793</v>
      </c>
      <c r="F155" s="215" t="s">
        <v>1794</v>
      </c>
      <c r="G155" s="202"/>
      <c r="H155" s="202"/>
      <c r="I155" s="205"/>
      <c r="J155" s="216">
        <f>BK155</f>
        <v>0</v>
      </c>
      <c r="K155" s="202"/>
      <c r="L155" s="207"/>
      <c r="M155" s="208"/>
      <c r="N155" s="209"/>
      <c r="O155" s="209"/>
      <c r="P155" s="210">
        <f>SUM(P156:P163)</f>
        <v>0</v>
      </c>
      <c r="Q155" s="209"/>
      <c r="R155" s="210">
        <f>SUM(R156:R163)</f>
        <v>0</v>
      </c>
      <c r="S155" s="209"/>
      <c r="T155" s="211">
        <f>SUM(T156:T163)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12" t="s">
        <v>83</v>
      </c>
      <c r="AT155" s="213" t="s">
        <v>75</v>
      </c>
      <c r="AU155" s="213" t="s">
        <v>83</v>
      </c>
      <c r="AY155" s="212" t="s">
        <v>197</v>
      </c>
      <c r="BK155" s="214">
        <f>SUM(BK156:BK163)</f>
        <v>0</v>
      </c>
    </row>
    <row r="156" s="2" customFormat="1" ht="55.5" customHeight="1">
      <c r="A156" s="41"/>
      <c r="B156" s="42"/>
      <c r="C156" s="217" t="s">
        <v>437</v>
      </c>
      <c r="D156" s="217" t="s">
        <v>199</v>
      </c>
      <c r="E156" s="218" t="s">
        <v>1046</v>
      </c>
      <c r="F156" s="219" t="s">
        <v>1047</v>
      </c>
      <c r="G156" s="220" t="s">
        <v>202</v>
      </c>
      <c r="H156" s="221">
        <v>727</v>
      </c>
      <c r="I156" s="222"/>
      <c r="J156" s="223">
        <f>ROUND(I156*H156,2)</f>
        <v>0</v>
      </c>
      <c r="K156" s="219" t="s">
        <v>203</v>
      </c>
      <c r="L156" s="47"/>
      <c r="M156" s="224" t="s">
        <v>19</v>
      </c>
      <c r="N156" s="225" t="s">
        <v>47</v>
      </c>
      <c r="O156" s="87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8" t="s">
        <v>204</v>
      </c>
      <c r="AT156" s="228" t="s">
        <v>199</v>
      </c>
      <c r="AU156" s="228" t="s">
        <v>85</v>
      </c>
      <c r="AY156" s="20" t="s">
        <v>197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0" t="s">
        <v>83</v>
      </c>
      <c r="BK156" s="229">
        <f>ROUND(I156*H156,2)</f>
        <v>0</v>
      </c>
      <c r="BL156" s="20" t="s">
        <v>204</v>
      </c>
      <c r="BM156" s="228" t="s">
        <v>2854</v>
      </c>
    </row>
    <row r="157" s="2" customFormat="1">
      <c r="A157" s="41"/>
      <c r="B157" s="42"/>
      <c r="C157" s="43"/>
      <c r="D157" s="230" t="s">
        <v>206</v>
      </c>
      <c r="E157" s="43"/>
      <c r="F157" s="231" t="s">
        <v>1049</v>
      </c>
      <c r="G157" s="43"/>
      <c r="H157" s="43"/>
      <c r="I157" s="232"/>
      <c r="J157" s="43"/>
      <c r="K157" s="43"/>
      <c r="L157" s="47"/>
      <c r="M157" s="233"/>
      <c r="N157" s="23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206</v>
      </c>
      <c r="AU157" s="20" t="s">
        <v>85</v>
      </c>
    </row>
    <row r="158" s="13" customFormat="1">
      <c r="A158" s="13"/>
      <c r="B158" s="235"/>
      <c r="C158" s="236"/>
      <c r="D158" s="237" t="s">
        <v>208</v>
      </c>
      <c r="E158" s="238" t="s">
        <v>19</v>
      </c>
      <c r="F158" s="239" t="s">
        <v>2855</v>
      </c>
      <c r="G158" s="236"/>
      <c r="H158" s="240">
        <v>727</v>
      </c>
      <c r="I158" s="241"/>
      <c r="J158" s="236"/>
      <c r="K158" s="236"/>
      <c r="L158" s="242"/>
      <c r="M158" s="243"/>
      <c r="N158" s="244"/>
      <c r="O158" s="244"/>
      <c r="P158" s="244"/>
      <c r="Q158" s="244"/>
      <c r="R158" s="244"/>
      <c r="S158" s="244"/>
      <c r="T158" s="245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6" t="s">
        <v>208</v>
      </c>
      <c r="AU158" s="246" t="s">
        <v>85</v>
      </c>
      <c r="AV158" s="13" t="s">
        <v>85</v>
      </c>
      <c r="AW158" s="13" t="s">
        <v>37</v>
      </c>
      <c r="AX158" s="13" t="s">
        <v>83</v>
      </c>
      <c r="AY158" s="246" t="s">
        <v>197</v>
      </c>
    </row>
    <row r="159" s="2" customFormat="1" ht="24.15" customHeight="1">
      <c r="A159" s="41"/>
      <c r="B159" s="42"/>
      <c r="C159" s="217" t="s">
        <v>442</v>
      </c>
      <c r="D159" s="217" t="s">
        <v>199</v>
      </c>
      <c r="E159" s="218" t="s">
        <v>1690</v>
      </c>
      <c r="F159" s="219" t="s">
        <v>1691</v>
      </c>
      <c r="G159" s="220" t="s">
        <v>202</v>
      </c>
      <c r="H159" s="221">
        <v>727</v>
      </c>
      <c r="I159" s="222"/>
      <c r="J159" s="223">
        <f>ROUND(I159*H159,2)</f>
        <v>0</v>
      </c>
      <c r="K159" s="219" t="s">
        <v>203</v>
      </c>
      <c r="L159" s="47"/>
      <c r="M159" s="224" t="s">
        <v>19</v>
      </c>
      <c r="N159" s="225" t="s">
        <v>47</v>
      </c>
      <c r="O159" s="87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8" t="s">
        <v>204</v>
      </c>
      <c r="AT159" s="228" t="s">
        <v>199</v>
      </c>
      <c r="AU159" s="228" t="s">
        <v>85</v>
      </c>
      <c r="AY159" s="20" t="s">
        <v>197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0" t="s">
        <v>83</v>
      </c>
      <c r="BK159" s="229">
        <f>ROUND(I159*H159,2)</f>
        <v>0</v>
      </c>
      <c r="BL159" s="20" t="s">
        <v>204</v>
      </c>
      <c r="BM159" s="228" t="s">
        <v>2856</v>
      </c>
    </row>
    <row r="160" s="2" customFormat="1">
      <c r="A160" s="41"/>
      <c r="B160" s="42"/>
      <c r="C160" s="43"/>
      <c r="D160" s="230" t="s">
        <v>206</v>
      </c>
      <c r="E160" s="43"/>
      <c r="F160" s="231" t="s">
        <v>1693</v>
      </c>
      <c r="G160" s="43"/>
      <c r="H160" s="43"/>
      <c r="I160" s="232"/>
      <c r="J160" s="43"/>
      <c r="K160" s="43"/>
      <c r="L160" s="47"/>
      <c r="M160" s="233"/>
      <c r="N160" s="234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206</v>
      </c>
      <c r="AU160" s="20" t="s">
        <v>85</v>
      </c>
    </row>
    <row r="161" s="2" customFormat="1" ht="21.75" customHeight="1">
      <c r="A161" s="41"/>
      <c r="B161" s="42"/>
      <c r="C161" s="217" t="s">
        <v>447</v>
      </c>
      <c r="D161" s="217" t="s">
        <v>199</v>
      </c>
      <c r="E161" s="218" t="s">
        <v>1686</v>
      </c>
      <c r="F161" s="219" t="s">
        <v>1687</v>
      </c>
      <c r="G161" s="220" t="s">
        <v>202</v>
      </c>
      <c r="H161" s="221">
        <v>727</v>
      </c>
      <c r="I161" s="222"/>
      <c r="J161" s="223">
        <f>ROUND(I161*H161,2)</f>
        <v>0</v>
      </c>
      <c r="K161" s="219" t="s">
        <v>203</v>
      </c>
      <c r="L161" s="47"/>
      <c r="M161" s="224" t="s">
        <v>19</v>
      </c>
      <c r="N161" s="225" t="s">
        <v>47</v>
      </c>
      <c r="O161" s="87"/>
      <c r="P161" s="226">
        <f>O161*H161</f>
        <v>0</v>
      </c>
      <c r="Q161" s="226">
        <v>0</v>
      </c>
      <c r="R161" s="226">
        <f>Q161*H161</f>
        <v>0</v>
      </c>
      <c r="S161" s="226">
        <v>0</v>
      </c>
      <c r="T161" s="227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8" t="s">
        <v>204</v>
      </c>
      <c r="AT161" s="228" t="s">
        <v>199</v>
      </c>
      <c r="AU161" s="228" t="s">
        <v>85</v>
      </c>
      <c r="AY161" s="20" t="s">
        <v>197</v>
      </c>
      <c r="BE161" s="229">
        <f>IF(N161="základní",J161,0)</f>
        <v>0</v>
      </c>
      <c r="BF161" s="229">
        <f>IF(N161="snížená",J161,0)</f>
        <v>0</v>
      </c>
      <c r="BG161" s="229">
        <f>IF(N161="zákl. přenesená",J161,0)</f>
        <v>0</v>
      </c>
      <c r="BH161" s="229">
        <f>IF(N161="sníž. přenesená",J161,0)</f>
        <v>0</v>
      </c>
      <c r="BI161" s="229">
        <f>IF(N161="nulová",J161,0)</f>
        <v>0</v>
      </c>
      <c r="BJ161" s="20" t="s">
        <v>83</v>
      </c>
      <c r="BK161" s="229">
        <f>ROUND(I161*H161,2)</f>
        <v>0</v>
      </c>
      <c r="BL161" s="20" t="s">
        <v>204</v>
      </c>
      <c r="BM161" s="228" t="s">
        <v>2857</v>
      </c>
    </row>
    <row r="162" s="2" customFormat="1">
      <c r="A162" s="41"/>
      <c r="B162" s="42"/>
      <c r="C162" s="43"/>
      <c r="D162" s="230" t="s">
        <v>206</v>
      </c>
      <c r="E162" s="43"/>
      <c r="F162" s="231" t="s">
        <v>1689</v>
      </c>
      <c r="G162" s="43"/>
      <c r="H162" s="43"/>
      <c r="I162" s="232"/>
      <c r="J162" s="43"/>
      <c r="K162" s="43"/>
      <c r="L162" s="47"/>
      <c r="M162" s="233"/>
      <c r="N162" s="234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206</v>
      </c>
      <c r="AU162" s="20" t="s">
        <v>85</v>
      </c>
    </row>
    <row r="163" s="2" customFormat="1" ht="24.15" customHeight="1">
      <c r="A163" s="41"/>
      <c r="B163" s="42"/>
      <c r="C163" s="217" t="s">
        <v>452</v>
      </c>
      <c r="D163" s="217" t="s">
        <v>199</v>
      </c>
      <c r="E163" s="218" t="s">
        <v>1795</v>
      </c>
      <c r="F163" s="219" t="s">
        <v>1796</v>
      </c>
      <c r="G163" s="220" t="s">
        <v>202</v>
      </c>
      <c r="H163" s="221">
        <v>727</v>
      </c>
      <c r="I163" s="222"/>
      <c r="J163" s="223">
        <f>ROUND(I163*H163,2)</f>
        <v>0</v>
      </c>
      <c r="K163" s="219" t="s">
        <v>19</v>
      </c>
      <c r="L163" s="47"/>
      <c r="M163" s="224" t="s">
        <v>19</v>
      </c>
      <c r="N163" s="225" t="s">
        <v>47</v>
      </c>
      <c r="O163" s="87"/>
      <c r="P163" s="226">
        <f>O163*H163</f>
        <v>0</v>
      </c>
      <c r="Q163" s="226">
        <v>0</v>
      </c>
      <c r="R163" s="226">
        <f>Q163*H163</f>
        <v>0</v>
      </c>
      <c r="S163" s="226">
        <v>0</v>
      </c>
      <c r="T163" s="227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8" t="s">
        <v>204</v>
      </c>
      <c r="AT163" s="228" t="s">
        <v>199</v>
      </c>
      <c r="AU163" s="228" t="s">
        <v>85</v>
      </c>
      <c r="AY163" s="20" t="s">
        <v>197</v>
      </c>
      <c r="BE163" s="229">
        <f>IF(N163="základní",J163,0)</f>
        <v>0</v>
      </c>
      <c r="BF163" s="229">
        <f>IF(N163="snížená",J163,0)</f>
        <v>0</v>
      </c>
      <c r="BG163" s="229">
        <f>IF(N163="zákl. přenesená",J163,0)</f>
        <v>0</v>
      </c>
      <c r="BH163" s="229">
        <f>IF(N163="sníž. přenesená",J163,0)</f>
        <v>0</v>
      </c>
      <c r="BI163" s="229">
        <f>IF(N163="nulová",J163,0)</f>
        <v>0</v>
      </c>
      <c r="BJ163" s="20" t="s">
        <v>83</v>
      </c>
      <c r="BK163" s="229">
        <f>ROUND(I163*H163,2)</f>
        <v>0</v>
      </c>
      <c r="BL163" s="20" t="s">
        <v>204</v>
      </c>
      <c r="BM163" s="228" t="s">
        <v>2858</v>
      </c>
    </row>
    <row r="164" s="12" customFormat="1" ht="22.8" customHeight="1">
      <c r="A164" s="12"/>
      <c r="B164" s="201"/>
      <c r="C164" s="202"/>
      <c r="D164" s="203" t="s">
        <v>75</v>
      </c>
      <c r="E164" s="215" t="s">
        <v>1802</v>
      </c>
      <c r="F164" s="215" t="s">
        <v>1802</v>
      </c>
      <c r="G164" s="202"/>
      <c r="H164" s="202"/>
      <c r="I164" s="205"/>
      <c r="J164" s="216">
        <f>BK164</f>
        <v>0</v>
      </c>
      <c r="K164" s="202"/>
      <c r="L164" s="207"/>
      <c r="M164" s="208"/>
      <c r="N164" s="209"/>
      <c r="O164" s="209"/>
      <c r="P164" s="210">
        <f>SUM(P165:P166)</f>
        <v>0</v>
      </c>
      <c r="Q164" s="209"/>
      <c r="R164" s="210">
        <f>SUM(R165:R166)</f>
        <v>0</v>
      </c>
      <c r="S164" s="209"/>
      <c r="T164" s="211">
        <f>SUM(T165:T166)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12" t="s">
        <v>83</v>
      </c>
      <c r="AT164" s="213" t="s">
        <v>75</v>
      </c>
      <c r="AU164" s="213" t="s">
        <v>83</v>
      </c>
      <c r="AY164" s="212" t="s">
        <v>197</v>
      </c>
      <c r="BK164" s="214">
        <f>SUM(BK165:BK166)</f>
        <v>0</v>
      </c>
    </row>
    <row r="165" s="2" customFormat="1" ht="24.15" customHeight="1">
      <c r="A165" s="41"/>
      <c r="B165" s="42"/>
      <c r="C165" s="217" t="s">
        <v>457</v>
      </c>
      <c r="D165" s="217" t="s">
        <v>199</v>
      </c>
      <c r="E165" s="218" t="s">
        <v>1803</v>
      </c>
      <c r="F165" s="219" t="s">
        <v>1804</v>
      </c>
      <c r="G165" s="220" t="s">
        <v>345</v>
      </c>
      <c r="H165" s="221">
        <v>30</v>
      </c>
      <c r="I165" s="222"/>
      <c r="J165" s="223">
        <f>ROUND(I165*H165,2)</f>
        <v>0</v>
      </c>
      <c r="K165" s="219" t="s">
        <v>203</v>
      </c>
      <c r="L165" s="47"/>
      <c r="M165" s="224" t="s">
        <v>19</v>
      </c>
      <c r="N165" s="225" t="s">
        <v>47</v>
      </c>
      <c r="O165" s="87"/>
      <c r="P165" s="226">
        <f>O165*H165</f>
        <v>0</v>
      </c>
      <c r="Q165" s="226">
        <v>0</v>
      </c>
      <c r="R165" s="226">
        <f>Q165*H165</f>
        <v>0</v>
      </c>
      <c r="S165" s="226">
        <v>0</v>
      </c>
      <c r="T165" s="227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8" t="s">
        <v>204</v>
      </c>
      <c r="AT165" s="228" t="s">
        <v>199</v>
      </c>
      <c r="AU165" s="228" t="s">
        <v>85</v>
      </c>
      <c r="AY165" s="20" t="s">
        <v>197</v>
      </c>
      <c r="BE165" s="229">
        <f>IF(N165="základní",J165,0)</f>
        <v>0</v>
      </c>
      <c r="BF165" s="229">
        <f>IF(N165="snížená",J165,0)</f>
        <v>0</v>
      </c>
      <c r="BG165" s="229">
        <f>IF(N165="zákl. přenesená",J165,0)</f>
        <v>0</v>
      </c>
      <c r="BH165" s="229">
        <f>IF(N165="sníž. přenesená",J165,0)</f>
        <v>0</v>
      </c>
      <c r="BI165" s="229">
        <f>IF(N165="nulová",J165,0)</f>
        <v>0</v>
      </c>
      <c r="BJ165" s="20" t="s">
        <v>83</v>
      </c>
      <c r="BK165" s="229">
        <f>ROUND(I165*H165,2)</f>
        <v>0</v>
      </c>
      <c r="BL165" s="20" t="s">
        <v>204</v>
      </c>
      <c r="BM165" s="228" t="s">
        <v>2859</v>
      </c>
    </row>
    <row r="166" s="2" customFormat="1">
      <c r="A166" s="41"/>
      <c r="B166" s="42"/>
      <c r="C166" s="43"/>
      <c r="D166" s="230" t="s">
        <v>206</v>
      </c>
      <c r="E166" s="43"/>
      <c r="F166" s="231" t="s">
        <v>1806</v>
      </c>
      <c r="G166" s="43"/>
      <c r="H166" s="43"/>
      <c r="I166" s="232"/>
      <c r="J166" s="43"/>
      <c r="K166" s="43"/>
      <c r="L166" s="47"/>
      <c r="M166" s="285"/>
      <c r="N166" s="286"/>
      <c r="O166" s="282"/>
      <c r="P166" s="282"/>
      <c r="Q166" s="282"/>
      <c r="R166" s="282"/>
      <c r="S166" s="282"/>
      <c r="T166" s="287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206</v>
      </c>
      <c r="AU166" s="20" t="s">
        <v>85</v>
      </c>
    </row>
    <row r="167" s="2" customFormat="1" ht="6.96" customHeight="1">
      <c r="A167" s="41"/>
      <c r="B167" s="62"/>
      <c r="C167" s="63"/>
      <c r="D167" s="63"/>
      <c r="E167" s="63"/>
      <c r="F167" s="63"/>
      <c r="G167" s="63"/>
      <c r="H167" s="63"/>
      <c r="I167" s="63"/>
      <c r="J167" s="63"/>
      <c r="K167" s="63"/>
      <c r="L167" s="47"/>
      <c r="M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</row>
  </sheetData>
  <sheetProtection sheet="1" autoFilter="0" formatColumns="0" formatRows="0" objects="1" scenarios="1" spinCount="100000" saltValue="658JdUAW+3cLe62e9ZBVC0IStkyCBv64w3mA65LBGHt8Brhm9oFTJEmZCt8Mt0o7ngsYpWhMmywl4AEyGisFew==" hashValue="R8tt+72MIGjt90czygtyRHSBwxLeJK6g7ETpC9uQ+mvrLVEyr/mBzUJojKvKLDVfJOfhyOcqbULKxOErScXbHA==" algorithmName="SHA-512" password="CC35"/>
  <autoFilter ref="C91:K16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5_02/111251101"/>
    <hyperlink ref="F99" r:id="rId2" display="https://podminky.urs.cz/item/CS_URS_2025_02/111151101"/>
    <hyperlink ref="F102" r:id="rId3" display="https://podminky.urs.cz/item/CS_URS_2025_02/184852233"/>
    <hyperlink ref="F104" r:id="rId4" display="https://podminky.urs.cz/item/CS_URS_2025_02/184852433"/>
    <hyperlink ref="F106" r:id="rId5" display="https://podminky.urs.cz/item/CS_URS_2025_02/162301501"/>
    <hyperlink ref="F110" r:id="rId6" display="https://podminky.urs.cz/item/CS_URS_2025_02/181111111"/>
    <hyperlink ref="F113" r:id="rId7" display="https://podminky.urs.cz/item/CS_URS_2025_02/183403114"/>
    <hyperlink ref="F115" r:id="rId8" display="https://podminky.urs.cz/item/CS_URS_2025_02/183205111"/>
    <hyperlink ref="F117" r:id="rId9" display="https://podminky.urs.cz/item/CS_URS_2025_02/183403141"/>
    <hyperlink ref="F119" r:id="rId10" display="https://podminky.urs.cz/item/CS_URS_2025_02/183403153"/>
    <hyperlink ref="F131" r:id="rId11" display="https://podminky.urs.cz/item/CS_URS_2025_02/184102112"/>
    <hyperlink ref="F139" r:id="rId12" display="https://podminky.urs.cz/item/CS_URS_2025_02/185802114"/>
    <hyperlink ref="F143" r:id="rId13" display="https://podminky.urs.cz/item/CS_URS_2025_02/185851121"/>
    <hyperlink ref="F145" r:id="rId14" display="https://podminky.urs.cz/item/CS_URS_2025_02/185851129"/>
    <hyperlink ref="F149" r:id="rId15" display="https://podminky.urs.cz/item/CS_URS_2025_02/184215411"/>
    <hyperlink ref="F151" r:id="rId16" display="https://podminky.urs.cz/item/CS_URS_2025_02/184911421"/>
    <hyperlink ref="F157" r:id="rId17" display="https://podminky.urs.cz/item/CS_URS_2025_02/181111111"/>
    <hyperlink ref="F160" r:id="rId18" display="https://podminky.urs.cz/item/CS_URS_2025_02/183403114"/>
    <hyperlink ref="F162" r:id="rId19" display="https://podminky.urs.cz/item/CS_URS_2025_02/183403153"/>
    <hyperlink ref="F166" r:id="rId20" display="https://podminky.urs.cz/item/CS_URS_2025_02/9982313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155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2464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2860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ROUND(J93,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ROUND((SUM(BE93:BE128)),  2)</f>
        <v>0</v>
      </c>
      <c r="G35" s="41"/>
      <c r="H35" s="41"/>
      <c r="I35" s="161">
        <v>0.20999999999999999</v>
      </c>
      <c r="J35" s="160">
        <f>ROUND(((SUM(BE93:BE128))*I35),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ROUND((SUM(BF93:BF128)),  2)</f>
        <v>0</v>
      </c>
      <c r="G36" s="41"/>
      <c r="H36" s="41"/>
      <c r="I36" s="161">
        <v>0.12</v>
      </c>
      <c r="J36" s="160">
        <f>ROUND(((SUM(BF93:BF128))*I36),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ROUND((SUM(BG93:BG128)),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ROUND((SUM(BH93:BH128)),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ROUND((SUM(BI93:BI128)),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2464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D 000 - Vedlejší a ostatní náklady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180</v>
      </c>
      <c r="E64" s="182"/>
      <c r="F64" s="182"/>
      <c r="G64" s="182"/>
      <c r="H64" s="182"/>
      <c r="I64" s="182"/>
      <c r="J64" s="183">
        <f>J94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916</v>
      </c>
      <c r="E65" s="187"/>
      <c r="F65" s="187"/>
      <c r="G65" s="187"/>
      <c r="H65" s="187"/>
      <c r="I65" s="187"/>
      <c r="J65" s="188">
        <f>J95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917</v>
      </c>
      <c r="E66" s="187"/>
      <c r="F66" s="187"/>
      <c r="G66" s="187"/>
      <c r="H66" s="187"/>
      <c r="I66" s="187"/>
      <c r="J66" s="188">
        <f>J108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7"/>
      <c r="D67" s="186" t="s">
        <v>918</v>
      </c>
      <c r="E67" s="187"/>
      <c r="F67" s="187"/>
      <c r="G67" s="187"/>
      <c r="H67" s="187"/>
      <c r="I67" s="187"/>
      <c r="J67" s="188">
        <f>J111</f>
        <v>0</v>
      </c>
      <c r="K67" s="127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27"/>
      <c r="D68" s="186" t="s">
        <v>181</v>
      </c>
      <c r="E68" s="187"/>
      <c r="F68" s="187"/>
      <c r="G68" s="187"/>
      <c r="H68" s="187"/>
      <c r="I68" s="187"/>
      <c r="J68" s="188">
        <f>J114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919</v>
      </c>
      <c r="E69" s="187"/>
      <c r="F69" s="187"/>
      <c r="G69" s="187"/>
      <c r="H69" s="187"/>
      <c r="I69" s="187"/>
      <c r="J69" s="188">
        <f>J120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920</v>
      </c>
      <c r="E70" s="187"/>
      <c r="F70" s="187"/>
      <c r="G70" s="187"/>
      <c r="H70" s="187"/>
      <c r="I70" s="187"/>
      <c r="J70" s="188">
        <f>J123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921</v>
      </c>
      <c r="E71" s="187"/>
      <c r="F71" s="187"/>
      <c r="G71" s="187"/>
      <c r="H71" s="187"/>
      <c r="I71" s="187"/>
      <c r="J71" s="188">
        <f>J126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9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182</v>
      </c>
      <c r="D78" s="43"/>
      <c r="E78" s="43"/>
      <c r="F78" s="43"/>
      <c r="G78" s="43"/>
      <c r="H78" s="43"/>
      <c r="I78" s="43"/>
      <c r="J78" s="43"/>
      <c r="K78" s="43"/>
      <c r="L78" s="14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6.25" customHeight="1">
      <c r="A81" s="41"/>
      <c r="B81" s="42"/>
      <c r="C81" s="43"/>
      <c r="D81" s="43"/>
      <c r="E81" s="173" t="str">
        <f>E7</f>
        <v>Regenerace sídliště Husákova-Jiráskova, Nový Bor - realizace pro rok 2025</v>
      </c>
      <c r="F81" s="35"/>
      <c r="G81" s="35"/>
      <c r="H81" s="35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157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3" t="s">
        <v>2464</v>
      </c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159</v>
      </c>
      <c r="D84" s="43"/>
      <c r="E84" s="43"/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D 000 - Vedlejší a ostatní náklady</v>
      </c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>k.ú. Nový Bor</v>
      </c>
      <c r="G87" s="43"/>
      <c r="H87" s="43"/>
      <c r="I87" s="35" t="s">
        <v>23</v>
      </c>
      <c r="J87" s="75" t="str">
        <f>IF(J14="","",J14)</f>
        <v>25. 8. 2025</v>
      </c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E17</f>
        <v>Město Nový Bor</v>
      </c>
      <c r="G89" s="43"/>
      <c r="H89" s="43"/>
      <c r="I89" s="35" t="s">
        <v>33</v>
      </c>
      <c r="J89" s="39" t="str">
        <f>E23</f>
        <v xml:space="preserve">ProProjekt s.r.o. 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31</v>
      </c>
      <c r="D90" s="43"/>
      <c r="E90" s="43"/>
      <c r="F90" s="30" t="str">
        <f>IF(E20="","",E20)</f>
        <v>Vyplň údaj</v>
      </c>
      <c r="G90" s="43"/>
      <c r="H90" s="43"/>
      <c r="I90" s="35" t="s">
        <v>38</v>
      </c>
      <c r="J90" s="39" t="str">
        <f>E26</f>
        <v>Martin Rousek</v>
      </c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90"/>
      <c r="B92" s="191"/>
      <c r="C92" s="192" t="s">
        <v>183</v>
      </c>
      <c r="D92" s="193" t="s">
        <v>61</v>
      </c>
      <c r="E92" s="193" t="s">
        <v>57</v>
      </c>
      <c r="F92" s="193" t="s">
        <v>58</v>
      </c>
      <c r="G92" s="193" t="s">
        <v>184</v>
      </c>
      <c r="H92" s="193" t="s">
        <v>185</v>
      </c>
      <c r="I92" s="193" t="s">
        <v>186</v>
      </c>
      <c r="J92" s="193" t="s">
        <v>165</v>
      </c>
      <c r="K92" s="194" t="s">
        <v>187</v>
      </c>
      <c r="L92" s="195"/>
      <c r="M92" s="95" t="s">
        <v>19</v>
      </c>
      <c r="N92" s="96" t="s">
        <v>46</v>
      </c>
      <c r="O92" s="96" t="s">
        <v>188</v>
      </c>
      <c r="P92" s="96" t="s">
        <v>189</v>
      </c>
      <c r="Q92" s="96" t="s">
        <v>190</v>
      </c>
      <c r="R92" s="96" t="s">
        <v>191</v>
      </c>
      <c r="S92" s="96" t="s">
        <v>192</v>
      </c>
      <c r="T92" s="97" t="s">
        <v>193</v>
      </c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</row>
    <row r="93" s="2" customFormat="1" ht="22.8" customHeight="1">
      <c r="A93" s="41"/>
      <c r="B93" s="42"/>
      <c r="C93" s="102" t="s">
        <v>194</v>
      </c>
      <c r="D93" s="43"/>
      <c r="E93" s="43"/>
      <c r="F93" s="43"/>
      <c r="G93" s="43"/>
      <c r="H93" s="43"/>
      <c r="I93" s="43"/>
      <c r="J93" s="196">
        <f>BK93</f>
        <v>0</v>
      </c>
      <c r="K93" s="43"/>
      <c r="L93" s="47"/>
      <c r="M93" s="98"/>
      <c r="N93" s="197"/>
      <c r="O93" s="99"/>
      <c r="P93" s="198">
        <f>P94</f>
        <v>0</v>
      </c>
      <c r="Q93" s="99"/>
      <c r="R93" s="198">
        <f>R94</f>
        <v>0</v>
      </c>
      <c r="S93" s="99"/>
      <c r="T93" s="199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75</v>
      </c>
      <c r="AU93" s="20" t="s">
        <v>166</v>
      </c>
      <c r="BK93" s="200">
        <f>BK94</f>
        <v>0</v>
      </c>
    </row>
    <row r="94" s="12" customFormat="1" ht="25.92" customHeight="1">
      <c r="A94" s="12"/>
      <c r="B94" s="201"/>
      <c r="C94" s="202"/>
      <c r="D94" s="203" t="s">
        <v>75</v>
      </c>
      <c r="E94" s="204" t="s">
        <v>844</v>
      </c>
      <c r="F94" s="204" t="s">
        <v>845</v>
      </c>
      <c r="G94" s="202"/>
      <c r="H94" s="202"/>
      <c r="I94" s="205"/>
      <c r="J94" s="206">
        <f>BK94</f>
        <v>0</v>
      </c>
      <c r="K94" s="202"/>
      <c r="L94" s="207"/>
      <c r="M94" s="208"/>
      <c r="N94" s="209"/>
      <c r="O94" s="209"/>
      <c r="P94" s="210">
        <f>P95+P108+P111+P114+P120+P123+P126</f>
        <v>0</v>
      </c>
      <c r="Q94" s="209"/>
      <c r="R94" s="210">
        <f>R95+R108+R111+R114+R120+R123+R126</f>
        <v>0</v>
      </c>
      <c r="S94" s="209"/>
      <c r="T94" s="211">
        <f>T95+T108+T111+T114+T120+T123+T126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2" t="s">
        <v>224</v>
      </c>
      <c r="AT94" s="213" t="s">
        <v>75</v>
      </c>
      <c r="AU94" s="213" t="s">
        <v>76</v>
      </c>
      <c r="AY94" s="212" t="s">
        <v>197</v>
      </c>
      <c r="BK94" s="214">
        <f>BK95+BK108+BK111+BK114+BK120+BK123+BK126</f>
        <v>0</v>
      </c>
    </row>
    <row r="95" s="12" customFormat="1" ht="22.8" customHeight="1">
      <c r="A95" s="12"/>
      <c r="B95" s="201"/>
      <c r="C95" s="202"/>
      <c r="D95" s="203" t="s">
        <v>75</v>
      </c>
      <c r="E95" s="215" t="s">
        <v>922</v>
      </c>
      <c r="F95" s="215" t="s">
        <v>923</v>
      </c>
      <c r="G95" s="202"/>
      <c r="H95" s="202"/>
      <c r="I95" s="205"/>
      <c r="J95" s="216">
        <f>BK95</f>
        <v>0</v>
      </c>
      <c r="K95" s="202"/>
      <c r="L95" s="207"/>
      <c r="M95" s="208"/>
      <c r="N95" s="209"/>
      <c r="O95" s="209"/>
      <c r="P95" s="210">
        <f>SUM(P96:P107)</f>
        <v>0</v>
      </c>
      <c r="Q95" s="209"/>
      <c r="R95" s="210">
        <f>SUM(R96:R107)</f>
        <v>0</v>
      </c>
      <c r="S95" s="209"/>
      <c r="T95" s="211">
        <f>SUM(T96:T107)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2" t="s">
        <v>224</v>
      </c>
      <c r="AT95" s="213" t="s">
        <v>75</v>
      </c>
      <c r="AU95" s="213" t="s">
        <v>83</v>
      </c>
      <c r="AY95" s="212" t="s">
        <v>197</v>
      </c>
      <c r="BK95" s="214">
        <f>SUM(BK96:BK107)</f>
        <v>0</v>
      </c>
    </row>
    <row r="96" s="2" customFormat="1" ht="24.15" customHeight="1">
      <c r="A96" s="41"/>
      <c r="B96" s="42"/>
      <c r="C96" s="217" t="s">
        <v>83</v>
      </c>
      <c r="D96" s="217" t="s">
        <v>199</v>
      </c>
      <c r="E96" s="218" t="s">
        <v>924</v>
      </c>
      <c r="F96" s="219" t="s">
        <v>925</v>
      </c>
      <c r="G96" s="220" t="s">
        <v>851</v>
      </c>
      <c r="H96" s="221">
        <v>1</v>
      </c>
      <c r="I96" s="222"/>
      <c r="J96" s="223">
        <f>ROUND(I96*H96,2)</f>
        <v>0</v>
      </c>
      <c r="K96" s="219" t="s">
        <v>203</v>
      </c>
      <c r="L96" s="47"/>
      <c r="M96" s="224" t="s">
        <v>19</v>
      </c>
      <c r="N96" s="225" t="s">
        <v>47</v>
      </c>
      <c r="O96" s="87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8" t="s">
        <v>852</v>
      </c>
      <c r="AT96" s="228" t="s">
        <v>199</v>
      </c>
      <c r="AU96" s="228" t="s">
        <v>85</v>
      </c>
      <c r="AY96" s="20" t="s">
        <v>197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0" t="s">
        <v>83</v>
      </c>
      <c r="BK96" s="229">
        <f>ROUND(I96*H96,2)</f>
        <v>0</v>
      </c>
      <c r="BL96" s="20" t="s">
        <v>852</v>
      </c>
      <c r="BM96" s="228" t="s">
        <v>2861</v>
      </c>
    </row>
    <row r="97" s="2" customFormat="1">
      <c r="A97" s="41"/>
      <c r="B97" s="42"/>
      <c r="C97" s="43"/>
      <c r="D97" s="230" t="s">
        <v>206</v>
      </c>
      <c r="E97" s="43"/>
      <c r="F97" s="231" t="s">
        <v>927</v>
      </c>
      <c r="G97" s="43"/>
      <c r="H97" s="43"/>
      <c r="I97" s="232"/>
      <c r="J97" s="43"/>
      <c r="K97" s="43"/>
      <c r="L97" s="47"/>
      <c r="M97" s="233"/>
      <c r="N97" s="23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206</v>
      </c>
      <c r="AU97" s="20" t="s">
        <v>85</v>
      </c>
    </row>
    <row r="98" s="2" customFormat="1" ht="16.5" customHeight="1">
      <c r="A98" s="41"/>
      <c r="B98" s="42"/>
      <c r="C98" s="217" t="s">
        <v>85</v>
      </c>
      <c r="D98" s="217" t="s">
        <v>199</v>
      </c>
      <c r="E98" s="218" t="s">
        <v>928</v>
      </c>
      <c r="F98" s="219" t="s">
        <v>929</v>
      </c>
      <c r="G98" s="220" t="s">
        <v>851</v>
      </c>
      <c r="H98" s="221">
        <v>1</v>
      </c>
      <c r="I98" s="222"/>
      <c r="J98" s="223">
        <f>ROUND(I98*H98,2)</f>
        <v>0</v>
      </c>
      <c r="K98" s="219" t="s">
        <v>203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852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852</v>
      </c>
      <c r="BM98" s="228" t="s">
        <v>2862</v>
      </c>
    </row>
    <row r="99" s="2" customFormat="1">
      <c r="A99" s="41"/>
      <c r="B99" s="42"/>
      <c r="C99" s="43"/>
      <c r="D99" s="230" t="s">
        <v>206</v>
      </c>
      <c r="E99" s="43"/>
      <c r="F99" s="231" t="s">
        <v>931</v>
      </c>
      <c r="G99" s="43"/>
      <c r="H99" s="43"/>
      <c r="I99" s="232"/>
      <c r="J99" s="43"/>
      <c r="K99" s="43"/>
      <c r="L99" s="47"/>
      <c r="M99" s="233"/>
      <c r="N99" s="23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206</v>
      </c>
      <c r="AU99" s="20" t="s">
        <v>85</v>
      </c>
    </row>
    <row r="100" s="2" customFormat="1" ht="16.5" customHeight="1">
      <c r="A100" s="41"/>
      <c r="B100" s="42"/>
      <c r="C100" s="217" t="s">
        <v>93</v>
      </c>
      <c r="D100" s="217" t="s">
        <v>199</v>
      </c>
      <c r="E100" s="218" t="s">
        <v>932</v>
      </c>
      <c r="F100" s="219" t="s">
        <v>933</v>
      </c>
      <c r="G100" s="220" t="s">
        <v>851</v>
      </c>
      <c r="H100" s="221">
        <v>1</v>
      </c>
      <c r="I100" s="222"/>
      <c r="J100" s="223">
        <f>ROUND(I100*H100,2)</f>
        <v>0</v>
      </c>
      <c r="K100" s="219" t="s">
        <v>203</v>
      </c>
      <c r="L100" s="47"/>
      <c r="M100" s="224" t="s">
        <v>19</v>
      </c>
      <c r="N100" s="225" t="s">
        <v>47</v>
      </c>
      <c r="O100" s="87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8" t="s">
        <v>852</v>
      </c>
      <c r="AT100" s="228" t="s">
        <v>199</v>
      </c>
      <c r="AU100" s="228" t="s">
        <v>85</v>
      </c>
      <c r="AY100" s="20" t="s">
        <v>197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0" t="s">
        <v>83</v>
      </c>
      <c r="BK100" s="229">
        <f>ROUND(I100*H100,2)</f>
        <v>0</v>
      </c>
      <c r="BL100" s="20" t="s">
        <v>852</v>
      </c>
      <c r="BM100" s="228" t="s">
        <v>2863</v>
      </c>
    </row>
    <row r="101" s="2" customFormat="1">
      <c r="A101" s="41"/>
      <c r="B101" s="42"/>
      <c r="C101" s="43"/>
      <c r="D101" s="230" t="s">
        <v>206</v>
      </c>
      <c r="E101" s="43"/>
      <c r="F101" s="231" t="s">
        <v>935</v>
      </c>
      <c r="G101" s="43"/>
      <c r="H101" s="43"/>
      <c r="I101" s="232"/>
      <c r="J101" s="43"/>
      <c r="K101" s="43"/>
      <c r="L101" s="47"/>
      <c r="M101" s="233"/>
      <c r="N101" s="23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206</v>
      </c>
      <c r="AU101" s="20" t="s">
        <v>85</v>
      </c>
    </row>
    <row r="102" s="2" customFormat="1" ht="16.5" customHeight="1">
      <c r="A102" s="41"/>
      <c r="B102" s="42"/>
      <c r="C102" s="217" t="s">
        <v>204</v>
      </c>
      <c r="D102" s="217" t="s">
        <v>199</v>
      </c>
      <c r="E102" s="218" t="s">
        <v>936</v>
      </c>
      <c r="F102" s="219" t="s">
        <v>937</v>
      </c>
      <c r="G102" s="220" t="s">
        <v>851</v>
      </c>
      <c r="H102" s="221">
        <v>1</v>
      </c>
      <c r="I102" s="222"/>
      <c r="J102" s="223">
        <f>ROUND(I102*H102,2)</f>
        <v>0</v>
      </c>
      <c r="K102" s="219" t="s">
        <v>203</v>
      </c>
      <c r="L102" s="47"/>
      <c r="M102" s="224" t="s">
        <v>19</v>
      </c>
      <c r="N102" s="225" t="s">
        <v>47</v>
      </c>
      <c r="O102" s="87"/>
      <c r="P102" s="226">
        <f>O102*H102</f>
        <v>0</v>
      </c>
      <c r="Q102" s="226">
        <v>0</v>
      </c>
      <c r="R102" s="226">
        <f>Q102*H102</f>
        <v>0</v>
      </c>
      <c r="S102" s="226">
        <v>0</v>
      </c>
      <c r="T102" s="22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8" t="s">
        <v>852</v>
      </c>
      <c r="AT102" s="228" t="s">
        <v>199</v>
      </c>
      <c r="AU102" s="228" t="s">
        <v>85</v>
      </c>
      <c r="AY102" s="20" t="s">
        <v>197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0" t="s">
        <v>83</v>
      </c>
      <c r="BK102" s="229">
        <f>ROUND(I102*H102,2)</f>
        <v>0</v>
      </c>
      <c r="BL102" s="20" t="s">
        <v>852</v>
      </c>
      <c r="BM102" s="228" t="s">
        <v>2864</v>
      </c>
    </row>
    <row r="103" s="2" customFormat="1">
      <c r="A103" s="41"/>
      <c r="B103" s="42"/>
      <c r="C103" s="43"/>
      <c r="D103" s="230" t="s">
        <v>206</v>
      </c>
      <c r="E103" s="43"/>
      <c r="F103" s="231" t="s">
        <v>939</v>
      </c>
      <c r="G103" s="43"/>
      <c r="H103" s="43"/>
      <c r="I103" s="232"/>
      <c r="J103" s="43"/>
      <c r="K103" s="43"/>
      <c r="L103" s="47"/>
      <c r="M103" s="233"/>
      <c r="N103" s="23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206</v>
      </c>
      <c r="AU103" s="20" t="s">
        <v>85</v>
      </c>
    </row>
    <row r="104" s="2" customFormat="1" ht="16.5" customHeight="1">
      <c r="A104" s="41"/>
      <c r="B104" s="42"/>
      <c r="C104" s="217" t="s">
        <v>224</v>
      </c>
      <c r="D104" s="217" t="s">
        <v>199</v>
      </c>
      <c r="E104" s="218" t="s">
        <v>940</v>
      </c>
      <c r="F104" s="219" t="s">
        <v>941</v>
      </c>
      <c r="G104" s="220" t="s">
        <v>851</v>
      </c>
      <c r="H104" s="221">
        <v>1</v>
      </c>
      <c r="I104" s="222"/>
      <c r="J104" s="223">
        <f>ROUND(I104*H104,2)</f>
        <v>0</v>
      </c>
      <c r="K104" s="219" t="s">
        <v>203</v>
      </c>
      <c r="L104" s="47"/>
      <c r="M104" s="224" t="s">
        <v>19</v>
      </c>
      <c r="N104" s="225" t="s">
        <v>47</v>
      </c>
      <c r="O104" s="87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8" t="s">
        <v>852</v>
      </c>
      <c r="AT104" s="228" t="s">
        <v>199</v>
      </c>
      <c r="AU104" s="228" t="s">
        <v>85</v>
      </c>
      <c r="AY104" s="20" t="s">
        <v>197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0" t="s">
        <v>83</v>
      </c>
      <c r="BK104" s="229">
        <f>ROUND(I104*H104,2)</f>
        <v>0</v>
      </c>
      <c r="BL104" s="20" t="s">
        <v>852</v>
      </c>
      <c r="BM104" s="228" t="s">
        <v>2865</v>
      </c>
    </row>
    <row r="105" s="2" customFormat="1">
      <c r="A105" s="41"/>
      <c r="B105" s="42"/>
      <c r="C105" s="43"/>
      <c r="D105" s="230" t="s">
        <v>206</v>
      </c>
      <c r="E105" s="43"/>
      <c r="F105" s="231" t="s">
        <v>943</v>
      </c>
      <c r="G105" s="43"/>
      <c r="H105" s="43"/>
      <c r="I105" s="232"/>
      <c r="J105" s="43"/>
      <c r="K105" s="43"/>
      <c r="L105" s="47"/>
      <c r="M105" s="233"/>
      <c r="N105" s="23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206</v>
      </c>
      <c r="AU105" s="20" t="s">
        <v>85</v>
      </c>
    </row>
    <row r="106" s="2" customFormat="1" ht="16.5" customHeight="1">
      <c r="A106" s="41"/>
      <c r="B106" s="42"/>
      <c r="C106" s="217" t="s">
        <v>229</v>
      </c>
      <c r="D106" s="217" t="s">
        <v>199</v>
      </c>
      <c r="E106" s="218" t="s">
        <v>944</v>
      </c>
      <c r="F106" s="219" t="s">
        <v>945</v>
      </c>
      <c r="G106" s="220" t="s">
        <v>851</v>
      </c>
      <c r="H106" s="221">
        <v>1</v>
      </c>
      <c r="I106" s="222"/>
      <c r="J106" s="223">
        <f>ROUND(I106*H106,2)</f>
        <v>0</v>
      </c>
      <c r="K106" s="219" t="s">
        <v>203</v>
      </c>
      <c r="L106" s="47"/>
      <c r="M106" s="224" t="s">
        <v>19</v>
      </c>
      <c r="N106" s="225" t="s">
        <v>47</v>
      </c>
      <c r="O106" s="87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8" t="s">
        <v>852</v>
      </c>
      <c r="AT106" s="228" t="s">
        <v>199</v>
      </c>
      <c r="AU106" s="228" t="s">
        <v>85</v>
      </c>
      <c r="AY106" s="20" t="s">
        <v>197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0" t="s">
        <v>83</v>
      </c>
      <c r="BK106" s="229">
        <f>ROUND(I106*H106,2)</f>
        <v>0</v>
      </c>
      <c r="BL106" s="20" t="s">
        <v>852</v>
      </c>
      <c r="BM106" s="228" t="s">
        <v>2866</v>
      </c>
    </row>
    <row r="107" s="2" customFormat="1">
      <c r="A107" s="41"/>
      <c r="B107" s="42"/>
      <c r="C107" s="43"/>
      <c r="D107" s="230" t="s">
        <v>206</v>
      </c>
      <c r="E107" s="43"/>
      <c r="F107" s="231" t="s">
        <v>947</v>
      </c>
      <c r="G107" s="43"/>
      <c r="H107" s="43"/>
      <c r="I107" s="232"/>
      <c r="J107" s="43"/>
      <c r="K107" s="43"/>
      <c r="L107" s="47"/>
      <c r="M107" s="233"/>
      <c r="N107" s="23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206</v>
      </c>
      <c r="AU107" s="20" t="s">
        <v>85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948</v>
      </c>
      <c r="F108" s="215" t="s">
        <v>949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SUM(P109:P110)</f>
        <v>0</v>
      </c>
      <c r="Q108" s="209"/>
      <c r="R108" s="210">
        <f>SUM(R109:R110)</f>
        <v>0</v>
      </c>
      <c r="S108" s="209"/>
      <c r="T108" s="211">
        <f>SUM(T109:T110)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224</v>
      </c>
      <c r="AT108" s="213" t="s">
        <v>75</v>
      </c>
      <c r="AU108" s="213" t="s">
        <v>83</v>
      </c>
      <c r="AY108" s="212" t="s">
        <v>197</v>
      </c>
      <c r="BK108" s="214">
        <f>SUM(BK109:BK110)</f>
        <v>0</v>
      </c>
    </row>
    <row r="109" s="2" customFormat="1" ht="24.15" customHeight="1">
      <c r="A109" s="41"/>
      <c r="B109" s="42"/>
      <c r="C109" s="217" t="s">
        <v>234</v>
      </c>
      <c r="D109" s="217" t="s">
        <v>199</v>
      </c>
      <c r="E109" s="218" t="s">
        <v>950</v>
      </c>
      <c r="F109" s="219" t="s">
        <v>951</v>
      </c>
      <c r="G109" s="220" t="s">
        <v>851</v>
      </c>
      <c r="H109" s="221">
        <v>1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852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852</v>
      </c>
      <c r="BM109" s="228" t="s">
        <v>2867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953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85</v>
      </c>
    </row>
    <row r="111" s="12" customFormat="1" ht="22.8" customHeight="1">
      <c r="A111" s="12"/>
      <c r="B111" s="201"/>
      <c r="C111" s="202"/>
      <c r="D111" s="203" t="s">
        <v>75</v>
      </c>
      <c r="E111" s="215" t="s">
        <v>954</v>
      </c>
      <c r="F111" s="215" t="s">
        <v>955</v>
      </c>
      <c r="G111" s="202"/>
      <c r="H111" s="202"/>
      <c r="I111" s="205"/>
      <c r="J111" s="216">
        <f>BK111</f>
        <v>0</v>
      </c>
      <c r="K111" s="202"/>
      <c r="L111" s="207"/>
      <c r="M111" s="208"/>
      <c r="N111" s="209"/>
      <c r="O111" s="209"/>
      <c r="P111" s="210">
        <f>SUM(P112:P113)</f>
        <v>0</v>
      </c>
      <c r="Q111" s="209"/>
      <c r="R111" s="210">
        <f>SUM(R112:R113)</f>
        <v>0</v>
      </c>
      <c r="S111" s="209"/>
      <c r="T111" s="211">
        <f>SUM(T112:T113)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12" t="s">
        <v>224</v>
      </c>
      <c r="AT111" s="213" t="s">
        <v>75</v>
      </c>
      <c r="AU111" s="213" t="s">
        <v>83</v>
      </c>
      <c r="AY111" s="212" t="s">
        <v>197</v>
      </c>
      <c r="BK111" s="214">
        <f>SUM(BK112:BK113)</f>
        <v>0</v>
      </c>
    </row>
    <row r="112" s="2" customFormat="1" ht="16.5" customHeight="1">
      <c r="A112" s="41"/>
      <c r="B112" s="42"/>
      <c r="C112" s="217" t="s">
        <v>239</v>
      </c>
      <c r="D112" s="217" t="s">
        <v>199</v>
      </c>
      <c r="E112" s="218" t="s">
        <v>956</v>
      </c>
      <c r="F112" s="219" t="s">
        <v>955</v>
      </c>
      <c r="G112" s="220" t="s">
        <v>851</v>
      </c>
      <c r="H112" s="221">
        <v>1</v>
      </c>
      <c r="I112" s="222"/>
      <c r="J112" s="223">
        <f>ROUND(I112*H112,2)</f>
        <v>0</v>
      </c>
      <c r="K112" s="219" t="s">
        <v>203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852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852</v>
      </c>
      <c r="BM112" s="228" t="s">
        <v>2868</v>
      </c>
    </row>
    <row r="113" s="2" customFormat="1">
      <c r="A113" s="41"/>
      <c r="B113" s="42"/>
      <c r="C113" s="43"/>
      <c r="D113" s="230" t="s">
        <v>206</v>
      </c>
      <c r="E113" s="43"/>
      <c r="F113" s="231" t="s">
        <v>958</v>
      </c>
      <c r="G113" s="43"/>
      <c r="H113" s="43"/>
      <c r="I113" s="232"/>
      <c r="J113" s="43"/>
      <c r="K113" s="43"/>
      <c r="L113" s="47"/>
      <c r="M113" s="233"/>
      <c r="N113" s="23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206</v>
      </c>
      <c r="AU113" s="20" t="s">
        <v>85</v>
      </c>
    </row>
    <row r="114" s="12" customFormat="1" ht="22.8" customHeight="1">
      <c r="A114" s="12"/>
      <c r="B114" s="201"/>
      <c r="C114" s="202"/>
      <c r="D114" s="203" t="s">
        <v>75</v>
      </c>
      <c r="E114" s="215" t="s">
        <v>846</v>
      </c>
      <c r="F114" s="215" t="s">
        <v>847</v>
      </c>
      <c r="G114" s="202"/>
      <c r="H114" s="202"/>
      <c r="I114" s="205"/>
      <c r="J114" s="216">
        <f>BK114</f>
        <v>0</v>
      </c>
      <c r="K114" s="202"/>
      <c r="L114" s="207"/>
      <c r="M114" s="208"/>
      <c r="N114" s="209"/>
      <c r="O114" s="209"/>
      <c r="P114" s="210">
        <f>SUM(P115:P119)</f>
        <v>0</v>
      </c>
      <c r="Q114" s="209"/>
      <c r="R114" s="210">
        <f>SUM(R115:R119)</f>
        <v>0</v>
      </c>
      <c r="S114" s="209"/>
      <c r="T114" s="211">
        <f>SUM(T115:T119)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2" t="s">
        <v>224</v>
      </c>
      <c r="AT114" s="213" t="s">
        <v>75</v>
      </c>
      <c r="AU114" s="213" t="s">
        <v>83</v>
      </c>
      <c r="AY114" s="212" t="s">
        <v>197</v>
      </c>
      <c r="BK114" s="214">
        <f>SUM(BK115:BK119)</f>
        <v>0</v>
      </c>
    </row>
    <row r="115" s="2" customFormat="1" ht="16.5" customHeight="1">
      <c r="A115" s="41"/>
      <c r="B115" s="42"/>
      <c r="C115" s="217" t="s">
        <v>245</v>
      </c>
      <c r="D115" s="217" t="s">
        <v>199</v>
      </c>
      <c r="E115" s="218" t="s">
        <v>959</v>
      </c>
      <c r="F115" s="219" t="s">
        <v>960</v>
      </c>
      <c r="G115" s="220" t="s">
        <v>851</v>
      </c>
      <c r="H115" s="221">
        <v>1</v>
      </c>
      <c r="I115" s="222"/>
      <c r="J115" s="223">
        <f>ROUND(I115*H115,2)</f>
        <v>0</v>
      </c>
      <c r="K115" s="219" t="s">
        <v>203</v>
      </c>
      <c r="L115" s="47"/>
      <c r="M115" s="224" t="s">
        <v>19</v>
      </c>
      <c r="N115" s="225" t="s">
        <v>47</v>
      </c>
      <c r="O115" s="87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8" t="s">
        <v>852</v>
      </c>
      <c r="AT115" s="228" t="s">
        <v>199</v>
      </c>
      <c r="AU115" s="228" t="s">
        <v>85</v>
      </c>
      <c r="AY115" s="20" t="s">
        <v>197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0" t="s">
        <v>83</v>
      </c>
      <c r="BK115" s="229">
        <f>ROUND(I115*H115,2)</f>
        <v>0</v>
      </c>
      <c r="BL115" s="20" t="s">
        <v>852</v>
      </c>
      <c r="BM115" s="228" t="s">
        <v>2869</v>
      </c>
    </row>
    <row r="116" s="2" customFormat="1">
      <c r="A116" s="41"/>
      <c r="B116" s="42"/>
      <c r="C116" s="43"/>
      <c r="D116" s="230" t="s">
        <v>206</v>
      </c>
      <c r="E116" s="43"/>
      <c r="F116" s="231" t="s">
        <v>962</v>
      </c>
      <c r="G116" s="43"/>
      <c r="H116" s="43"/>
      <c r="I116" s="232"/>
      <c r="J116" s="43"/>
      <c r="K116" s="43"/>
      <c r="L116" s="47"/>
      <c r="M116" s="233"/>
      <c r="N116" s="23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206</v>
      </c>
      <c r="AU116" s="20" t="s">
        <v>85</v>
      </c>
    </row>
    <row r="117" s="2" customFormat="1">
      <c r="A117" s="41"/>
      <c r="B117" s="42"/>
      <c r="C117" s="43"/>
      <c r="D117" s="237" t="s">
        <v>833</v>
      </c>
      <c r="E117" s="43"/>
      <c r="F117" s="279" t="s">
        <v>963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833</v>
      </c>
      <c r="AU117" s="20" t="s">
        <v>85</v>
      </c>
    </row>
    <row r="118" s="2" customFormat="1" ht="24.15" customHeight="1">
      <c r="A118" s="41"/>
      <c r="B118" s="42"/>
      <c r="C118" s="217" t="s">
        <v>252</v>
      </c>
      <c r="D118" s="217" t="s">
        <v>199</v>
      </c>
      <c r="E118" s="218" t="s">
        <v>964</v>
      </c>
      <c r="F118" s="219" t="s">
        <v>965</v>
      </c>
      <c r="G118" s="220" t="s">
        <v>851</v>
      </c>
      <c r="H118" s="221">
        <v>1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852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852</v>
      </c>
      <c r="BM118" s="228" t="s">
        <v>2870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967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2" customFormat="1" ht="22.8" customHeight="1">
      <c r="A120" s="12"/>
      <c r="B120" s="201"/>
      <c r="C120" s="202"/>
      <c r="D120" s="203" t="s">
        <v>75</v>
      </c>
      <c r="E120" s="215" t="s">
        <v>968</v>
      </c>
      <c r="F120" s="215" t="s">
        <v>969</v>
      </c>
      <c r="G120" s="202"/>
      <c r="H120" s="202"/>
      <c r="I120" s="205"/>
      <c r="J120" s="216">
        <f>BK120</f>
        <v>0</v>
      </c>
      <c r="K120" s="202"/>
      <c r="L120" s="207"/>
      <c r="M120" s="208"/>
      <c r="N120" s="209"/>
      <c r="O120" s="209"/>
      <c r="P120" s="210">
        <f>SUM(P121:P122)</f>
        <v>0</v>
      </c>
      <c r="Q120" s="209"/>
      <c r="R120" s="210">
        <f>SUM(R121:R122)</f>
        <v>0</v>
      </c>
      <c r="S120" s="209"/>
      <c r="T120" s="211">
        <f>SUM(T121:T122)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2" t="s">
        <v>224</v>
      </c>
      <c r="AT120" s="213" t="s">
        <v>75</v>
      </c>
      <c r="AU120" s="213" t="s">
        <v>83</v>
      </c>
      <c r="AY120" s="212" t="s">
        <v>197</v>
      </c>
      <c r="BK120" s="214">
        <f>SUM(BK121:BK122)</f>
        <v>0</v>
      </c>
    </row>
    <row r="121" s="2" customFormat="1" ht="16.5" customHeight="1">
      <c r="A121" s="41"/>
      <c r="B121" s="42"/>
      <c r="C121" s="217" t="s">
        <v>258</v>
      </c>
      <c r="D121" s="217" t="s">
        <v>199</v>
      </c>
      <c r="E121" s="218" t="s">
        <v>970</v>
      </c>
      <c r="F121" s="219" t="s">
        <v>971</v>
      </c>
      <c r="G121" s="220" t="s">
        <v>851</v>
      </c>
      <c r="H121" s="221">
        <v>1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852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852</v>
      </c>
      <c r="BM121" s="228" t="s">
        <v>2871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973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2" customFormat="1" ht="22.8" customHeight="1">
      <c r="A123" s="12"/>
      <c r="B123" s="201"/>
      <c r="C123" s="202"/>
      <c r="D123" s="203" t="s">
        <v>75</v>
      </c>
      <c r="E123" s="215" t="s">
        <v>974</v>
      </c>
      <c r="F123" s="215" t="s">
        <v>975</v>
      </c>
      <c r="G123" s="202"/>
      <c r="H123" s="202"/>
      <c r="I123" s="205"/>
      <c r="J123" s="216">
        <f>BK123</f>
        <v>0</v>
      </c>
      <c r="K123" s="202"/>
      <c r="L123" s="207"/>
      <c r="M123" s="208"/>
      <c r="N123" s="209"/>
      <c r="O123" s="209"/>
      <c r="P123" s="210">
        <f>SUM(P124:P125)</f>
        <v>0</v>
      </c>
      <c r="Q123" s="209"/>
      <c r="R123" s="210">
        <f>SUM(R124:R125)</f>
        <v>0</v>
      </c>
      <c r="S123" s="209"/>
      <c r="T123" s="211">
        <f>SUM(T124:T125)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2" t="s">
        <v>224</v>
      </c>
      <c r="AT123" s="213" t="s">
        <v>75</v>
      </c>
      <c r="AU123" s="213" t="s">
        <v>83</v>
      </c>
      <c r="AY123" s="212" t="s">
        <v>197</v>
      </c>
      <c r="BK123" s="214">
        <f>SUM(BK124:BK125)</f>
        <v>0</v>
      </c>
    </row>
    <row r="124" s="2" customFormat="1" ht="24.15" customHeight="1">
      <c r="A124" s="41"/>
      <c r="B124" s="42"/>
      <c r="C124" s="217" t="s">
        <v>8</v>
      </c>
      <c r="D124" s="217" t="s">
        <v>199</v>
      </c>
      <c r="E124" s="218" t="s">
        <v>976</v>
      </c>
      <c r="F124" s="219" t="s">
        <v>977</v>
      </c>
      <c r="G124" s="220" t="s">
        <v>851</v>
      </c>
      <c r="H124" s="221">
        <v>1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852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852</v>
      </c>
      <c r="BM124" s="228" t="s">
        <v>2872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979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2" customFormat="1" ht="22.8" customHeight="1">
      <c r="A126" s="12"/>
      <c r="B126" s="201"/>
      <c r="C126" s="202"/>
      <c r="D126" s="203" t="s">
        <v>75</v>
      </c>
      <c r="E126" s="215" t="s">
        <v>980</v>
      </c>
      <c r="F126" s="215" t="s">
        <v>981</v>
      </c>
      <c r="G126" s="202"/>
      <c r="H126" s="202"/>
      <c r="I126" s="205"/>
      <c r="J126" s="216">
        <f>BK126</f>
        <v>0</v>
      </c>
      <c r="K126" s="202"/>
      <c r="L126" s="207"/>
      <c r="M126" s="208"/>
      <c r="N126" s="209"/>
      <c r="O126" s="209"/>
      <c r="P126" s="210">
        <f>SUM(P127:P128)</f>
        <v>0</v>
      </c>
      <c r="Q126" s="209"/>
      <c r="R126" s="210">
        <f>SUM(R127:R128)</f>
        <v>0</v>
      </c>
      <c r="S126" s="209"/>
      <c r="T126" s="211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2" t="s">
        <v>224</v>
      </c>
      <c r="AT126" s="213" t="s">
        <v>75</v>
      </c>
      <c r="AU126" s="213" t="s">
        <v>83</v>
      </c>
      <c r="AY126" s="212" t="s">
        <v>197</v>
      </c>
      <c r="BK126" s="214">
        <f>SUM(BK127:BK128)</f>
        <v>0</v>
      </c>
    </row>
    <row r="127" s="2" customFormat="1" ht="33" customHeight="1">
      <c r="A127" s="41"/>
      <c r="B127" s="42"/>
      <c r="C127" s="217" t="s">
        <v>273</v>
      </c>
      <c r="D127" s="217" t="s">
        <v>199</v>
      </c>
      <c r="E127" s="218" t="s">
        <v>982</v>
      </c>
      <c r="F127" s="219" t="s">
        <v>983</v>
      </c>
      <c r="G127" s="220" t="s">
        <v>851</v>
      </c>
      <c r="H127" s="221">
        <v>1</v>
      </c>
      <c r="I127" s="222"/>
      <c r="J127" s="223">
        <f>ROUND(I127*H127,2)</f>
        <v>0</v>
      </c>
      <c r="K127" s="219" t="s">
        <v>203</v>
      </c>
      <c r="L127" s="47"/>
      <c r="M127" s="224" t="s">
        <v>19</v>
      </c>
      <c r="N127" s="225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852</v>
      </c>
      <c r="AT127" s="228" t="s">
        <v>199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852</v>
      </c>
      <c r="BM127" s="228" t="s">
        <v>2873</v>
      </c>
    </row>
    <row r="128" s="2" customFormat="1">
      <c r="A128" s="41"/>
      <c r="B128" s="42"/>
      <c r="C128" s="43"/>
      <c r="D128" s="230" t="s">
        <v>206</v>
      </c>
      <c r="E128" s="43"/>
      <c r="F128" s="231" t="s">
        <v>985</v>
      </c>
      <c r="G128" s="43"/>
      <c r="H128" s="43"/>
      <c r="I128" s="232"/>
      <c r="J128" s="43"/>
      <c r="K128" s="43"/>
      <c r="L128" s="47"/>
      <c r="M128" s="285"/>
      <c r="N128" s="286"/>
      <c r="O128" s="282"/>
      <c r="P128" s="282"/>
      <c r="Q128" s="282"/>
      <c r="R128" s="282"/>
      <c r="S128" s="282"/>
      <c r="T128" s="287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206</v>
      </c>
      <c r="AU128" s="20" t="s">
        <v>85</v>
      </c>
    </row>
    <row r="129" s="2" customFormat="1" ht="6.96" customHeight="1">
      <c r="A129" s="41"/>
      <c r="B129" s="62"/>
      <c r="C129" s="63"/>
      <c r="D129" s="63"/>
      <c r="E129" s="63"/>
      <c r="F129" s="63"/>
      <c r="G129" s="63"/>
      <c r="H129" s="63"/>
      <c r="I129" s="63"/>
      <c r="J129" s="63"/>
      <c r="K129" s="63"/>
      <c r="L129" s="47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sheetProtection sheet="1" autoFilter="0" formatColumns="0" formatRows="0" objects="1" scenarios="1" spinCount="100000" saltValue="f1Csjz47fldnIzQSfM7Y9D5qhDO0u5FrEG3kN5fky9lEcrKABHEl4tTDFMKs5MA72tYFikR6nXR+/Nmyjp/APA==" hashValue="jldAZ5QEkePi+2ofehw+K9/Ve1LkwatLqFHHcxjZ9zPP3VLHCtZbalP7/ytm9SJTKqhiO60PtpAc24dr+l3Qsg==" algorithmName="SHA-512" password="CC35"/>
  <autoFilter ref="C92:K12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2/012103000"/>
    <hyperlink ref="F99" r:id="rId2" display="https://podminky.urs.cz/item/CS_URS_2025_02/012203000"/>
    <hyperlink ref="F101" r:id="rId3" display="https://podminky.urs.cz/item/CS_URS_2025_02/012303000"/>
    <hyperlink ref="F103" r:id="rId4" display="https://podminky.urs.cz/item/CS_URS_2025_02/012414000"/>
    <hyperlink ref="F105" r:id="rId5" display="https://podminky.urs.cz/item/CS_URS_2025_02/012444000"/>
    <hyperlink ref="F107" r:id="rId6" display="https://podminky.urs.cz/item/CS_URS_2025_02/013254000"/>
    <hyperlink ref="F110" r:id="rId7" display="https://podminky.urs.cz/item/CS_URS_2025_02/021103000"/>
    <hyperlink ref="F113" r:id="rId8" display="https://podminky.urs.cz/item/CS_URS_2025_02/030001000"/>
    <hyperlink ref="F116" r:id="rId9" display="https://podminky.urs.cz/item/CS_URS_2025_02/043234000"/>
    <hyperlink ref="F119" r:id="rId10" display="https://podminky.urs.cz/item/CS_URS_2025_02/045002000"/>
    <hyperlink ref="F122" r:id="rId11" display="https://podminky.urs.cz/item/CS_URS_2025_02/053002000"/>
    <hyperlink ref="F125" r:id="rId12" display="https://podminky.urs.cz/item/CS_URS_2025_02/060001000"/>
    <hyperlink ref="F128" r:id="rId13" display="https://podminky.urs.cz/item/CS_URS_2025_02/070001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4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2"/>
      <c r="C3" s="143"/>
      <c r="D3" s="143"/>
      <c r="E3" s="143"/>
      <c r="F3" s="143"/>
      <c r="G3" s="143"/>
      <c r="H3" s="23"/>
    </row>
    <row r="4" s="1" customFormat="1" ht="24.96" customHeight="1">
      <c r="B4" s="23"/>
      <c r="C4" s="144" t="s">
        <v>2874</v>
      </c>
      <c r="H4" s="23"/>
    </row>
    <row r="5" s="1" customFormat="1" ht="12" customHeight="1">
      <c r="B5" s="23"/>
      <c r="C5" s="304" t="s">
        <v>13</v>
      </c>
      <c r="D5" s="154" t="s">
        <v>14</v>
      </c>
      <c r="E5" s="1"/>
      <c r="F5" s="1"/>
      <c r="H5" s="23"/>
    </row>
    <row r="6" s="1" customFormat="1" ht="36.96" customHeight="1">
      <c r="B6" s="23"/>
      <c r="C6" s="305" t="s">
        <v>16</v>
      </c>
      <c r="D6" s="306" t="s">
        <v>17</v>
      </c>
      <c r="E6" s="1"/>
      <c r="F6" s="1"/>
      <c r="H6" s="23"/>
    </row>
    <row r="7" s="1" customFormat="1" ht="16.5" customHeight="1">
      <c r="B7" s="23"/>
      <c r="C7" s="146" t="s">
        <v>23</v>
      </c>
      <c r="D7" s="151" t="str">
        <f>'Rekapitulace stavby'!AN8</f>
        <v>25. 8. 2025</v>
      </c>
      <c r="H7" s="23"/>
    </row>
    <row r="8" s="2" customFormat="1" ht="10.8" customHeight="1">
      <c r="A8" s="41"/>
      <c r="B8" s="47"/>
      <c r="C8" s="41"/>
      <c r="D8" s="41"/>
      <c r="E8" s="41"/>
      <c r="F8" s="41"/>
      <c r="G8" s="41"/>
      <c r="H8" s="47"/>
    </row>
    <row r="9" s="11" customFormat="1" ht="29.28" customHeight="1">
      <c r="A9" s="190"/>
      <c r="B9" s="307"/>
      <c r="C9" s="308" t="s">
        <v>57</v>
      </c>
      <c r="D9" s="309" t="s">
        <v>58</v>
      </c>
      <c r="E9" s="309" t="s">
        <v>184</v>
      </c>
      <c r="F9" s="310" t="s">
        <v>2875</v>
      </c>
      <c r="G9" s="190"/>
      <c r="H9" s="307"/>
    </row>
    <row r="10" s="2" customFormat="1" ht="26.4" customHeight="1">
      <c r="A10" s="41"/>
      <c r="B10" s="47"/>
      <c r="C10" s="311" t="s">
        <v>2876</v>
      </c>
      <c r="D10" s="311" t="s">
        <v>92</v>
      </c>
      <c r="E10" s="41"/>
      <c r="F10" s="41"/>
      <c r="G10" s="41"/>
      <c r="H10" s="47"/>
    </row>
    <row r="11" s="2" customFormat="1" ht="16.8" customHeight="1">
      <c r="A11" s="41"/>
      <c r="B11" s="47"/>
      <c r="C11" s="312" t="s">
        <v>2877</v>
      </c>
      <c r="D11" s="313" t="s">
        <v>2878</v>
      </c>
      <c r="E11" s="314" t="s">
        <v>19</v>
      </c>
      <c r="F11" s="315">
        <v>202.20699999999999</v>
      </c>
      <c r="G11" s="41"/>
      <c r="H11" s="47"/>
    </row>
    <row r="12" s="2" customFormat="1" ht="16.8" customHeight="1">
      <c r="A12" s="41"/>
      <c r="B12" s="47"/>
      <c r="C12" s="316" t="s">
        <v>19</v>
      </c>
      <c r="D12" s="316" t="s">
        <v>2879</v>
      </c>
      <c r="E12" s="20" t="s">
        <v>19</v>
      </c>
      <c r="F12" s="317">
        <v>202.20699999999999</v>
      </c>
      <c r="G12" s="41"/>
      <c r="H12" s="47"/>
    </row>
    <row r="13" s="2" customFormat="1" ht="16.8" customHeight="1">
      <c r="A13" s="41"/>
      <c r="B13" s="47"/>
      <c r="C13" s="316" t="s">
        <v>19</v>
      </c>
      <c r="D13" s="316" t="s">
        <v>272</v>
      </c>
      <c r="E13" s="20" t="s">
        <v>19</v>
      </c>
      <c r="F13" s="317">
        <v>202.20699999999999</v>
      </c>
      <c r="G13" s="41"/>
      <c r="H13" s="47"/>
    </row>
    <row r="14" s="2" customFormat="1" ht="16.8" customHeight="1">
      <c r="A14" s="41"/>
      <c r="B14" s="47"/>
      <c r="C14" s="312" t="s">
        <v>2880</v>
      </c>
      <c r="D14" s="313" t="s">
        <v>2881</v>
      </c>
      <c r="E14" s="314" t="s">
        <v>19</v>
      </c>
      <c r="F14" s="315">
        <v>185.33500000000001</v>
      </c>
      <c r="G14" s="41"/>
      <c r="H14" s="47"/>
    </row>
    <row r="15" s="2" customFormat="1" ht="16.8" customHeight="1">
      <c r="A15" s="41"/>
      <c r="B15" s="47"/>
      <c r="C15" s="316" t="s">
        <v>19</v>
      </c>
      <c r="D15" s="316" t="s">
        <v>2882</v>
      </c>
      <c r="E15" s="20" t="s">
        <v>19</v>
      </c>
      <c r="F15" s="317">
        <v>185.33500000000001</v>
      </c>
      <c r="G15" s="41"/>
      <c r="H15" s="47"/>
    </row>
    <row r="16" s="2" customFormat="1" ht="16.8" customHeight="1">
      <c r="A16" s="41"/>
      <c r="B16" s="47"/>
      <c r="C16" s="316" t="s">
        <v>19</v>
      </c>
      <c r="D16" s="316" t="s">
        <v>272</v>
      </c>
      <c r="E16" s="20" t="s">
        <v>19</v>
      </c>
      <c r="F16" s="317">
        <v>185.33500000000001</v>
      </c>
      <c r="G16" s="41"/>
      <c r="H16" s="47"/>
    </row>
    <row r="17" s="2" customFormat="1" ht="16.8" customHeight="1">
      <c r="A17" s="41"/>
      <c r="B17" s="47"/>
      <c r="C17" s="312" t="s">
        <v>2883</v>
      </c>
      <c r="D17" s="313" t="s">
        <v>2884</v>
      </c>
      <c r="E17" s="314" t="s">
        <v>19</v>
      </c>
      <c r="F17" s="315">
        <v>7.2850000000000001</v>
      </c>
      <c r="G17" s="41"/>
      <c r="H17" s="47"/>
    </row>
    <row r="18" s="2" customFormat="1" ht="16.8" customHeight="1">
      <c r="A18" s="41"/>
      <c r="B18" s="47"/>
      <c r="C18" s="316" t="s">
        <v>19</v>
      </c>
      <c r="D18" s="316" t="s">
        <v>2885</v>
      </c>
      <c r="E18" s="20" t="s">
        <v>19</v>
      </c>
      <c r="F18" s="317">
        <v>7.2850000000000001</v>
      </c>
      <c r="G18" s="41"/>
      <c r="H18" s="47"/>
    </row>
    <row r="19" s="2" customFormat="1" ht="16.8" customHeight="1">
      <c r="A19" s="41"/>
      <c r="B19" s="47"/>
      <c r="C19" s="316" t="s">
        <v>19</v>
      </c>
      <c r="D19" s="316" t="s">
        <v>272</v>
      </c>
      <c r="E19" s="20" t="s">
        <v>19</v>
      </c>
      <c r="F19" s="317">
        <v>7.2850000000000001</v>
      </c>
      <c r="G19" s="41"/>
      <c r="H19" s="47"/>
    </row>
    <row r="20" s="2" customFormat="1" ht="16.8" customHeight="1">
      <c r="A20" s="41"/>
      <c r="B20" s="47"/>
      <c r="C20" s="312" t="s">
        <v>2886</v>
      </c>
      <c r="D20" s="313" t="s">
        <v>2887</v>
      </c>
      <c r="E20" s="314" t="s">
        <v>19</v>
      </c>
      <c r="F20" s="315">
        <v>9.5869999999999997</v>
      </c>
      <c r="G20" s="41"/>
      <c r="H20" s="47"/>
    </row>
    <row r="21" s="2" customFormat="1" ht="16.8" customHeight="1">
      <c r="A21" s="41"/>
      <c r="B21" s="47"/>
      <c r="C21" s="316" t="s">
        <v>19</v>
      </c>
      <c r="D21" s="316" t="s">
        <v>2888</v>
      </c>
      <c r="E21" s="20" t="s">
        <v>19</v>
      </c>
      <c r="F21" s="317">
        <v>9.5869999999999997</v>
      </c>
      <c r="G21" s="41"/>
      <c r="H21" s="47"/>
    </row>
    <row r="22" s="2" customFormat="1" ht="16.8" customHeight="1">
      <c r="A22" s="41"/>
      <c r="B22" s="47"/>
      <c r="C22" s="316" t="s">
        <v>19</v>
      </c>
      <c r="D22" s="316" t="s">
        <v>272</v>
      </c>
      <c r="E22" s="20" t="s">
        <v>19</v>
      </c>
      <c r="F22" s="317">
        <v>9.5869999999999997</v>
      </c>
      <c r="G22" s="41"/>
      <c r="H22" s="47"/>
    </row>
    <row r="23" s="2" customFormat="1" ht="16.8" customHeight="1">
      <c r="A23" s="41"/>
      <c r="B23" s="47"/>
      <c r="C23" s="312" t="s">
        <v>2889</v>
      </c>
      <c r="D23" s="313" t="s">
        <v>2890</v>
      </c>
      <c r="E23" s="314" t="s">
        <v>19</v>
      </c>
      <c r="F23" s="315">
        <v>16.872</v>
      </c>
      <c r="G23" s="41"/>
      <c r="H23" s="47"/>
    </row>
    <row r="24" s="2" customFormat="1" ht="16.8" customHeight="1">
      <c r="A24" s="41"/>
      <c r="B24" s="47"/>
      <c r="C24" s="316" t="s">
        <v>19</v>
      </c>
      <c r="D24" s="316" t="s">
        <v>2891</v>
      </c>
      <c r="E24" s="20" t="s">
        <v>19</v>
      </c>
      <c r="F24" s="317">
        <v>16.872</v>
      </c>
      <c r="G24" s="41"/>
      <c r="H24" s="47"/>
    </row>
    <row r="25" s="2" customFormat="1" ht="16.8" customHeight="1">
      <c r="A25" s="41"/>
      <c r="B25" s="47"/>
      <c r="C25" s="316" t="s">
        <v>19</v>
      </c>
      <c r="D25" s="316" t="s">
        <v>272</v>
      </c>
      <c r="E25" s="20" t="s">
        <v>19</v>
      </c>
      <c r="F25" s="317">
        <v>16.872</v>
      </c>
      <c r="G25" s="41"/>
      <c r="H25" s="47"/>
    </row>
    <row r="26" s="2" customFormat="1" ht="16.8" customHeight="1">
      <c r="A26" s="41"/>
      <c r="B26" s="47"/>
      <c r="C26" s="312" t="s">
        <v>2892</v>
      </c>
      <c r="D26" s="313" t="s">
        <v>2893</v>
      </c>
      <c r="E26" s="314" t="s">
        <v>19</v>
      </c>
      <c r="F26" s="315">
        <v>3.056</v>
      </c>
      <c r="G26" s="41"/>
      <c r="H26" s="47"/>
    </row>
    <row r="27" s="2" customFormat="1" ht="16.8" customHeight="1">
      <c r="A27" s="41"/>
      <c r="B27" s="47"/>
      <c r="C27" s="316" t="s">
        <v>19</v>
      </c>
      <c r="D27" s="316" t="s">
        <v>2894</v>
      </c>
      <c r="E27" s="20" t="s">
        <v>19</v>
      </c>
      <c r="F27" s="317">
        <v>3.056</v>
      </c>
      <c r="G27" s="41"/>
      <c r="H27" s="47"/>
    </row>
    <row r="28" s="2" customFormat="1" ht="16.8" customHeight="1">
      <c r="A28" s="41"/>
      <c r="B28" s="47"/>
      <c r="C28" s="316" t="s">
        <v>19</v>
      </c>
      <c r="D28" s="316" t="s">
        <v>272</v>
      </c>
      <c r="E28" s="20" t="s">
        <v>19</v>
      </c>
      <c r="F28" s="317">
        <v>3.056</v>
      </c>
      <c r="G28" s="41"/>
      <c r="H28" s="47"/>
    </row>
    <row r="29" s="2" customFormat="1" ht="16.8" customHeight="1">
      <c r="A29" s="41"/>
      <c r="B29" s="47"/>
      <c r="C29" s="312" t="s">
        <v>2895</v>
      </c>
      <c r="D29" s="313" t="s">
        <v>2896</v>
      </c>
      <c r="E29" s="314" t="s">
        <v>19</v>
      </c>
      <c r="F29" s="315">
        <v>69.742000000000004</v>
      </c>
      <c r="G29" s="41"/>
      <c r="H29" s="47"/>
    </row>
    <row r="30" s="2" customFormat="1" ht="16.8" customHeight="1">
      <c r="A30" s="41"/>
      <c r="B30" s="47"/>
      <c r="C30" s="316" t="s">
        <v>19</v>
      </c>
      <c r="D30" s="316" t="s">
        <v>2897</v>
      </c>
      <c r="E30" s="20" t="s">
        <v>19</v>
      </c>
      <c r="F30" s="317">
        <v>69.742000000000004</v>
      </c>
      <c r="G30" s="41"/>
      <c r="H30" s="47"/>
    </row>
    <row r="31" s="2" customFormat="1" ht="16.8" customHeight="1">
      <c r="A31" s="41"/>
      <c r="B31" s="47"/>
      <c r="C31" s="316" t="s">
        <v>19</v>
      </c>
      <c r="D31" s="316" t="s">
        <v>272</v>
      </c>
      <c r="E31" s="20" t="s">
        <v>19</v>
      </c>
      <c r="F31" s="317">
        <v>69.742000000000004</v>
      </c>
      <c r="G31" s="41"/>
      <c r="H31" s="47"/>
    </row>
    <row r="32" s="2" customFormat="1" ht="16.8" customHeight="1">
      <c r="A32" s="41"/>
      <c r="B32" s="47"/>
      <c r="C32" s="312" t="s">
        <v>2898</v>
      </c>
      <c r="D32" s="313" t="s">
        <v>2899</v>
      </c>
      <c r="E32" s="314" t="s">
        <v>19</v>
      </c>
      <c r="F32" s="315">
        <v>72.798000000000002</v>
      </c>
      <c r="G32" s="41"/>
      <c r="H32" s="47"/>
    </row>
    <row r="33" s="2" customFormat="1" ht="16.8" customHeight="1">
      <c r="A33" s="41"/>
      <c r="B33" s="47"/>
      <c r="C33" s="316" t="s">
        <v>19</v>
      </c>
      <c r="D33" s="316" t="s">
        <v>2900</v>
      </c>
      <c r="E33" s="20" t="s">
        <v>19</v>
      </c>
      <c r="F33" s="317">
        <v>72.798000000000002</v>
      </c>
      <c r="G33" s="41"/>
      <c r="H33" s="47"/>
    </row>
    <row r="34" s="2" customFormat="1" ht="16.8" customHeight="1">
      <c r="A34" s="41"/>
      <c r="B34" s="47"/>
      <c r="C34" s="316" t="s">
        <v>19</v>
      </c>
      <c r="D34" s="316" t="s">
        <v>272</v>
      </c>
      <c r="E34" s="20" t="s">
        <v>19</v>
      </c>
      <c r="F34" s="317">
        <v>72.798000000000002</v>
      </c>
      <c r="G34" s="41"/>
      <c r="H34" s="47"/>
    </row>
    <row r="35" s="2" customFormat="1" ht="16.8" customHeight="1">
      <c r="A35" s="41"/>
      <c r="B35" s="47"/>
      <c r="C35" s="312" t="s">
        <v>2901</v>
      </c>
      <c r="D35" s="313" t="s">
        <v>2902</v>
      </c>
      <c r="E35" s="314" t="s">
        <v>19</v>
      </c>
      <c r="F35" s="315">
        <v>1571.906</v>
      </c>
      <c r="G35" s="41"/>
      <c r="H35" s="47"/>
    </row>
    <row r="36" s="2" customFormat="1" ht="16.8" customHeight="1">
      <c r="A36" s="41"/>
      <c r="B36" s="47"/>
      <c r="C36" s="316" t="s">
        <v>19</v>
      </c>
      <c r="D36" s="316" t="s">
        <v>2903</v>
      </c>
      <c r="E36" s="20" t="s">
        <v>19</v>
      </c>
      <c r="F36" s="317">
        <v>1571.906</v>
      </c>
      <c r="G36" s="41"/>
      <c r="H36" s="47"/>
    </row>
    <row r="37" s="2" customFormat="1" ht="16.8" customHeight="1">
      <c r="A37" s="41"/>
      <c r="B37" s="47"/>
      <c r="C37" s="316" t="s">
        <v>19</v>
      </c>
      <c r="D37" s="316" t="s">
        <v>272</v>
      </c>
      <c r="E37" s="20" t="s">
        <v>19</v>
      </c>
      <c r="F37" s="317">
        <v>1571.906</v>
      </c>
      <c r="G37" s="41"/>
      <c r="H37" s="47"/>
    </row>
    <row r="38" s="2" customFormat="1" ht="16.8" customHeight="1">
      <c r="A38" s="41"/>
      <c r="B38" s="47"/>
      <c r="C38" s="312" t="s">
        <v>2904</v>
      </c>
      <c r="D38" s="313" t="s">
        <v>2905</v>
      </c>
      <c r="E38" s="314" t="s">
        <v>19</v>
      </c>
      <c r="F38" s="315">
        <v>7.2169999999999996</v>
      </c>
      <c r="G38" s="41"/>
      <c r="H38" s="47"/>
    </row>
    <row r="39" s="2" customFormat="1" ht="16.8" customHeight="1">
      <c r="A39" s="41"/>
      <c r="B39" s="47"/>
      <c r="C39" s="316" t="s">
        <v>19</v>
      </c>
      <c r="D39" s="316" t="s">
        <v>2906</v>
      </c>
      <c r="E39" s="20" t="s">
        <v>19</v>
      </c>
      <c r="F39" s="317">
        <v>7.2169999999999996</v>
      </c>
      <c r="G39" s="41"/>
      <c r="H39" s="47"/>
    </row>
    <row r="40" s="2" customFormat="1" ht="16.8" customHeight="1">
      <c r="A40" s="41"/>
      <c r="B40" s="47"/>
      <c r="C40" s="316" t="s">
        <v>19</v>
      </c>
      <c r="D40" s="316" t="s">
        <v>272</v>
      </c>
      <c r="E40" s="20" t="s">
        <v>19</v>
      </c>
      <c r="F40" s="317">
        <v>7.2169999999999996</v>
      </c>
      <c r="G40" s="41"/>
      <c r="H40" s="47"/>
    </row>
    <row r="41" s="2" customFormat="1" ht="26.4" customHeight="1">
      <c r="A41" s="41"/>
      <c r="B41" s="47"/>
      <c r="C41" s="311" t="s">
        <v>2907</v>
      </c>
      <c r="D41" s="311" t="s">
        <v>92</v>
      </c>
      <c r="E41" s="41"/>
      <c r="F41" s="41"/>
      <c r="G41" s="41"/>
      <c r="H41" s="47"/>
    </row>
    <row r="42" s="2" customFormat="1" ht="16.8" customHeight="1">
      <c r="A42" s="41"/>
      <c r="B42" s="47"/>
      <c r="C42" s="312" t="s">
        <v>2892</v>
      </c>
      <c r="D42" s="313" t="s">
        <v>2893</v>
      </c>
      <c r="E42" s="314" t="s">
        <v>19</v>
      </c>
      <c r="F42" s="315">
        <v>3.056</v>
      </c>
      <c r="G42" s="41"/>
      <c r="H42" s="47"/>
    </row>
    <row r="43" s="2" customFormat="1" ht="16.8" customHeight="1">
      <c r="A43" s="41"/>
      <c r="B43" s="47"/>
      <c r="C43" s="316" t="s">
        <v>19</v>
      </c>
      <c r="D43" s="316" t="s">
        <v>2894</v>
      </c>
      <c r="E43" s="20" t="s">
        <v>19</v>
      </c>
      <c r="F43" s="317">
        <v>3.056</v>
      </c>
      <c r="G43" s="41"/>
      <c r="H43" s="47"/>
    </row>
    <row r="44" s="2" customFormat="1" ht="16.8" customHeight="1">
      <c r="A44" s="41"/>
      <c r="B44" s="47"/>
      <c r="C44" s="316" t="s">
        <v>19</v>
      </c>
      <c r="D44" s="316" t="s">
        <v>272</v>
      </c>
      <c r="E44" s="20" t="s">
        <v>19</v>
      </c>
      <c r="F44" s="317">
        <v>3.056</v>
      </c>
      <c r="G44" s="41"/>
      <c r="H44" s="47"/>
    </row>
    <row r="45" s="2" customFormat="1" ht="16.8" customHeight="1">
      <c r="A45" s="41"/>
      <c r="B45" s="47"/>
      <c r="C45" s="312" t="s">
        <v>2895</v>
      </c>
      <c r="D45" s="313" t="s">
        <v>2896</v>
      </c>
      <c r="E45" s="314" t="s">
        <v>19</v>
      </c>
      <c r="F45" s="315">
        <v>69.742000000000004</v>
      </c>
      <c r="G45" s="41"/>
      <c r="H45" s="47"/>
    </row>
    <row r="46" s="2" customFormat="1" ht="16.8" customHeight="1">
      <c r="A46" s="41"/>
      <c r="B46" s="47"/>
      <c r="C46" s="316" t="s">
        <v>19</v>
      </c>
      <c r="D46" s="316" t="s">
        <v>2897</v>
      </c>
      <c r="E46" s="20" t="s">
        <v>19</v>
      </c>
      <c r="F46" s="317">
        <v>69.742000000000004</v>
      </c>
      <c r="G46" s="41"/>
      <c r="H46" s="47"/>
    </row>
    <row r="47" s="2" customFormat="1" ht="16.8" customHeight="1">
      <c r="A47" s="41"/>
      <c r="B47" s="47"/>
      <c r="C47" s="316" t="s">
        <v>19</v>
      </c>
      <c r="D47" s="316" t="s">
        <v>272</v>
      </c>
      <c r="E47" s="20" t="s">
        <v>19</v>
      </c>
      <c r="F47" s="317">
        <v>69.742000000000004</v>
      </c>
      <c r="G47" s="41"/>
      <c r="H47" s="47"/>
    </row>
    <row r="48" s="2" customFormat="1" ht="16.8" customHeight="1">
      <c r="A48" s="41"/>
      <c r="B48" s="47"/>
      <c r="C48" s="312" t="s">
        <v>2898</v>
      </c>
      <c r="D48" s="313" t="s">
        <v>2899</v>
      </c>
      <c r="E48" s="314" t="s">
        <v>19</v>
      </c>
      <c r="F48" s="315">
        <v>72.798000000000002</v>
      </c>
      <c r="G48" s="41"/>
      <c r="H48" s="47"/>
    </row>
    <row r="49" s="2" customFormat="1" ht="16.8" customHeight="1">
      <c r="A49" s="41"/>
      <c r="B49" s="47"/>
      <c r="C49" s="316" t="s">
        <v>19</v>
      </c>
      <c r="D49" s="316" t="s">
        <v>2900</v>
      </c>
      <c r="E49" s="20" t="s">
        <v>19</v>
      </c>
      <c r="F49" s="317">
        <v>72.798000000000002</v>
      </c>
      <c r="G49" s="41"/>
      <c r="H49" s="47"/>
    </row>
    <row r="50" s="2" customFormat="1" ht="16.8" customHeight="1">
      <c r="A50" s="41"/>
      <c r="B50" s="47"/>
      <c r="C50" s="316" t="s">
        <v>19</v>
      </c>
      <c r="D50" s="316" t="s">
        <v>272</v>
      </c>
      <c r="E50" s="20" t="s">
        <v>19</v>
      </c>
      <c r="F50" s="317">
        <v>72.798000000000002</v>
      </c>
      <c r="G50" s="41"/>
      <c r="H50" s="47"/>
    </row>
    <row r="51" s="2" customFormat="1" ht="16.8" customHeight="1">
      <c r="A51" s="41"/>
      <c r="B51" s="47"/>
      <c r="C51" s="312" t="s">
        <v>2908</v>
      </c>
      <c r="D51" s="313" t="s">
        <v>2909</v>
      </c>
      <c r="E51" s="314" t="s">
        <v>19</v>
      </c>
      <c r="F51" s="315">
        <v>25.209</v>
      </c>
      <c r="G51" s="41"/>
      <c r="H51" s="47"/>
    </row>
    <row r="52" s="2" customFormat="1" ht="16.8" customHeight="1">
      <c r="A52" s="41"/>
      <c r="B52" s="47"/>
      <c r="C52" s="316" t="s">
        <v>19</v>
      </c>
      <c r="D52" s="316" t="s">
        <v>2910</v>
      </c>
      <c r="E52" s="20" t="s">
        <v>19</v>
      </c>
      <c r="F52" s="317">
        <v>25.209</v>
      </c>
      <c r="G52" s="41"/>
      <c r="H52" s="47"/>
    </row>
    <row r="53" s="2" customFormat="1" ht="16.8" customHeight="1">
      <c r="A53" s="41"/>
      <c r="B53" s="47"/>
      <c r="C53" s="316" t="s">
        <v>19</v>
      </c>
      <c r="D53" s="316" t="s">
        <v>272</v>
      </c>
      <c r="E53" s="20" t="s">
        <v>19</v>
      </c>
      <c r="F53" s="317">
        <v>25.209</v>
      </c>
      <c r="G53" s="41"/>
      <c r="H53" s="47"/>
    </row>
    <row r="54" s="2" customFormat="1" ht="26.4" customHeight="1">
      <c r="A54" s="41"/>
      <c r="B54" s="47"/>
      <c r="C54" s="311" t="s">
        <v>2911</v>
      </c>
      <c r="D54" s="311" t="s">
        <v>96</v>
      </c>
      <c r="E54" s="41"/>
      <c r="F54" s="41"/>
      <c r="G54" s="41"/>
      <c r="H54" s="47"/>
    </row>
    <row r="55" s="2" customFormat="1" ht="16.8" customHeight="1">
      <c r="A55" s="41"/>
      <c r="B55" s="47"/>
      <c r="C55" s="312" t="s">
        <v>2877</v>
      </c>
      <c r="D55" s="313" t="s">
        <v>2912</v>
      </c>
      <c r="E55" s="314" t="s">
        <v>19</v>
      </c>
      <c r="F55" s="315">
        <v>397.63</v>
      </c>
      <c r="G55" s="41"/>
      <c r="H55" s="47"/>
    </row>
    <row r="56" s="2" customFormat="1" ht="16.8" customHeight="1">
      <c r="A56" s="41"/>
      <c r="B56" s="47"/>
      <c r="C56" s="316" t="s">
        <v>19</v>
      </c>
      <c r="D56" s="316" t="s">
        <v>2913</v>
      </c>
      <c r="E56" s="20" t="s">
        <v>19</v>
      </c>
      <c r="F56" s="317">
        <v>397.63</v>
      </c>
      <c r="G56" s="41"/>
      <c r="H56" s="47"/>
    </row>
    <row r="57" s="2" customFormat="1" ht="16.8" customHeight="1">
      <c r="A57" s="41"/>
      <c r="B57" s="47"/>
      <c r="C57" s="316" t="s">
        <v>19</v>
      </c>
      <c r="D57" s="316" t="s">
        <v>272</v>
      </c>
      <c r="E57" s="20" t="s">
        <v>19</v>
      </c>
      <c r="F57" s="317">
        <v>397.63</v>
      </c>
      <c r="G57" s="41"/>
      <c r="H57" s="47"/>
    </row>
    <row r="58" s="2" customFormat="1" ht="16.8" customHeight="1">
      <c r="A58" s="41"/>
      <c r="B58" s="47"/>
      <c r="C58" s="312" t="s">
        <v>2880</v>
      </c>
      <c r="D58" s="313" t="s">
        <v>2914</v>
      </c>
      <c r="E58" s="314" t="s">
        <v>19</v>
      </c>
      <c r="F58" s="315">
        <v>1005.43</v>
      </c>
      <c r="G58" s="41"/>
      <c r="H58" s="47"/>
    </row>
    <row r="59" s="2" customFormat="1" ht="16.8" customHeight="1">
      <c r="A59" s="41"/>
      <c r="B59" s="47"/>
      <c r="C59" s="316" t="s">
        <v>19</v>
      </c>
      <c r="D59" s="316" t="s">
        <v>2915</v>
      </c>
      <c r="E59" s="20" t="s">
        <v>19</v>
      </c>
      <c r="F59" s="317">
        <v>1005.43</v>
      </c>
      <c r="G59" s="41"/>
      <c r="H59" s="47"/>
    </row>
    <row r="60" s="2" customFormat="1" ht="16.8" customHeight="1">
      <c r="A60" s="41"/>
      <c r="B60" s="47"/>
      <c r="C60" s="316" t="s">
        <v>19</v>
      </c>
      <c r="D60" s="316" t="s">
        <v>272</v>
      </c>
      <c r="E60" s="20" t="s">
        <v>19</v>
      </c>
      <c r="F60" s="317">
        <v>1005.43</v>
      </c>
      <c r="G60" s="41"/>
      <c r="H60" s="47"/>
    </row>
    <row r="61" s="2" customFormat="1" ht="16.8" customHeight="1">
      <c r="A61" s="41"/>
      <c r="B61" s="47"/>
      <c r="C61" s="312" t="s">
        <v>2883</v>
      </c>
      <c r="D61" s="313" t="s">
        <v>2916</v>
      </c>
      <c r="E61" s="314" t="s">
        <v>19</v>
      </c>
      <c r="F61" s="315">
        <v>1590.518</v>
      </c>
      <c r="G61" s="41"/>
      <c r="H61" s="47"/>
    </row>
    <row r="62" s="2" customFormat="1" ht="16.8" customHeight="1">
      <c r="A62" s="41"/>
      <c r="B62" s="47"/>
      <c r="C62" s="316" t="s">
        <v>19</v>
      </c>
      <c r="D62" s="316" t="s">
        <v>2917</v>
      </c>
      <c r="E62" s="20" t="s">
        <v>19</v>
      </c>
      <c r="F62" s="317">
        <v>1590.518</v>
      </c>
      <c r="G62" s="41"/>
      <c r="H62" s="47"/>
    </row>
    <row r="63" s="2" customFormat="1" ht="16.8" customHeight="1">
      <c r="A63" s="41"/>
      <c r="B63" s="47"/>
      <c r="C63" s="316" t="s">
        <v>19</v>
      </c>
      <c r="D63" s="316" t="s">
        <v>272</v>
      </c>
      <c r="E63" s="20" t="s">
        <v>19</v>
      </c>
      <c r="F63" s="317">
        <v>1590.518</v>
      </c>
      <c r="G63" s="41"/>
      <c r="H63" s="47"/>
    </row>
    <row r="64" s="2" customFormat="1" ht="26.4" customHeight="1">
      <c r="A64" s="41"/>
      <c r="B64" s="47"/>
      <c r="C64" s="311" t="s">
        <v>2918</v>
      </c>
      <c r="D64" s="311" t="s">
        <v>117</v>
      </c>
      <c r="E64" s="41"/>
      <c r="F64" s="41"/>
      <c r="G64" s="41"/>
      <c r="H64" s="47"/>
    </row>
    <row r="65" s="2" customFormat="1" ht="16.8" customHeight="1">
      <c r="A65" s="41"/>
      <c r="B65" s="47"/>
      <c r="C65" s="312" t="s">
        <v>2877</v>
      </c>
      <c r="D65" s="313" t="s">
        <v>2919</v>
      </c>
      <c r="E65" s="314" t="s">
        <v>19</v>
      </c>
      <c r="F65" s="315">
        <v>1630.144</v>
      </c>
      <c r="G65" s="41"/>
      <c r="H65" s="47"/>
    </row>
    <row r="66" s="2" customFormat="1" ht="16.8" customHeight="1">
      <c r="A66" s="41"/>
      <c r="B66" s="47"/>
      <c r="C66" s="316" t="s">
        <v>19</v>
      </c>
      <c r="D66" s="316" t="s">
        <v>2920</v>
      </c>
      <c r="E66" s="20" t="s">
        <v>19</v>
      </c>
      <c r="F66" s="317">
        <v>1630.144</v>
      </c>
      <c r="G66" s="41"/>
      <c r="H66" s="47"/>
    </row>
    <row r="67" s="2" customFormat="1" ht="16.8" customHeight="1">
      <c r="A67" s="41"/>
      <c r="B67" s="47"/>
      <c r="C67" s="316" t="s">
        <v>19</v>
      </c>
      <c r="D67" s="316" t="s">
        <v>272</v>
      </c>
      <c r="E67" s="20" t="s">
        <v>19</v>
      </c>
      <c r="F67" s="317">
        <v>1630.144</v>
      </c>
      <c r="G67" s="41"/>
      <c r="H67" s="47"/>
    </row>
    <row r="68" s="2" customFormat="1" ht="7.44" customHeight="1">
      <c r="A68" s="41"/>
      <c r="B68" s="169"/>
      <c r="C68" s="170"/>
      <c r="D68" s="170"/>
      <c r="E68" s="170"/>
      <c r="F68" s="170"/>
      <c r="G68" s="170"/>
      <c r="H68" s="47"/>
    </row>
    <row r="69" s="2" customFormat="1">
      <c r="A69" s="41"/>
      <c r="B69" s="41"/>
      <c r="C69" s="41"/>
      <c r="D69" s="41"/>
      <c r="E69" s="41"/>
      <c r="F69" s="41"/>
      <c r="G69" s="41"/>
      <c r="H69" s="41"/>
    </row>
  </sheetData>
  <sheetProtection sheet="1" formatColumns="0" formatRows="0" objects="1" scenarios="1" spinCount="100000" saltValue="d7EWitvbc85XXjflgPfe1W+1/oit8pK73LQbzExMzFv1gSSx120P9CA81FVAFJ1x8FIpMWBKIDsICqO17imvBA==" hashValue="4h6dlfHY1GVzaPDUxOIOOHSlVFAOL0shWRc2qB3mBnQ0ev5aCBNNej0IW7u5IaiIaBv2VKbKAIV1T9Bp4OW1TQ==" algorithmName="SHA-512" password="CC35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18" customWidth="1"/>
    <col min="2" max="2" width="1.667969" style="318" customWidth="1"/>
    <col min="3" max="4" width="5" style="318" customWidth="1"/>
    <col min="5" max="5" width="11.66016" style="318" customWidth="1"/>
    <col min="6" max="6" width="9.160156" style="318" customWidth="1"/>
    <col min="7" max="7" width="5" style="318" customWidth="1"/>
    <col min="8" max="8" width="77.83203" style="318" customWidth="1"/>
    <col min="9" max="10" width="20" style="318" customWidth="1"/>
    <col min="11" max="11" width="1.667969" style="318" customWidth="1"/>
  </cols>
  <sheetData>
    <row r="1" s="1" customFormat="1" ht="37.5" customHeight="1"/>
    <row r="2" s="1" customFormat="1" ht="7.5" customHeight="1">
      <c r="B2" s="319"/>
      <c r="C2" s="320"/>
      <c r="D2" s="320"/>
      <c r="E2" s="320"/>
      <c r="F2" s="320"/>
      <c r="G2" s="320"/>
      <c r="H2" s="320"/>
      <c r="I2" s="320"/>
      <c r="J2" s="320"/>
      <c r="K2" s="321"/>
    </row>
    <row r="3" s="17" customFormat="1" ht="45" customHeight="1">
      <c r="B3" s="322"/>
      <c r="C3" s="323" t="s">
        <v>2921</v>
      </c>
      <c r="D3" s="323"/>
      <c r="E3" s="323"/>
      <c r="F3" s="323"/>
      <c r="G3" s="323"/>
      <c r="H3" s="323"/>
      <c r="I3" s="323"/>
      <c r="J3" s="323"/>
      <c r="K3" s="324"/>
    </row>
    <row r="4" s="1" customFormat="1" ht="25.5" customHeight="1">
      <c r="B4" s="325"/>
      <c r="C4" s="326" t="s">
        <v>2922</v>
      </c>
      <c r="D4" s="326"/>
      <c r="E4" s="326"/>
      <c r="F4" s="326"/>
      <c r="G4" s="326"/>
      <c r="H4" s="326"/>
      <c r="I4" s="326"/>
      <c r="J4" s="326"/>
      <c r="K4" s="327"/>
    </row>
    <row r="5" s="1" customFormat="1" ht="5.25" customHeight="1">
      <c r="B5" s="325"/>
      <c r="C5" s="328"/>
      <c r="D5" s="328"/>
      <c r="E5" s="328"/>
      <c r="F5" s="328"/>
      <c r="G5" s="328"/>
      <c r="H5" s="328"/>
      <c r="I5" s="328"/>
      <c r="J5" s="328"/>
      <c r="K5" s="327"/>
    </row>
    <row r="6" s="1" customFormat="1" ht="15" customHeight="1">
      <c r="B6" s="325"/>
      <c r="C6" s="329" t="s">
        <v>2923</v>
      </c>
      <c r="D6" s="329"/>
      <c r="E6" s="329"/>
      <c r="F6" s="329"/>
      <c r="G6" s="329"/>
      <c r="H6" s="329"/>
      <c r="I6" s="329"/>
      <c r="J6" s="329"/>
      <c r="K6" s="327"/>
    </row>
    <row r="7" s="1" customFormat="1" ht="15" customHeight="1">
      <c r="B7" s="330"/>
      <c r="C7" s="329" t="s">
        <v>2924</v>
      </c>
      <c r="D7" s="329"/>
      <c r="E7" s="329"/>
      <c r="F7" s="329"/>
      <c r="G7" s="329"/>
      <c r="H7" s="329"/>
      <c r="I7" s="329"/>
      <c r="J7" s="329"/>
      <c r="K7" s="327"/>
    </row>
    <row r="8" s="1" customFormat="1" ht="12.75" customHeight="1">
      <c r="B8" s="330"/>
      <c r="C8" s="329"/>
      <c r="D8" s="329"/>
      <c r="E8" s="329"/>
      <c r="F8" s="329"/>
      <c r="G8" s="329"/>
      <c r="H8" s="329"/>
      <c r="I8" s="329"/>
      <c r="J8" s="329"/>
      <c r="K8" s="327"/>
    </row>
    <row r="9" s="1" customFormat="1" ht="15" customHeight="1">
      <c r="B9" s="330"/>
      <c r="C9" s="329" t="s">
        <v>2925</v>
      </c>
      <c r="D9" s="329"/>
      <c r="E9" s="329"/>
      <c r="F9" s="329"/>
      <c r="G9" s="329"/>
      <c r="H9" s="329"/>
      <c r="I9" s="329"/>
      <c r="J9" s="329"/>
      <c r="K9" s="327"/>
    </row>
    <row r="10" s="1" customFormat="1" ht="15" customHeight="1">
      <c r="B10" s="330"/>
      <c r="C10" s="329"/>
      <c r="D10" s="329" t="s">
        <v>2926</v>
      </c>
      <c r="E10" s="329"/>
      <c r="F10" s="329"/>
      <c r="G10" s="329"/>
      <c r="H10" s="329"/>
      <c r="I10" s="329"/>
      <c r="J10" s="329"/>
      <c r="K10" s="327"/>
    </row>
    <row r="11" s="1" customFormat="1" ht="15" customHeight="1">
      <c r="B11" s="330"/>
      <c r="C11" s="331"/>
      <c r="D11" s="329" t="s">
        <v>2927</v>
      </c>
      <c r="E11" s="329"/>
      <c r="F11" s="329"/>
      <c r="G11" s="329"/>
      <c r="H11" s="329"/>
      <c r="I11" s="329"/>
      <c r="J11" s="329"/>
      <c r="K11" s="327"/>
    </row>
    <row r="12" s="1" customFormat="1" ht="15" customHeight="1">
      <c r="B12" s="330"/>
      <c r="C12" s="331"/>
      <c r="D12" s="329"/>
      <c r="E12" s="329"/>
      <c r="F12" s="329"/>
      <c r="G12" s="329"/>
      <c r="H12" s="329"/>
      <c r="I12" s="329"/>
      <c r="J12" s="329"/>
      <c r="K12" s="327"/>
    </row>
    <row r="13" s="1" customFormat="1" ht="15" customHeight="1">
      <c r="B13" s="330"/>
      <c r="C13" s="331"/>
      <c r="D13" s="332" t="s">
        <v>2928</v>
      </c>
      <c r="E13" s="329"/>
      <c r="F13" s="329"/>
      <c r="G13" s="329"/>
      <c r="H13" s="329"/>
      <c r="I13" s="329"/>
      <c r="J13" s="329"/>
      <c r="K13" s="327"/>
    </row>
    <row r="14" s="1" customFormat="1" ht="12.75" customHeight="1">
      <c r="B14" s="330"/>
      <c r="C14" s="331"/>
      <c r="D14" s="331"/>
      <c r="E14" s="331"/>
      <c r="F14" s="331"/>
      <c r="G14" s="331"/>
      <c r="H14" s="331"/>
      <c r="I14" s="331"/>
      <c r="J14" s="331"/>
      <c r="K14" s="327"/>
    </row>
    <row r="15" s="1" customFormat="1" ht="15" customHeight="1">
      <c r="B15" s="330"/>
      <c r="C15" s="331"/>
      <c r="D15" s="329" t="s">
        <v>2929</v>
      </c>
      <c r="E15" s="329"/>
      <c r="F15" s="329"/>
      <c r="G15" s="329"/>
      <c r="H15" s="329"/>
      <c r="I15" s="329"/>
      <c r="J15" s="329"/>
      <c r="K15" s="327"/>
    </row>
    <row r="16" s="1" customFormat="1" ht="15" customHeight="1">
      <c r="B16" s="330"/>
      <c r="C16" s="331"/>
      <c r="D16" s="329" t="s">
        <v>2930</v>
      </c>
      <c r="E16" s="329"/>
      <c r="F16" s="329"/>
      <c r="G16" s="329"/>
      <c r="H16" s="329"/>
      <c r="I16" s="329"/>
      <c r="J16" s="329"/>
      <c r="K16" s="327"/>
    </row>
    <row r="17" s="1" customFormat="1" ht="15" customHeight="1">
      <c r="B17" s="330"/>
      <c r="C17" s="331"/>
      <c r="D17" s="329" t="s">
        <v>2931</v>
      </c>
      <c r="E17" s="329"/>
      <c r="F17" s="329"/>
      <c r="G17" s="329"/>
      <c r="H17" s="329"/>
      <c r="I17" s="329"/>
      <c r="J17" s="329"/>
      <c r="K17" s="327"/>
    </row>
    <row r="18" s="1" customFormat="1" ht="15" customHeight="1">
      <c r="B18" s="330"/>
      <c r="C18" s="331"/>
      <c r="D18" s="331"/>
      <c r="E18" s="333" t="s">
        <v>82</v>
      </c>
      <c r="F18" s="329" t="s">
        <v>2932</v>
      </c>
      <c r="G18" s="329"/>
      <c r="H18" s="329"/>
      <c r="I18" s="329"/>
      <c r="J18" s="329"/>
      <c r="K18" s="327"/>
    </row>
    <row r="19" s="1" customFormat="1" ht="15" customHeight="1">
      <c r="B19" s="330"/>
      <c r="C19" s="331"/>
      <c r="D19" s="331"/>
      <c r="E19" s="333" t="s">
        <v>2933</v>
      </c>
      <c r="F19" s="329" t="s">
        <v>2934</v>
      </c>
      <c r="G19" s="329"/>
      <c r="H19" s="329"/>
      <c r="I19" s="329"/>
      <c r="J19" s="329"/>
      <c r="K19" s="327"/>
    </row>
    <row r="20" s="1" customFormat="1" ht="15" customHeight="1">
      <c r="B20" s="330"/>
      <c r="C20" s="331"/>
      <c r="D20" s="331"/>
      <c r="E20" s="333" t="s">
        <v>2935</v>
      </c>
      <c r="F20" s="329" t="s">
        <v>2936</v>
      </c>
      <c r="G20" s="329"/>
      <c r="H20" s="329"/>
      <c r="I20" s="329"/>
      <c r="J20" s="329"/>
      <c r="K20" s="327"/>
    </row>
    <row r="21" s="1" customFormat="1" ht="15" customHeight="1">
      <c r="B21" s="330"/>
      <c r="C21" s="331"/>
      <c r="D21" s="331"/>
      <c r="E21" s="333" t="s">
        <v>2937</v>
      </c>
      <c r="F21" s="329" t="s">
        <v>99</v>
      </c>
      <c r="G21" s="329"/>
      <c r="H21" s="329"/>
      <c r="I21" s="329"/>
      <c r="J21" s="329"/>
      <c r="K21" s="327"/>
    </row>
    <row r="22" s="1" customFormat="1" ht="15" customHeight="1">
      <c r="B22" s="330"/>
      <c r="C22" s="331"/>
      <c r="D22" s="331"/>
      <c r="E22" s="333" t="s">
        <v>2938</v>
      </c>
      <c r="F22" s="329" t="s">
        <v>2939</v>
      </c>
      <c r="G22" s="329"/>
      <c r="H22" s="329"/>
      <c r="I22" s="329"/>
      <c r="J22" s="329"/>
      <c r="K22" s="327"/>
    </row>
    <row r="23" s="1" customFormat="1" ht="15" customHeight="1">
      <c r="B23" s="330"/>
      <c r="C23" s="331"/>
      <c r="D23" s="331"/>
      <c r="E23" s="333" t="s">
        <v>88</v>
      </c>
      <c r="F23" s="329" t="s">
        <v>2940</v>
      </c>
      <c r="G23" s="329"/>
      <c r="H23" s="329"/>
      <c r="I23" s="329"/>
      <c r="J23" s="329"/>
      <c r="K23" s="327"/>
    </row>
    <row r="24" s="1" customFormat="1" ht="12.75" customHeight="1">
      <c r="B24" s="330"/>
      <c r="C24" s="331"/>
      <c r="D24" s="331"/>
      <c r="E24" s="331"/>
      <c r="F24" s="331"/>
      <c r="G24" s="331"/>
      <c r="H24" s="331"/>
      <c r="I24" s="331"/>
      <c r="J24" s="331"/>
      <c r="K24" s="327"/>
    </row>
    <row r="25" s="1" customFormat="1" ht="15" customHeight="1">
      <c r="B25" s="330"/>
      <c r="C25" s="329" t="s">
        <v>2941</v>
      </c>
      <c r="D25" s="329"/>
      <c r="E25" s="329"/>
      <c r="F25" s="329"/>
      <c r="G25" s="329"/>
      <c r="H25" s="329"/>
      <c r="I25" s="329"/>
      <c r="J25" s="329"/>
      <c r="K25" s="327"/>
    </row>
    <row r="26" s="1" customFormat="1" ht="15" customHeight="1">
      <c r="B26" s="330"/>
      <c r="C26" s="329" t="s">
        <v>2942</v>
      </c>
      <c r="D26" s="329"/>
      <c r="E26" s="329"/>
      <c r="F26" s="329"/>
      <c r="G26" s="329"/>
      <c r="H26" s="329"/>
      <c r="I26" s="329"/>
      <c r="J26" s="329"/>
      <c r="K26" s="327"/>
    </row>
    <row r="27" s="1" customFormat="1" ht="15" customHeight="1">
      <c r="B27" s="330"/>
      <c r="C27" s="329"/>
      <c r="D27" s="329" t="s">
        <v>2943</v>
      </c>
      <c r="E27" s="329"/>
      <c r="F27" s="329"/>
      <c r="G27" s="329"/>
      <c r="H27" s="329"/>
      <c r="I27" s="329"/>
      <c r="J27" s="329"/>
      <c r="K27" s="327"/>
    </row>
    <row r="28" s="1" customFormat="1" ht="15" customHeight="1">
      <c r="B28" s="330"/>
      <c r="C28" s="331"/>
      <c r="D28" s="329" t="s">
        <v>2944</v>
      </c>
      <c r="E28" s="329"/>
      <c r="F28" s="329"/>
      <c r="G28" s="329"/>
      <c r="H28" s="329"/>
      <c r="I28" s="329"/>
      <c r="J28" s="329"/>
      <c r="K28" s="327"/>
    </row>
    <row r="29" s="1" customFormat="1" ht="12.75" customHeight="1">
      <c r="B29" s="330"/>
      <c r="C29" s="331"/>
      <c r="D29" s="331"/>
      <c r="E29" s="331"/>
      <c r="F29" s="331"/>
      <c r="G29" s="331"/>
      <c r="H29" s="331"/>
      <c r="I29" s="331"/>
      <c r="J29" s="331"/>
      <c r="K29" s="327"/>
    </row>
    <row r="30" s="1" customFormat="1" ht="15" customHeight="1">
      <c r="B30" s="330"/>
      <c r="C30" s="331"/>
      <c r="D30" s="329" t="s">
        <v>2945</v>
      </c>
      <c r="E30" s="329"/>
      <c r="F30" s="329"/>
      <c r="G30" s="329"/>
      <c r="H30" s="329"/>
      <c r="I30" s="329"/>
      <c r="J30" s="329"/>
      <c r="K30" s="327"/>
    </row>
    <row r="31" s="1" customFormat="1" ht="15" customHeight="1">
      <c r="B31" s="330"/>
      <c r="C31" s="331"/>
      <c r="D31" s="329" t="s">
        <v>2946</v>
      </c>
      <c r="E31" s="329"/>
      <c r="F31" s="329"/>
      <c r="G31" s="329"/>
      <c r="H31" s="329"/>
      <c r="I31" s="329"/>
      <c r="J31" s="329"/>
      <c r="K31" s="327"/>
    </row>
    <row r="32" s="1" customFormat="1" ht="12.75" customHeight="1">
      <c r="B32" s="330"/>
      <c r="C32" s="331"/>
      <c r="D32" s="331"/>
      <c r="E32" s="331"/>
      <c r="F32" s="331"/>
      <c r="G32" s="331"/>
      <c r="H32" s="331"/>
      <c r="I32" s="331"/>
      <c r="J32" s="331"/>
      <c r="K32" s="327"/>
    </row>
    <row r="33" s="1" customFormat="1" ht="15" customHeight="1">
      <c r="B33" s="330"/>
      <c r="C33" s="331"/>
      <c r="D33" s="329" t="s">
        <v>2947</v>
      </c>
      <c r="E33" s="329"/>
      <c r="F33" s="329"/>
      <c r="G33" s="329"/>
      <c r="H33" s="329"/>
      <c r="I33" s="329"/>
      <c r="J33" s="329"/>
      <c r="K33" s="327"/>
    </row>
    <row r="34" s="1" customFormat="1" ht="15" customHeight="1">
      <c r="B34" s="330"/>
      <c r="C34" s="331"/>
      <c r="D34" s="329" t="s">
        <v>2948</v>
      </c>
      <c r="E34" s="329"/>
      <c r="F34" s="329"/>
      <c r="G34" s="329"/>
      <c r="H34" s="329"/>
      <c r="I34" s="329"/>
      <c r="J34" s="329"/>
      <c r="K34" s="327"/>
    </row>
    <row r="35" s="1" customFormat="1" ht="15" customHeight="1">
      <c r="B35" s="330"/>
      <c r="C35" s="331"/>
      <c r="D35" s="329" t="s">
        <v>2949</v>
      </c>
      <c r="E35" s="329"/>
      <c r="F35" s="329"/>
      <c r="G35" s="329"/>
      <c r="H35" s="329"/>
      <c r="I35" s="329"/>
      <c r="J35" s="329"/>
      <c r="K35" s="327"/>
    </row>
    <row r="36" s="1" customFormat="1" ht="15" customHeight="1">
      <c r="B36" s="330"/>
      <c r="C36" s="331"/>
      <c r="D36" s="329"/>
      <c r="E36" s="332" t="s">
        <v>183</v>
      </c>
      <c r="F36" s="329"/>
      <c r="G36" s="329" t="s">
        <v>2950</v>
      </c>
      <c r="H36" s="329"/>
      <c r="I36" s="329"/>
      <c r="J36" s="329"/>
      <c r="K36" s="327"/>
    </row>
    <row r="37" s="1" customFormat="1" ht="30.75" customHeight="1">
      <c r="B37" s="330"/>
      <c r="C37" s="331"/>
      <c r="D37" s="329"/>
      <c r="E37" s="332" t="s">
        <v>2951</v>
      </c>
      <c r="F37" s="329"/>
      <c r="G37" s="329" t="s">
        <v>2952</v>
      </c>
      <c r="H37" s="329"/>
      <c r="I37" s="329"/>
      <c r="J37" s="329"/>
      <c r="K37" s="327"/>
    </row>
    <row r="38" s="1" customFormat="1" ht="15" customHeight="1">
      <c r="B38" s="330"/>
      <c r="C38" s="331"/>
      <c r="D38" s="329"/>
      <c r="E38" s="332" t="s">
        <v>57</v>
      </c>
      <c r="F38" s="329"/>
      <c r="G38" s="329" t="s">
        <v>2953</v>
      </c>
      <c r="H38" s="329"/>
      <c r="I38" s="329"/>
      <c r="J38" s="329"/>
      <c r="K38" s="327"/>
    </row>
    <row r="39" s="1" customFormat="1" ht="15" customHeight="1">
      <c r="B39" s="330"/>
      <c r="C39" s="331"/>
      <c r="D39" s="329"/>
      <c r="E39" s="332" t="s">
        <v>58</v>
      </c>
      <c r="F39" s="329"/>
      <c r="G39" s="329" t="s">
        <v>2954</v>
      </c>
      <c r="H39" s="329"/>
      <c r="I39" s="329"/>
      <c r="J39" s="329"/>
      <c r="K39" s="327"/>
    </row>
    <row r="40" s="1" customFormat="1" ht="15" customHeight="1">
      <c r="B40" s="330"/>
      <c r="C40" s="331"/>
      <c r="D40" s="329"/>
      <c r="E40" s="332" t="s">
        <v>184</v>
      </c>
      <c r="F40" s="329"/>
      <c r="G40" s="329" t="s">
        <v>2955</v>
      </c>
      <c r="H40" s="329"/>
      <c r="I40" s="329"/>
      <c r="J40" s="329"/>
      <c r="K40" s="327"/>
    </row>
    <row r="41" s="1" customFormat="1" ht="15" customHeight="1">
      <c r="B41" s="330"/>
      <c r="C41" s="331"/>
      <c r="D41" s="329"/>
      <c r="E41" s="332" t="s">
        <v>185</v>
      </c>
      <c r="F41" s="329"/>
      <c r="G41" s="329" t="s">
        <v>2956</v>
      </c>
      <c r="H41" s="329"/>
      <c r="I41" s="329"/>
      <c r="J41" s="329"/>
      <c r="K41" s="327"/>
    </row>
    <row r="42" s="1" customFormat="1" ht="15" customHeight="1">
      <c r="B42" s="330"/>
      <c r="C42" s="331"/>
      <c r="D42" s="329"/>
      <c r="E42" s="332" t="s">
        <v>2957</v>
      </c>
      <c r="F42" s="329"/>
      <c r="G42" s="329" t="s">
        <v>2958</v>
      </c>
      <c r="H42" s="329"/>
      <c r="I42" s="329"/>
      <c r="J42" s="329"/>
      <c r="K42" s="327"/>
    </row>
    <row r="43" s="1" customFormat="1" ht="15" customHeight="1">
      <c r="B43" s="330"/>
      <c r="C43" s="331"/>
      <c r="D43" s="329"/>
      <c r="E43" s="332"/>
      <c r="F43" s="329"/>
      <c r="G43" s="329" t="s">
        <v>2959</v>
      </c>
      <c r="H43" s="329"/>
      <c r="I43" s="329"/>
      <c r="J43" s="329"/>
      <c r="K43" s="327"/>
    </row>
    <row r="44" s="1" customFormat="1" ht="15" customHeight="1">
      <c r="B44" s="330"/>
      <c r="C44" s="331"/>
      <c r="D44" s="329"/>
      <c r="E44" s="332" t="s">
        <v>2960</v>
      </c>
      <c r="F44" s="329"/>
      <c r="G44" s="329" t="s">
        <v>2961</v>
      </c>
      <c r="H44" s="329"/>
      <c r="I44" s="329"/>
      <c r="J44" s="329"/>
      <c r="K44" s="327"/>
    </row>
    <row r="45" s="1" customFormat="1" ht="15" customHeight="1">
      <c r="B45" s="330"/>
      <c r="C45" s="331"/>
      <c r="D45" s="329"/>
      <c r="E45" s="332" t="s">
        <v>187</v>
      </c>
      <c r="F45" s="329"/>
      <c r="G45" s="329" t="s">
        <v>2962</v>
      </c>
      <c r="H45" s="329"/>
      <c r="I45" s="329"/>
      <c r="J45" s="329"/>
      <c r="K45" s="327"/>
    </row>
    <row r="46" s="1" customFormat="1" ht="12.75" customHeight="1">
      <c r="B46" s="330"/>
      <c r="C46" s="331"/>
      <c r="D46" s="329"/>
      <c r="E46" s="329"/>
      <c r="F46" s="329"/>
      <c r="G46" s="329"/>
      <c r="H46" s="329"/>
      <c r="I46" s="329"/>
      <c r="J46" s="329"/>
      <c r="K46" s="327"/>
    </row>
    <row r="47" s="1" customFormat="1" ht="15" customHeight="1">
      <c r="B47" s="330"/>
      <c r="C47" s="331"/>
      <c r="D47" s="329" t="s">
        <v>2963</v>
      </c>
      <c r="E47" s="329"/>
      <c r="F47" s="329"/>
      <c r="G47" s="329"/>
      <c r="H47" s="329"/>
      <c r="I47" s="329"/>
      <c r="J47" s="329"/>
      <c r="K47" s="327"/>
    </row>
    <row r="48" s="1" customFormat="1" ht="15" customHeight="1">
      <c r="B48" s="330"/>
      <c r="C48" s="331"/>
      <c r="D48" s="331"/>
      <c r="E48" s="329" t="s">
        <v>2964</v>
      </c>
      <c r="F48" s="329"/>
      <c r="G48" s="329"/>
      <c r="H48" s="329"/>
      <c r="I48" s="329"/>
      <c r="J48" s="329"/>
      <c r="K48" s="327"/>
    </row>
    <row r="49" s="1" customFormat="1" ht="15" customHeight="1">
      <c r="B49" s="330"/>
      <c r="C49" s="331"/>
      <c r="D49" s="331"/>
      <c r="E49" s="329" t="s">
        <v>2965</v>
      </c>
      <c r="F49" s="329"/>
      <c r="G49" s="329"/>
      <c r="H49" s="329"/>
      <c r="I49" s="329"/>
      <c r="J49" s="329"/>
      <c r="K49" s="327"/>
    </row>
    <row r="50" s="1" customFormat="1" ht="15" customHeight="1">
      <c r="B50" s="330"/>
      <c r="C50" s="331"/>
      <c r="D50" s="331"/>
      <c r="E50" s="329" t="s">
        <v>2966</v>
      </c>
      <c r="F50" s="329"/>
      <c r="G50" s="329"/>
      <c r="H50" s="329"/>
      <c r="I50" s="329"/>
      <c r="J50" s="329"/>
      <c r="K50" s="327"/>
    </row>
    <row r="51" s="1" customFormat="1" ht="15" customHeight="1">
      <c r="B51" s="330"/>
      <c r="C51" s="331"/>
      <c r="D51" s="329" t="s">
        <v>2967</v>
      </c>
      <c r="E51" s="329"/>
      <c r="F51" s="329"/>
      <c r="G51" s="329"/>
      <c r="H51" s="329"/>
      <c r="I51" s="329"/>
      <c r="J51" s="329"/>
      <c r="K51" s="327"/>
    </row>
    <row r="52" s="1" customFormat="1" ht="25.5" customHeight="1">
      <c r="B52" s="325"/>
      <c r="C52" s="326" t="s">
        <v>2968</v>
      </c>
      <c r="D52" s="326"/>
      <c r="E52" s="326"/>
      <c r="F52" s="326"/>
      <c r="G52" s="326"/>
      <c r="H52" s="326"/>
      <c r="I52" s="326"/>
      <c r="J52" s="326"/>
      <c r="K52" s="327"/>
    </row>
    <row r="53" s="1" customFormat="1" ht="5.25" customHeight="1">
      <c r="B53" s="325"/>
      <c r="C53" s="328"/>
      <c r="D53" s="328"/>
      <c r="E53" s="328"/>
      <c r="F53" s="328"/>
      <c r="G53" s="328"/>
      <c r="H53" s="328"/>
      <c r="I53" s="328"/>
      <c r="J53" s="328"/>
      <c r="K53" s="327"/>
    </row>
    <row r="54" s="1" customFormat="1" ht="15" customHeight="1">
      <c r="B54" s="325"/>
      <c r="C54" s="329" t="s">
        <v>2969</v>
      </c>
      <c r="D54" s="329"/>
      <c r="E54" s="329"/>
      <c r="F54" s="329"/>
      <c r="G54" s="329"/>
      <c r="H54" s="329"/>
      <c r="I54" s="329"/>
      <c r="J54" s="329"/>
      <c r="K54" s="327"/>
    </row>
    <row r="55" s="1" customFormat="1" ht="15" customHeight="1">
      <c r="B55" s="325"/>
      <c r="C55" s="329" t="s">
        <v>2970</v>
      </c>
      <c r="D55" s="329"/>
      <c r="E55" s="329"/>
      <c r="F55" s="329"/>
      <c r="G55" s="329"/>
      <c r="H55" s="329"/>
      <c r="I55" s="329"/>
      <c r="J55" s="329"/>
      <c r="K55" s="327"/>
    </row>
    <row r="56" s="1" customFormat="1" ht="12.75" customHeight="1">
      <c r="B56" s="325"/>
      <c r="C56" s="329"/>
      <c r="D56" s="329"/>
      <c r="E56" s="329"/>
      <c r="F56" s="329"/>
      <c r="G56" s="329"/>
      <c r="H56" s="329"/>
      <c r="I56" s="329"/>
      <c r="J56" s="329"/>
      <c r="K56" s="327"/>
    </row>
    <row r="57" s="1" customFormat="1" ht="15" customHeight="1">
      <c r="B57" s="325"/>
      <c r="C57" s="329" t="s">
        <v>2971</v>
      </c>
      <c r="D57" s="329"/>
      <c r="E57" s="329"/>
      <c r="F57" s="329"/>
      <c r="G57" s="329"/>
      <c r="H57" s="329"/>
      <c r="I57" s="329"/>
      <c r="J57" s="329"/>
      <c r="K57" s="327"/>
    </row>
    <row r="58" s="1" customFormat="1" ht="15" customHeight="1">
      <c r="B58" s="325"/>
      <c r="C58" s="331"/>
      <c r="D58" s="329" t="s">
        <v>2972</v>
      </c>
      <c r="E58" s="329"/>
      <c r="F58" s="329"/>
      <c r="G58" s="329"/>
      <c r="H58" s="329"/>
      <c r="I58" s="329"/>
      <c r="J58" s="329"/>
      <c r="K58" s="327"/>
    </row>
    <row r="59" s="1" customFormat="1" ht="15" customHeight="1">
      <c r="B59" s="325"/>
      <c r="C59" s="331"/>
      <c r="D59" s="329" t="s">
        <v>2973</v>
      </c>
      <c r="E59" s="329"/>
      <c r="F59" s="329"/>
      <c r="G59" s="329"/>
      <c r="H59" s="329"/>
      <c r="I59" s="329"/>
      <c r="J59" s="329"/>
      <c r="K59" s="327"/>
    </row>
    <row r="60" s="1" customFormat="1" ht="15" customHeight="1">
      <c r="B60" s="325"/>
      <c r="C60" s="331"/>
      <c r="D60" s="329" t="s">
        <v>2974</v>
      </c>
      <c r="E60" s="329"/>
      <c r="F60" s="329"/>
      <c r="G60" s="329"/>
      <c r="H60" s="329"/>
      <c r="I60" s="329"/>
      <c r="J60" s="329"/>
      <c r="K60" s="327"/>
    </row>
    <row r="61" s="1" customFormat="1" ht="15" customHeight="1">
      <c r="B61" s="325"/>
      <c r="C61" s="331"/>
      <c r="D61" s="329" t="s">
        <v>2975</v>
      </c>
      <c r="E61" s="329"/>
      <c r="F61" s="329"/>
      <c r="G61" s="329"/>
      <c r="H61" s="329"/>
      <c r="I61" s="329"/>
      <c r="J61" s="329"/>
      <c r="K61" s="327"/>
    </row>
    <row r="62" s="1" customFormat="1" ht="15" customHeight="1">
      <c r="B62" s="325"/>
      <c r="C62" s="331"/>
      <c r="D62" s="334" t="s">
        <v>2976</v>
      </c>
      <c r="E62" s="334"/>
      <c r="F62" s="334"/>
      <c r="G62" s="334"/>
      <c r="H62" s="334"/>
      <c r="I62" s="334"/>
      <c r="J62" s="334"/>
      <c r="K62" s="327"/>
    </row>
    <row r="63" s="1" customFormat="1" ht="15" customHeight="1">
      <c r="B63" s="325"/>
      <c r="C63" s="331"/>
      <c r="D63" s="329" t="s">
        <v>2977</v>
      </c>
      <c r="E63" s="329"/>
      <c r="F63" s="329"/>
      <c r="G63" s="329"/>
      <c r="H63" s="329"/>
      <c r="I63" s="329"/>
      <c r="J63" s="329"/>
      <c r="K63" s="327"/>
    </row>
    <row r="64" s="1" customFormat="1" ht="12.75" customHeight="1">
      <c r="B64" s="325"/>
      <c r="C64" s="331"/>
      <c r="D64" s="331"/>
      <c r="E64" s="335"/>
      <c r="F64" s="331"/>
      <c r="G64" s="331"/>
      <c r="H64" s="331"/>
      <c r="I64" s="331"/>
      <c r="J64" s="331"/>
      <c r="K64" s="327"/>
    </row>
    <row r="65" s="1" customFormat="1" ht="15" customHeight="1">
      <c r="B65" s="325"/>
      <c r="C65" s="331"/>
      <c r="D65" s="329" t="s">
        <v>2978</v>
      </c>
      <c r="E65" s="329"/>
      <c r="F65" s="329"/>
      <c r="G65" s="329"/>
      <c r="H65" s="329"/>
      <c r="I65" s="329"/>
      <c r="J65" s="329"/>
      <c r="K65" s="327"/>
    </row>
    <row r="66" s="1" customFormat="1" ht="15" customHeight="1">
      <c r="B66" s="325"/>
      <c r="C66" s="331"/>
      <c r="D66" s="334" t="s">
        <v>2979</v>
      </c>
      <c r="E66" s="334"/>
      <c r="F66" s="334"/>
      <c r="G66" s="334"/>
      <c r="H66" s="334"/>
      <c r="I66" s="334"/>
      <c r="J66" s="334"/>
      <c r="K66" s="327"/>
    </row>
    <row r="67" s="1" customFormat="1" ht="15" customHeight="1">
      <c r="B67" s="325"/>
      <c r="C67" s="331"/>
      <c r="D67" s="329" t="s">
        <v>2980</v>
      </c>
      <c r="E67" s="329"/>
      <c r="F67" s="329"/>
      <c r="G67" s="329"/>
      <c r="H67" s="329"/>
      <c r="I67" s="329"/>
      <c r="J67" s="329"/>
      <c r="K67" s="327"/>
    </row>
    <row r="68" s="1" customFormat="1" ht="15" customHeight="1">
      <c r="B68" s="325"/>
      <c r="C68" s="331"/>
      <c r="D68" s="329" t="s">
        <v>2981</v>
      </c>
      <c r="E68" s="329"/>
      <c r="F68" s="329"/>
      <c r="G68" s="329"/>
      <c r="H68" s="329"/>
      <c r="I68" s="329"/>
      <c r="J68" s="329"/>
      <c r="K68" s="327"/>
    </row>
    <row r="69" s="1" customFormat="1" ht="15" customHeight="1">
      <c r="B69" s="325"/>
      <c r="C69" s="331"/>
      <c r="D69" s="329" t="s">
        <v>2982</v>
      </c>
      <c r="E69" s="329"/>
      <c r="F69" s="329"/>
      <c r="G69" s="329"/>
      <c r="H69" s="329"/>
      <c r="I69" s="329"/>
      <c r="J69" s="329"/>
      <c r="K69" s="327"/>
    </row>
    <row r="70" s="1" customFormat="1" ht="15" customHeight="1">
      <c r="B70" s="325"/>
      <c r="C70" s="331"/>
      <c r="D70" s="329" t="s">
        <v>2983</v>
      </c>
      <c r="E70" s="329"/>
      <c r="F70" s="329"/>
      <c r="G70" s="329"/>
      <c r="H70" s="329"/>
      <c r="I70" s="329"/>
      <c r="J70" s="329"/>
      <c r="K70" s="327"/>
    </row>
    <row r="71" s="1" customFormat="1" ht="12.75" customHeight="1">
      <c r="B71" s="336"/>
      <c r="C71" s="337"/>
      <c r="D71" s="337"/>
      <c r="E71" s="337"/>
      <c r="F71" s="337"/>
      <c r="G71" s="337"/>
      <c r="H71" s="337"/>
      <c r="I71" s="337"/>
      <c r="J71" s="337"/>
      <c r="K71" s="338"/>
    </row>
    <row r="72" s="1" customFormat="1" ht="18.75" customHeight="1">
      <c r="B72" s="339"/>
      <c r="C72" s="339"/>
      <c r="D72" s="339"/>
      <c r="E72" s="339"/>
      <c r="F72" s="339"/>
      <c r="G72" s="339"/>
      <c r="H72" s="339"/>
      <c r="I72" s="339"/>
      <c r="J72" s="339"/>
      <c r="K72" s="340"/>
    </row>
    <row r="73" s="1" customFormat="1" ht="18.75" customHeight="1">
      <c r="B73" s="340"/>
      <c r="C73" s="340"/>
      <c r="D73" s="340"/>
      <c r="E73" s="340"/>
      <c r="F73" s="340"/>
      <c r="G73" s="340"/>
      <c r="H73" s="340"/>
      <c r="I73" s="340"/>
      <c r="J73" s="340"/>
      <c r="K73" s="340"/>
    </row>
    <row r="74" s="1" customFormat="1" ht="7.5" customHeight="1">
      <c r="B74" s="341"/>
      <c r="C74" s="342"/>
      <c r="D74" s="342"/>
      <c r="E74" s="342"/>
      <c r="F74" s="342"/>
      <c r="G74" s="342"/>
      <c r="H74" s="342"/>
      <c r="I74" s="342"/>
      <c r="J74" s="342"/>
      <c r="K74" s="343"/>
    </row>
    <row r="75" s="1" customFormat="1" ht="45" customHeight="1">
      <c r="B75" s="344"/>
      <c r="C75" s="345" t="s">
        <v>2984</v>
      </c>
      <c r="D75" s="345"/>
      <c r="E75" s="345"/>
      <c r="F75" s="345"/>
      <c r="G75" s="345"/>
      <c r="H75" s="345"/>
      <c r="I75" s="345"/>
      <c r="J75" s="345"/>
      <c r="K75" s="346"/>
    </row>
    <row r="76" s="1" customFormat="1" ht="17.25" customHeight="1">
      <c r="B76" s="344"/>
      <c r="C76" s="347" t="s">
        <v>2985</v>
      </c>
      <c r="D76" s="347"/>
      <c r="E76" s="347"/>
      <c r="F76" s="347" t="s">
        <v>2986</v>
      </c>
      <c r="G76" s="348"/>
      <c r="H76" s="347" t="s">
        <v>58</v>
      </c>
      <c r="I76" s="347" t="s">
        <v>61</v>
      </c>
      <c r="J76" s="347" t="s">
        <v>2987</v>
      </c>
      <c r="K76" s="346"/>
    </row>
    <row r="77" s="1" customFormat="1" ht="17.25" customHeight="1">
      <c r="B77" s="344"/>
      <c r="C77" s="349" t="s">
        <v>2988</v>
      </c>
      <c r="D77" s="349"/>
      <c r="E77" s="349"/>
      <c r="F77" s="350" t="s">
        <v>2989</v>
      </c>
      <c r="G77" s="351"/>
      <c r="H77" s="349"/>
      <c r="I77" s="349"/>
      <c r="J77" s="349" t="s">
        <v>2990</v>
      </c>
      <c r="K77" s="346"/>
    </row>
    <row r="78" s="1" customFormat="1" ht="5.25" customHeight="1">
      <c r="B78" s="344"/>
      <c r="C78" s="352"/>
      <c r="D78" s="352"/>
      <c r="E78" s="352"/>
      <c r="F78" s="352"/>
      <c r="G78" s="353"/>
      <c r="H78" s="352"/>
      <c r="I78" s="352"/>
      <c r="J78" s="352"/>
      <c r="K78" s="346"/>
    </row>
    <row r="79" s="1" customFormat="1" ht="15" customHeight="1">
      <c r="B79" s="344"/>
      <c r="C79" s="332" t="s">
        <v>57</v>
      </c>
      <c r="D79" s="354"/>
      <c r="E79" s="354"/>
      <c r="F79" s="355" t="s">
        <v>80</v>
      </c>
      <c r="G79" s="356"/>
      <c r="H79" s="332" t="s">
        <v>2991</v>
      </c>
      <c r="I79" s="332" t="s">
        <v>2992</v>
      </c>
      <c r="J79" s="332">
        <v>20</v>
      </c>
      <c r="K79" s="346"/>
    </row>
    <row r="80" s="1" customFormat="1" ht="15" customHeight="1">
      <c r="B80" s="344"/>
      <c r="C80" s="332" t="s">
        <v>2993</v>
      </c>
      <c r="D80" s="332"/>
      <c r="E80" s="332"/>
      <c r="F80" s="355" t="s">
        <v>80</v>
      </c>
      <c r="G80" s="356"/>
      <c r="H80" s="332" t="s">
        <v>2994</v>
      </c>
      <c r="I80" s="332" t="s">
        <v>2992</v>
      </c>
      <c r="J80" s="332">
        <v>120</v>
      </c>
      <c r="K80" s="346"/>
    </row>
    <row r="81" s="1" customFormat="1" ht="15" customHeight="1">
      <c r="B81" s="357"/>
      <c r="C81" s="332" t="s">
        <v>2995</v>
      </c>
      <c r="D81" s="332"/>
      <c r="E81" s="332"/>
      <c r="F81" s="355" t="s">
        <v>2996</v>
      </c>
      <c r="G81" s="356"/>
      <c r="H81" s="332" t="s">
        <v>2997</v>
      </c>
      <c r="I81" s="332" t="s">
        <v>2992</v>
      </c>
      <c r="J81" s="332">
        <v>50</v>
      </c>
      <c r="K81" s="346"/>
    </row>
    <row r="82" s="1" customFormat="1" ht="15" customHeight="1">
      <c r="B82" s="357"/>
      <c r="C82" s="332" t="s">
        <v>2998</v>
      </c>
      <c r="D82" s="332"/>
      <c r="E82" s="332"/>
      <c r="F82" s="355" t="s">
        <v>80</v>
      </c>
      <c r="G82" s="356"/>
      <c r="H82" s="332" t="s">
        <v>2999</v>
      </c>
      <c r="I82" s="332" t="s">
        <v>3000</v>
      </c>
      <c r="J82" s="332"/>
      <c r="K82" s="346"/>
    </row>
    <row r="83" s="1" customFormat="1" ht="15" customHeight="1">
      <c r="B83" s="357"/>
      <c r="C83" s="358" t="s">
        <v>3001</v>
      </c>
      <c r="D83" s="358"/>
      <c r="E83" s="358"/>
      <c r="F83" s="359" t="s">
        <v>2996</v>
      </c>
      <c r="G83" s="358"/>
      <c r="H83" s="358" t="s">
        <v>3002</v>
      </c>
      <c r="I83" s="358" t="s">
        <v>2992</v>
      </c>
      <c r="J83" s="358">
        <v>15</v>
      </c>
      <c r="K83" s="346"/>
    </row>
    <row r="84" s="1" customFormat="1" ht="15" customHeight="1">
      <c r="B84" s="357"/>
      <c r="C84" s="358" t="s">
        <v>3003</v>
      </c>
      <c r="D84" s="358"/>
      <c r="E84" s="358"/>
      <c r="F84" s="359" t="s">
        <v>2996</v>
      </c>
      <c r="G84" s="358"/>
      <c r="H84" s="358" t="s">
        <v>3004</v>
      </c>
      <c r="I84" s="358" t="s">
        <v>2992</v>
      </c>
      <c r="J84" s="358">
        <v>15</v>
      </c>
      <c r="K84" s="346"/>
    </row>
    <row r="85" s="1" customFormat="1" ht="15" customHeight="1">
      <c r="B85" s="357"/>
      <c r="C85" s="358" t="s">
        <v>3005</v>
      </c>
      <c r="D85" s="358"/>
      <c r="E85" s="358"/>
      <c r="F85" s="359" t="s">
        <v>2996</v>
      </c>
      <c r="G85" s="358"/>
      <c r="H85" s="358" t="s">
        <v>3006</v>
      </c>
      <c r="I85" s="358" t="s">
        <v>2992</v>
      </c>
      <c r="J85" s="358">
        <v>20</v>
      </c>
      <c r="K85" s="346"/>
    </row>
    <row r="86" s="1" customFormat="1" ht="15" customHeight="1">
      <c r="B86" s="357"/>
      <c r="C86" s="358" t="s">
        <v>3007</v>
      </c>
      <c r="D86" s="358"/>
      <c r="E86" s="358"/>
      <c r="F86" s="359" t="s">
        <v>2996</v>
      </c>
      <c r="G86" s="358"/>
      <c r="H86" s="358" t="s">
        <v>3008</v>
      </c>
      <c r="I86" s="358" t="s">
        <v>2992</v>
      </c>
      <c r="J86" s="358">
        <v>20</v>
      </c>
      <c r="K86" s="346"/>
    </row>
    <row r="87" s="1" customFormat="1" ht="15" customHeight="1">
      <c r="B87" s="357"/>
      <c r="C87" s="332" t="s">
        <v>3009</v>
      </c>
      <c r="D87" s="332"/>
      <c r="E87" s="332"/>
      <c r="F87" s="355" t="s">
        <v>2996</v>
      </c>
      <c r="G87" s="356"/>
      <c r="H87" s="332" t="s">
        <v>3010</v>
      </c>
      <c r="I87" s="332" t="s">
        <v>2992</v>
      </c>
      <c r="J87" s="332">
        <v>50</v>
      </c>
      <c r="K87" s="346"/>
    </row>
    <row r="88" s="1" customFormat="1" ht="15" customHeight="1">
      <c r="B88" s="357"/>
      <c r="C88" s="332" t="s">
        <v>3011</v>
      </c>
      <c r="D88" s="332"/>
      <c r="E88" s="332"/>
      <c r="F88" s="355" t="s">
        <v>2996</v>
      </c>
      <c r="G88" s="356"/>
      <c r="H88" s="332" t="s">
        <v>3012</v>
      </c>
      <c r="I88" s="332" t="s">
        <v>2992</v>
      </c>
      <c r="J88" s="332">
        <v>20</v>
      </c>
      <c r="K88" s="346"/>
    </row>
    <row r="89" s="1" customFormat="1" ht="15" customHeight="1">
      <c r="B89" s="357"/>
      <c r="C89" s="332" t="s">
        <v>3013</v>
      </c>
      <c r="D89" s="332"/>
      <c r="E89" s="332"/>
      <c r="F89" s="355" t="s">
        <v>2996</v>
      </c>
      <c r="G89" s="356"/>
      <c r="H89" s="332" t="s">
        <v>3014</v>
      </c>
      <c r="I89" s="332" t="s">
        <v>2992</v>
      </c>
      <c r="J89" s="332">
        <v>20</v>
      </c>
      <c r="K89" s="346"/>
    </row>
    <row r="90" s="1" customFormat="1" ht="15" customHeight="1">
      <c r="B90" s="357"/>
      <c r="C90" s="332" t="s">
        <v>3015</v>
      </c>
      <c r="D90" s="332"/>
      <c r="E90" s="332"/>
      <c r="F90" s="355" t="s">
        <v>2996</v>
      </c>
      <c r="G90" s="356"/>
      <c r="H90" s="332" t="s">
        <v>3016</v>
      </c>
      <c r="I90" s="332" t="s">
        <v>2992</v>
      </c>
      <c r="J90" s="332">
        <v>50</v>
      </c>
      <c r="K90" s="346"/>
    </row>
    <row r="91" s="1" customFormat="1" ht="15" customHeight="1">
      <c r="B91" s="357"/>
      <c r="C91" s="332" t="s">
        <v>3017</v>
      </c>
      <c r="D91" s="332"/>
      <c r="E91" s="332"/>
      <c r="F91" s="355" t="s">
        <v>2996</v>
      </c>
      <c r="G91" s="356"/>
      <c r="H91" s="332" t="s">
        <v>3017</v>
      </c>
      <c r="I91" s="332" t="s">
        <v>2992</v>
      </c>
      <c r="J91" s="332">
        <v>50</v>
      </c>
      <c r="K91" s="346"/>
    </row>
    <row r="92" s="1" customFormat="1" ht="15" customHeight="1">
      <c r="B92" s="357"/>
      <c r="C92" s="332" t="s">
        <v>3018</v>
      </c>
      <c r="D92" s="332"/>
      <c r="E92" s="332"/>
      <c r="F92" s="355" t="s">
        <v>2996</v>
      </c>
      <c r="G92" s="356"/>
      <c r="H92" s="332" t="s">
        <v>3019</v>
      </c>
      <c r="I92" s="332" t="s">
        <v>2992</v>
      </c>
      <c r="J92" s="332">
        <v>255</v>
      </c>
      <c r="K92" s="346"/>
    </row>
    <row r="93" s="1" customFormat="1" ht="15" customHeight="1">
      <c r="B93" s="357"/>
      <c r="C93" s="332" t="s">
        <v>3020</v>
      </c>
      <c r="D93" s="332"/>
      <c r="E93" s="332"/>
      <c r="F93" s="355" t="s">
        <v>80</v>
      </c>
      <c r="G93" s="356"/>
      <c r="H93" s="332" t="s">
        <v>3021</v>
      </c>
      <c r="I93" s="332" t="s">
        <v>3022</v>
      </c>
      <c r="J93" s="332"/>
      <c r="K93" s="346"/>
    </row>
    <row r="94" s="1" customFormat="1" ht="15" customHeight="1">
      <c r="B94" s="357"/>
      <c r="C94" s="332" t="s">
        <v>3023</v>
      </c>
      <c r="D94" s="332"/>
      <c r="E94" s="332"/>
      <c r="F94" s="355" t="s">
        <v>80</v>
      </c>
      <c r="G94" s="356"/>
      <c r="H94" s="332" t="s">
        <v>3024</v>
      </c>
      <c r="I94" s="332" t="s">
        <v>3025</v>
      </c>
      <c r="J94" s="332"/>
      <c r="K94" s="346"/>
    </row>
    <row r="95" s="1" customFormat="1" ht="15" customHeight="1">
      <c r="B95" s="357"/>
      <c r="C95" s="332" t="s">
        <v>3026</v>
      </c>
      <c r="D95" s="332"/>
      <c r="E95" s="332"/>
      <c r="F95" s="355" t="s">
        <v>80</v>
      </c>
      <c r="G95" s="356"/>
      <c r="H95" s="332" t="s">
        <v>3026</v>
      </c>
      <c r="I95" s="332" t="s">
        <v>3025</v>
      </c>
      <c r="J95" s="332"/>
      <c r="K95" s="346"/>
    </row>
    <row r="96" s="1" customFormat="1" ht="15" customHeight="1">
      <c r="B96" s="357"/>
      <c r="C96" s="332" t="s">
        <v>42</v>
      </c>
      <c r="D96" s="332"/>
      <c r="E96" s="332"/>
      <c r="F96" s="355" t="s">
        <v>80</v>
      </c>
      <c r="G96" s="356"/>
      <c r="H96" s="332" t="s">
        <v>3027</v>
      </c>
      <c r="I96" s="332" t="s">
        <v>3025</v>
      </c>
      <c r="J96" s="332"/>
      <c r="K96" s="346"/>
    </row>
    <row r="97" s="1" customFormat="1" ht="15" customHeight="1">
      <c r="B97" s="357"/>
      <c r="C97" s="332" t="s">
        <v>52</v>
      </c>
      <c r="D97" s="332"/>
      <c r="E97" s="332"/>
      <c r="F97" s="355" t="s">
        <v>80</v>
      </c>
      <c r="G97" s="356"/>
      <c r="H97" s="332" t="s">
        <v>3028</v>
      </c>
      <c r="I97" s="332" t="s">
        <v>3025</v>
      </c>
      <c r="J97" s="332"/>
      <c r="K97" s="346"/>
    </row>
    <row r="98" s="1" customFormat="1" ht="15" customHeight="1">
      <c r="B98" s="360"/>
      <c r="C98" s="361"/>
      <c r="D98" s="361"/>
      <c r="E98" s="361"/>
      <c r="F98" s="361"/>
      <c r="G98" s="361"/>
      <c r="H98" s="361"/>
      <c r="I98" s="361"/>
      <c r="J98" s="361"/>
      <c r="K98" s="362"/>
    </row>
    <row r="99" s="1" customFormat="1" ht="18.75" customHeight="1">
      <c r="B99" s="363"/>
      <c r="C99" s="364"/>
      <c r="D99" s="364"/>
      <c r="E99" s="364"/>
      <c r="F99" s="364"/>
      <c r="G99" s="364"/>
      <c r="H99" s="364"/>
      <c r="I99" s="364"/>
      <c r="J99" s="364"/>
      <c r="K99" s="363"/>
    </row>
    <row r="100" s="1" customFormat="1" ht="18.75" customHeight="1">
      <c r="B100" s="340"/>
      <c r="C100" s="340"/>
      <c r="D100" s="340"/>
      <c r="E100" s="340"/>
      <c r="F100" s="340"/>
      <c r="G100" s="340"/>
      <c r="H100" s="340"/>
      <c r="I100" s="340"/>
      <c r="J100" s="340"/>
      <c r="K100" s="340"/>
    </row>
    <row r="101" s="1" customFormat="1" ht="7.5" customHeight="1">
      <c r="B101" s="341"/>
      <c r="C101" s="342"/>
      <c r="D101" s="342"/>
      <c r="E101" s="342"/>
      <c r="F101" s="342"/>
      <c r="G101" s="342"/>
      <c r="H101" s="342"/>
      <c r="I101" s="342"/>
      <c r="J101" s="342"/>
      <c r="K101" s="343"/>
    </row>
    <row r="102" s="1" customFormat="1" ht="45" customHeight="1">
      <c r="B102" s="344"/>
      <c r="C102" s="345" t="s">
        <v>3029</v>
      </c>
      <c r="D102" s="345"/>
      <c r="E102" s="345"/>
      <c r="F102" s="345"/>
      <c r="G102" s="345"/>
      <c r="H102" s="345"/>
      <c r="I102" s="345"/>
      <c r="J102" s="345"/>
      <c r="K102" s="346"/>
    </row>
    <row r="103" s="1" customFormat="1" ht="17.25" customHeight="1">
      <c r="B103" s="344"/>
      <c r="C103" s="347" t="s">
        <v>2985</v>
      </c>
      <c r="D103" s="347"/>
      <c r="E103" s="347"/>
      <c r="F103" s="347" t="s">
        <v>2986</v>
      </c>
      <c r="G103" s="348"/>
      <c r="H103" s="347" t="s">
        <v>58</v>
      </c>
      <c r="I103" s="347" t="s">
        <v>61</v>
      </c>
      <c r="J103" s="347" t="s">
        <v>2987</v>
      </c>
      <c r="K103" s="346"/>
    </row>
    <row r="104" s="1" customFormat="1" ht="17.25" customHeight="1">
      <c r="B104" s="344"/>
      <c r="C104" s="349" t="s">
        <v>2988</v>
      </c>
      <c r="D104" s="349"/>
      <c r="E104" s="349"/>
      <c r="F104" s="350" t="s">
        <v>2989</v>
      </c>
      <c r="G104" s="351"/>
      <c r="H104" s="349"/>
      <c r="I104" s="349"/>
      <c r="J104" s="349" t="s">
        <v>2990</v>
      </c>
      <c r="K104" s="346"/>
    </row>
    <row r="105" s="1" customFormat="1" ht="5.25" customHeight="1">
      <c r="B105" s="344"/>
      <c r="C105" s="347"/>
      <c r="D105" s="347"/>
      <c r="E105" s="347"/>
      <c r="F105" s="347"/>
      <c r="G105" s="365"/>
      <c r="H105" s="347"/>
      <c r="I105" s="347"/>
      <c r="J105" s="347"/>
      <c r="K105" s="346"/>
    </row>
    <row r="106" s="1" customFormat="1" ht="15" customHeight="1">
      <c r="B106" s="344"/>
      <c r="C106" s="332" t="s">
        <v>57</v>
      </c>
      <c r="D106" s="354"/>
      <c r="E106" s="354"/>
      <c r="F106" s="355" t="s">
        <v>80</v>
      </c>
      <c r="G106" s="332"/>
      <c r="H106" s="332" t="s">
        <v>3030</v>
      </c>
      <c r="I106" s="332" t="s">
        <v>2992</v>
      </c>
      <c r="J106" s="332">
        <v>20</v>
      </c>
      <c r="K106" s="346"/>
    </row>
    <row r="107" s="1" customFormat="1" ht="15" customHeight="1">
      <c r="B107" s="344"/>
      <c r="C107" s="332" t="s">
        <v>2993</v>
      </c>
      <c r="D107" s="332"/>
      <c r="E107" s="332"/>
      <c r="F107" s="355" t="s">
        <v>80</v>
      </c>
      <c r="G107" s="332"/>
      <c r="H107" s="332" t="s">
        <v>3030</v>
      </c>
      <c r="I107" s="332" t="s">
        <v>2992</v>
      </c>
      <c r="J107" s="332">
        <v>120</v>
      </c>
      <c r="K107" s="346"/>
    </row>
    <row r="108" s="1" customFormat="1" ht="15" customHeight="1">
      <c r="B108" s="357"/>
      <c r="C108" s="332" t="s">
        <v>2995</v>
      </c>
      <c r="D108" s="332"/>
      <c r="E108" s="332"/>
      <c r="F108" s="355" t="s">
        <v>2996</v>
      </c>
      <c r="G108" s="332"/>
      <c r="H108" s="332" t="s">
        <v>3030</v>
      </c>
      <c r="I108" s="332" t="s">
        <v>2992</v>
      </c>
      <c r="J108" s="332">
        <v>50</v>
      </c>
      <c r="K108" s="346"/>
    </row>
    <row r="109" s="1" customFormat="1" ht="15" customHeight="1">
      <c r="B109" s="357"/>
      <c r="C109" s="332" t="s">
        <v>2998</v>
      </c>
      <c r="D109" s="332"/>
      <c r="E109" s="332"/>
      <c r="F109" s="355" t="s">
        <v>80</v>
      </c>
      <c r="G109" s="332"/>
      <c r="H109" s="332" t="s">
        <v>3030</v>
      </c>
      <c r="I109" s="332" t="s">
        <v>3000</v>
      </c>
      <c r="J109" s="332"/>
      <c r="K109" s="346"/>
    </row>
    <row r="110" s="1" customFormat="1" ht="15" customHeight="1">
      <c r="B110" s="357"/>
      <c r="C110" s="332" t="s">
        <v>3009</v>
      </c>
      <c r="D110" s="332"/>
      <c r="E110" s="332"/>
      <c r="F110" s="355" t="s">
        <v>2996</v>
      </c>
      <c r="G110" s="332"/>
      <c r="H110" s="332" t="s">
        <v>3030</v>
      </c>
      <c r="I110" s="332" t="s">
        <v>2992</v>
      </c>
      <c r="J110" s="332">
        <v>50</v>
      </c>
      <c r="K110" s="346"/>
    </row>
    <row r="111" s="1" customFormat="1" ht="15" customHeight="1">
      <c r="B111" s="357"/>
      <c r="C111" s="332" t="s">
        <v>3017</v>
      </c>
      <c r="D111" s="332"/>
      <c r="E111" s="332"/>
      <c r="F111" s="355" t="s">
        <v>2996</v>
      </c>
      <c r="G111" s="332"/>
      <c r="H111" s="332" t="s">
        <v>3030</v>
      </c>
      <c r="I111" s="332" t="s">
        <v>2992</v>
      </c>
      <c r="J111" s="332">
        <v>50</v>
      </c>
      <c r="K111" s="346"/>
    </row>
    <row r="112" s="1" customFormat="1" ht="15" customHeight="1">
      <c r="B112" s="357"/>
      <c r="C112" s="332" t="s">
        <v>3015</v>
      </c>
      <c r="D112" s="332"/>
      <c r="E112" s="332"/>
      <c r="F112" s="355" t="s">
        <v>2996</v>
      </c>
      <c r="G112" s="332"/>
      <c r="H112" s="332" t="s">
        <v>3030</v>
      </c>
      <c r="I112" s="332" t="s">
        <v>2992</v>
      </c>
      <c r="J112" s="332">
        <v>50</v>
      </c>
      <c r="K112" s="346"/>
    </row>
    <row r="113" s="1" customFormat="1" ht="15" customHeight="1">
      <c r="B113" s="357"/>
      <c r="C113" s="332" t="s">
        <v>57</v>
      </c>
      <c r="D113" s="332"/>
      <c r="E113" s="332"/>
      <c r="F113" s="355" t="s">
        <v>80</v>
      </c>
      <c r="G113" s="332"/>
      <c r="H113" s="332" t="s">
        <v>3031</v>
      </c>
      <c r="I113" s="332" t="s">
        <v>2992</v>
      </c>
      <c r="J113" s="332">
        <v>20</v>
      </c>
      <c r="K113" s="346"/>
    </row>
    <row r="114" s="1" customFormat="1" ht="15" customHeight="1">
      <c r="B114" s="357"/>
      <c r="C114" s="332" t="s">
        <v>3032</v>
      </c>
      <c r="D114" s="332"/>
      <c r="E114" s="332"/>
      <c r="F114" s="355" t="s">
        <v>80</v>
      </c>
      <c r="G114" s="332"/>
      <c r="H114" s="332" t="s">
        <v>3033</v>
      </c>
      <c r="I114" s="332" t="s">
        <v>2992</v>
      </c>
      <c r="J114" s="332">
        <v>120</v>
      </c>
      <c r="K114" s="346"/>
    </row>
    <row r="115" s="1" customFormat="1" ht="15" customHeight="1">
      <c r="B115" s="357"/>
      <c r="C115" s="332" t="s">
        <v>42</v>
      </c>
      <c r="D115" s="332"/>
      <c r="E115" s="332"/>
      <c r="F115" s="355" t="s">
        <v>80</v>
      </c>
      <c r="G115" s="332"/>
      <c r="H115" s="332" t="s">
        <v>3034</v>
      </c>
      <c r="I115" s="332" t="s">
        <v>3025</v>
      </c>
      <c r="J115" s="332"/>
      <c r="K115" s="346"/>
    </row>
    <row r="116" s="1" customFormat="1" ht="15" customHeight="1">
      <c r="B116" s="357"/>
      <c r="C116" s="332" t="s">
        <v>52</v>
      </c>
      <c r="D116" s="332"/>
      <c r="E116" s="332"/>
      <c r="F116" s="355" t="s">
        <v>80</v>
      </c>
      <c r="G116" s="332"/>
      <c r="H116" s="332" t="s">
        <v>3035</v>
      </c>
      <c r="I116" s="332" t="s">
        <v>3025</v>
      </c>
      <c r="J116" s="332"/>
      <c r="K116" s="346"/>
    </row>
    <row r="117" s="1" customFormat="1" ht="15" customHeight="1">
      <c r="B117" s="357"/>
      <c r="C117" s="332" t="s">
        <v>61</v>
      </c>
      <c r="D117" s="332"/>
      <c r="E117" s="332"/>
      <c r="F117" s="355" t="s">
        <v>80</v>
      </c>
      <c r="G117" s="332"/>
      <c r="H117" s="332" t="s">
        <v>3036</v>
      </c>
      <c r="I117" s="332" t="s">
        <v>3037</v>
      </c>
      <c r="J117" s="332"/>
      <c r="K117" s="346"/>
    </row>
    <row r="118" s="1" customFormat="1" ht="15" customHeight="1">
      <c r="B118" s="360"/>
      <c r="C118" s="366"/>
      <c r="D118" s="366"/>
      <c r="E118" s="366"/>
      <c r="F118" s="366"/>
      <c r="G118" s="366"/>
      <c r="H118" s="366"/>
      <c r="I118" s="366"/>
      <c r="J118" s="366"/>
      <c r="K118" s="362"/>
    </row>
    <row r="119" s="1" customFormat="1" ht="18.75" customHeight="1">
      <c r="B119" s="367"/>
      <c r="C119" s="368"/>
      <c r="D119" s="368"/>
      <c r="E119" s="368"/>
      <c r="F119" s="369"/>
      <c r="G119" s="368"/>
      <c r="H119" s="368"/>
      <c r="I119" s="368"/>
      <c r="J119" s="368"/>
      <c r="K119" s="367"/>
    </row>
    <row r="120" s="1" customFormat="1" ht="18.75" customHeight="1">
      <c r="B120" s="340"/>
      <c r="C120" s="340"/>
      <c r="D120" s="340"/>
      <c r="E120" s="340"/>
      <c r="F120" s="340"/>
      <c r="G120" s="340"/>
      <c r="H120" s="340"/>
      <c r="I120" s="340"/>
      <c r="J120" s="340"/>
      <c r="K120" s="340"/>
    </row>
    <row r="121" s="1" customFormat="1" ht="7.5" customHeight="1">
      <c r="B121" s="370"/>
      <c r="C121" s="371"/>
      <c r="D121" s="371"/>
      <c r="E121" s="371"/>
      <c r="F121" s="371"/>
      <c r="G121" s="371"/>
      <c r="H121" s="371"/>
      <c r="I121" s="371"/>
      <c r="J121" s="371"/>
      <c r="K121" s="372"/>
    </row>
    <row r="122" s="1" customFormat="1" ht="45" customHeight="1">
      <c r="B122" s="373"/>
      <c r="C122" s="323" t="s">
        <v>3038</v>
      </c>
      <c r="D122" s="323"/>
      <c r="E122" s="323"/>
      <c r="F122" s="323"/>
      <c r="G122" s="323"/>
      <c r="H122" s="323"/>
      <c r="I122" s="323"/>
      <c r="J122" s="323"/>
      <c r="K122" s="374"/>
    </row>
    <row r="123" s="1" customFormat="1" ht="17.25" customHeight="1">
      <c r="B123" s="375"/>
      <c r="C123" s="347" t="s">
        <v>2985</v>
      </c>
      <c r="D123" s="347"/>
      <c r="E123" s="347"/>
      <c r="F123" s="347" t="s">
        <v>2986</v>
      </c>
      <c r="G123" s="348"/>
      <c r="H123" s="347" t="s">
        <v>58</v>
      </c>
      <c r="I123" s="347" t="s">
        <v>61</v>
      </c>
      <c r="J123" s="347" t="s">
        <v>2987</v>
      </c>
      <c r="K123" s="376"/>
    </row>
    <row r="124" s="1" customFormat="1" ht="17.25" customHeight="1">
      <c r="B124" s="375"/>
      <c r="C124" s="349" t="s">
        <v>2988</v>
      </c>
      <c r="D124" s="349"/>
      <c r="E124" s="349"/>
      <c r="F124" s="350" t="s">
        <v>2989</v>
      </c>
      <c r="G124" s="351"/>
      <c r="H124" s="349"/>
      <c r="I124" s="349"/>
      <c r="J124" s="349" t="s">
        <v>2990</v>
      </c>
      <c r="K124" s="376"/>
    </row>
    <row r="125" s="1" customFormat="1" ht="5.25" customHeight="1">
      <c r="B125" s="377"/>
      <c r="C125" s="352"/>
      <c r="D125" s="352"/>
      <c r="E125" s="352"/>
      <c r="F125" s="352"/>
      <c r="G125" s="378"/>
      <c r="H125" s="352"/>
      <c r="I125" s="352"/>
      <c r="J125" s="352"/>
      <c r="K125" s="379"/>
    </row>
    <row r="126" s="1" customFormat="1" ht="15" customHeight="1">
      <c r="B126" s="377"/>
      <c r="C126" s="332" t="s">
        <v>2993</v>
      </c>
      <c r="D126" s="354"/>
      <c r="E126" s="354"/>
      <c r="F126" s="355" t="s">
        <v>80</v>
      </c>
      <c r="G126" s="332"/>
      <c r="H126" s="332" t="s">
        <v>3030</v>
      </c>
      <c r="I126" s="332" t="s">
        <v>2992</v>
      </c>
      <c r="J126" s="332">
        <v>120</v>
      </c>
      <c r="K126" s="380"/>
    </row>
    <row r="127" s="1" customFormat="1" ht="15" customHeight="1">
      <c r="B127" s="377"/>
      <c r="C127" s="332" t="s">
        <v>3039</v>
      </c>
      <c r="D127" s="332"/>
      <c r="E127" s="332"/>
      <c r="F127" s="355" t="s">
        <v>80</v>
      </c>
      <c r="G127" s="332"/>
      <c r="H127" s="332" t="s">
        <v>3040</v>
      </c>
      <c r="I127" s="332" t="s">
        <v>2992</v>
      </c>
      <c r="J127" s="332" t="s">
        <v>3041</v>
      </c>
      <c r="K127" s="380"/>
    </row>
    <row r="128" s="1" customFormat="1" ht="15" customHeight="1">
      <c r="B128" s="377"/>
      <c r="C128" s="332" t="s">
        <v>88</v>
      </c>
      <c r="D128" s="332"/>
      <c r="E128" s="332"/>
      <c r="F128" s="355" t="s">
        <v>80</v>
      </c>
      <c r="G128" s="332"/>
      <c r="H128" s="332" t="s">
        <v>3042</v>
      </c>
      <c r="I128" s="332" t="s">
        <v>2992</v>
      </c>
      <c r="J128" s="332" t="s">
        <v>3041</v>
      </c>
      <c r="K128" s="380"/>
    </row>
    <row r="129" s="1" customFormat="1" ht="15" customHeight="1">
      <c r="B129" s="377"/>
      <c r="C129" s="332" t="s">
        <v>3001</v>
      </c>
      <c r="D129" s="332"/>
      <c r="E129" s="332"/>
      <c r="F129" s="355" t="s">
        <v>2996</v>
      </c>
      <c r="G129" s="332"/>
      <c r="H129" s="332" t="s">
        <v>3002</v>
      </c>
      <c r="I129" s="332" t="s">
        <v>2992</v>
      </c>
      <c r="J129" s="332">
        <v>15</v>
      </c>
      <c r="K129" s="380"/>
    </row>
    <row r="130" s="1" customFormat="1" ht="15" customHeight="1">
      <c r="B130" s="377"/>
      <c r="C130" s="358" t="s">
        <v>3003</v>
      </c>
      <c r="D130" s="358"/>
      <c r="E130" s="358"/>
      <c r="F130" s="359" t="s">
        <v>2996</v>
      </c>
      <c r="G130" s="358"/>
      <c r="H130" s="358" t="s">
        <v>3004</v>
      </c>
      <c r="I130" s="358" t="s">
        <v>2992</v>
      </c>
      <c r="J130" s="358">
        <v>15</v>
      </c>
      <c r="K130" s="380"/>
    </row>
    <row r="131" s="1" customFormat="1" ht="15" customHeight="1">
      <c r="B131" s="377"/>
      <c r="C131" s="358" t="s">
        <v>3005</v>
      </c>
      <c r="D131" s="358"/>
      <c r="E131" s="358"/>
      <c r="F131" s="359" t="s">
        <v>2996</v>
      </c>
      <c r="G131" s="358"/>
      <c r="H131" s="358" t="s">
        <v>3006</v>
      </c>
      <c r="I131" s="358" t="s">
        <v>2992</v>
      </c>
      <c r="J131" s="358">
        <v>20</v>
      </c>
      <c r="K131" s="380"/>
    </row>
    <row r="132" s="1" customFormat="1" ht="15" customHeight="1">
      <c r="B132" s="377"/>
      <c r="C132" s="358" t="s">
        <v>3007</v>
      </c>
      <c r="D132" s="358"/>
      <c r="E132" s="358"/>
      <c r="F132" s="359" t="s">
        <v>2996</v>
      </c>
      <c r="G132" s="358"/>
      <c r="H132" s="358" t="s">
        <v>3008</v>
      </c>
      <c r="I132" s="358" t="s">
        <v>2992</v>
      </c>
      <c r="J132" s="358">
        <v>20</v>
      </c>
      <c r="K132" s="380"/>
    </row>
    <row r="133" s="1" customFormat="1" ht="15" customHeight="1">
      <c r="B133" s="377"/>
      <c r="C133" s="332" t="s">
        <v>2995</v>
      </c>
      <c r="D133" s="332"/>
      <c r="E133" s="332"/>
      <c r="F133" s="355" t="s">
        <v>2996</v>
      </c>
      <c r="G133" s="332"/>
      <c r="H133" s="332" t="s">
        <v>3030</v>
      </c>
      <c r="I133" s="332" t="s">
        <v>2992</v>
      </c>
      <c r="J133" s="332">
        <v>50</v>
      </c>
      <c r="K133" s="380"/>
    </row>
    <row r="134" s="1" customFormat="1" ht="15" customHeight="1">
      <c r="B134" s="377"/>
      <c r="C134" s="332" t="s">
        <v>3009</v>
      </c>
      <c r="D134" s="332"/>
      <c r="E134" s="332"/>
      <c r="F134" s="355" t="s">
        <v>2996</v>
      </c>
      <c r="G134" s="332"/>
      <c r="H134" s="332" t="s">
        <v>3030</v>
      </c>
      <c r="I134" s="332" t="s">
        <v>2992</v>
      </c>
      <c r="J134" s="332">
        <v>50</v>
      </c>
      <c r="K134" s="380"/>
    </row>
    <row r="135" s="1" customFormat="1" ht="15" customHeight="1">
      <c r="B135" s="377"/>
      <c r="C135" s="332" t="s">
        <v>3015</v>
      </c>
      <c r="D135" s="332"/>
      <c r="E135" s="332"/>
      <c r="F135" s="355" t="s">
        <v>2996</v>
      </c>
      <c r="G135" s="332"/>
      <c r="H135" s="332" t="s">
        <v>3030</v>
      </c>
      <c r="I135" s="332" t="s">
        <v>2992</v>
      </c>
      <c r="J135" s="332">
        <v>50</v>
      </c>
      <c r="K135" s="380"/>
    </row>
    <row r="136" s="1" customFormat="1" ht="15" customHeight="1">
      <c r="B136" s="377"/>
      <c r="C136" s="332" t="s">
        <v>3017</v>
      </c>
      <c r="D136" s="332"/>
      <c r="E136" s="332"/>
      <c r="F136" s="355" t="s">
        <v>2996</v>
      </c>
      <c r="G136" s="332"/>
      <c r="H136" s="332" t="s">
        <v>3030</v>
      </c>
      <c r="I136" s="332" t="s">
        <v>2992</v>
      </c>
      <c r="J136" s="332">
        <v>50</v>
      </c>
      <c r="K136" s="380"/>
    </row>
    <row r="137" s="1" customFormat="1" ht="15" customHeight="1">
      <c r="B137" s="377"/>
      <c r="C137" s="332" t="s">
        <v>3018</v>
      </c>
      <c r="D137" s="332"/>
      <c r="E137" s="332"/>
      <c r="F137" s="355" t="s">
        <v>2996</v>
      </c>
      <c r="G137" s="332"/>
      <c r="H137" s="332" t="s">
        <v>3043</v>
      </c>
      <c r="I137" s="332" t="s">
        <v>2992</v>
      </c>
      <c r="J137" s="332">
        <v>255</v>
      </c>
      <c r="K137" s="380"/>
    </row>
    <row r="138" s="1" customFormat="1" ht="15" customHeight="1">
      <c r="B138" s="377"/>
      <c r="C138" s="332" t="s">
        <v>3020</v>
      </c>
      <c r="D138" s="332"/>
      <c r="E138" s="332"/>
      <c r="F138" s="355" t="s">
        <v>80</v>
      </c>
      <c r="G138" s="332"/>
      <c r="H138" s="332" t="s">
        <v>3044</v>
      </c>
      <c r="I138" s="332" t="s">
        <v>3022</v>
      </c>
      <c r="J138" s="332"/>
      <c r="K138" s="380"/>
    </row>
    <row r="139" s="1" customFormat="1" ht="15" customHeight="1">
      <c r="B139" s="377"/>
      <c r="C139" s="332" t="s">
        <v>3023</v>
      </c>
      <c r="D139" s="332"/>
      <c r="E139" s="332"/>
      <c r="F139" s="355" t="s">
        <v>80</v>
      </c>
      <c r="G139" s="332"/>
      <c r="H139" s="332" t="s">
        <v>3045</v>
      </c>
      <c r="I139" s="332" t="s">
        <v>3025</v>
      </c>
      <c r="J139" s="332"/>
      <c r="K139" s="380"/>
    </row>
    <row r="140" s="1" customFormat="1" ht="15" customHeight="1">
      <c r="B140" s="377"/>
      <c r="C140" s="332" t="s">
        <v>3026</v>
      </c>
      <c r="D140" s="332"/>
      <c r="E140" s="332"/>
      <c r="F140" s="355" t="s">
        <v>80</v>
      </c>
      <c r="G140" s="332"/>
      <c r="H140" s="332" t="s">
        <v>3026</v>
      </c>
      <c r="I140" s="332" t="s">
        <v>3025</v>
      </c>
      <c r="J140" s="332"/>
      <c r="K140" s="380"/>
    </row>
    <row r="141" s="1" customFormat="1" ht="15" customHeight="1">
      <c r="B141" s="377"/>
      <c r="C141" s="332" t="s">
        <v>42</v>
      </c>
      <c r="D141" s="332"/>
      <c r="E141" s="332"/>
      <c r="F141" s="355" t="s">
        <v>80</v>
      </c>
      <c r="G141" s="332"/>
      <c r="H141" s="332" t="s">
        <v>3046</v>
      </c>
      <c r="I141" s="332" t="s">
        <v>3025</v>
      </c>
      <c r="J141" s="332"/>
      <c r="K141" s="380"/>
    </row>
    <row r="142" s="1" customFormat="1" ht="15" customHeight="1">
      <c r="B142" s="377"/>
      <c r="C142" s="332" t="s">
        <v>3047</v>
      </c>
      <c r="D142" s="332"/>
      <c r="E142" s="332"/>
      <c r="F142" s="355" t="s">
        <v>80</v>
      </c>
      <c r="G142" s="332"/>
      <c r="H142" s="332" t="s">
        <v>3048</v>
      </c>
      <c r="I142" s="332" t="s">
        <v>3025</v>
      </c>
      <c r="J142" s="332"/>
      <c r="K142" s="380"/>
    </row>
    <row r="143" s="1" customFormat="1" ht="15" customHeight="1">
      <c r="B143" s="381"/>
      <c r="C143" s="382"/>
      <c r="D143" s="382"/>
      <c r="E143" s="382"/>
      <c r="F143" s="382"/>
      <c r="G143" s="382"/>
      <c r="H143" s="382"/>
      <c r="I143" s="382"/>
      <c r="J143" s="382"/>
      <c r="K143" s="383"/>
    </row>
    <row r="144" s="1" customFormat="1" ht="18.75" customHeight="1">
      <c r="B144" s="368"/>
      <c r="C144" s="368"/>
      <c r="D144" s="368"/>
      <c r="E144" s="368"/>
      <c r="F144" s="369"/>
      <c r="G144" s="368"/>
      <c r="H144" s="368"/>
      <c r="I144" s="368"/>
      <c r="J144" s="368"/>
      <c r="K144" s="368"/>
    </row>
    <row r="145" s="1" customFormat="1" ht="18.75" customHeight="1"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</row>
    <row r="146" s="1" customFormat="1" ht="7.5" customHeight="1">
      <c r="B146" s="341"/>
      <c r="C146" s="342"/>
      <c r="D146" s="342"/>
      <c r="E146" s="342"/>
      <c r="F146" s="342"/>
      <c r="G146" s="342"/>
      <c r="H146" s="342"/>
      <c r="I146" s="342"/>
      <c r="J146" s="342"/>
      <c r="K146" s="343"/>
    </row>
    <row r="147" s="1" customFormat="1" ht="45" customHeight="1">
      <c r="B147" s="344"/>
      <c r="C147" s="345" t="s">
        <v>3049</v>
      </c>
      <c r="D147" s="345"/>
      <c r="E147" s="345"/>
      <c r="F147" s="345"/>
      <c r="G147" s="345"/>
      <c r="H147" s="345"/>
      <c r="I147" s="345"/>
      <c r="J147" s="345"/>
      <c r="K147" s="346"/>
    </row>
    <row r="148" s="1" customFormat="1" ht="17.25" customHeight="1">
      <c r="B148" s="344"/>
      <c r="C148" s="347" t="s">
        <v>2985</v>
      </c>
      <c r="D148" s="347"/>
      <c r="E148" s="347"/>
      <c r="F148" s="347" t="s">
        <v>2986</v>
      </c>
      <c r="G148" s="348"/>
      <c r="H148" s="347" t="s">
        <v>58</v>
      </c>
      <c r="I148" s="347" t="s">
        <v>61</v>
      </c>
      <c r="J148" s="347" t="s">
        <v>2987</v>
      </c>
      <c r="K148" s="346"/>
    </row>
    <row r="149" s="1" customFormat="1" ht="17.25" customHeight="1">
      <c r="B149" s="344"/>
      <c r="C149" s="349" t="s">
        <v>2988</v>
      </c>
      <c r="D149" s="349"/>
      <c r="E149" s="349"/>
      <c r="F149" s="350" t="s">
        <v>2989</v>
      </c>
      <c r="G149" s="351"/>
      <c r="H149" s="349"/>
      <c r="I149" s="349"/>
      <c r="J149" s="349" t="s">
        <v>2990</v>
      </c>
      <c r="K149" s="346"/>
    </row>
    <row r="150" s="1" customFormat="1" ht="5.25" customHeight="1">
      <c r="B150" s="357"/>
      <c r="C150" s="352"/>
      <c r="D150" s="352"/>
      <c r="E150" s="352"/>
      <c r="F150" s="352"/>
      <c r="G150" s="353"/>
      <c r="H150" s="352"/>
      <c r="I150" s="352"/>
      <c r="J150" s="352"/>
      <c r="K150" s="380"/>
    </row>
    <row r="151" s="1" customFormat="1" ht="15" customHeight="1">
      <c r="B151" s="357"/>
      <c r="C151" s="384" t="s">
        <v>2993</v>
      </c>
      <c r="D151" s="332"/>
      <c r="E151" s="332"/>
      <c r="F151" s="385" t="s">
        <v>80</v>
      </c>
      <c r="G151" s="332"/>
      <c r="H151" s="384" t="s">
        <v>3030</v>
      </c>
      <c r="I151" s="384" t="s">
        <v>2992</v>
      </c>
      <c r="J151" s="384">
        <v>120</v>
      </c>
      <c r="K151" s="380"/>
    </row>
    <row r="152" s="1" customFormat="1" ht="15" customHeight="1">
      <c r="B152" s="357"/>
      <c r="C152" s="384" t="s">
        <v>3039</v>
      </c>
      <c r="D152" s="332"/>
      <c r="E152" s="332"/>
      <c r="F152" s="385" t="s">
        <v>80</v>
      </c>
      <c r="G152" s="332"/>
      <c r="H152" s="384" t="s">
        <v>3050</v>
      </c>
      <c r="I152" s="384" t="s">
        <v>2992</v>
      </c>
      <c r="J152" s="384" t="s">
        <v>3041</v>
      </c>
      <c r="K152" s="380"/>
    </row>
    <row r="153" s="1" customFormat="1" ht="15" customHeight="1">
      <c r="B153" s="357"/>
      <c r="C153" s="384" t="s">
        <v>88</v>
      </c>
      <c r="D153" s="332"/>
      <c r="E153" s="332"/>
      <c r="F153" s="385" t="s">
        <v>80</v>
      </c>
      <c r="G153" s="332"/>
      <c r="H153" s="384" t="s">
        <v>3051</v>
      </c>
      <c r="I153" s="384" t="s">
        <v>2992</v>
      </c>
      <c r="J153" s="384" t="s">
        <v>3041</v>
      </c>
      <c r="K153" s="380"/>
    </row>
    <row r="154" s="1" customFormat="1" ht="15" customHeight="1">
      <c r="B154" s="357"/>
      <c r="C154" s="384" t="s">
        <v>2995</v>
      </c>
      <c r="D154" s="332"/>
      <c r="E154" s="332"/>
      <c r="F154" s="385" t="s">
        <v>2996</v>
      </c>
      <c r="G154" s="332"/>
      <c r="H154" s="384" t="s">
        <v>3030</v>
      </c>
      <c r="I154" s="384" t="s">
        <v>2992</v>
      </c>
      <c r="J154" s="384">
        <v>50</v>
      </c>
      <c r="K154" s="380"/>
    </row>
    <row r="155" s="1" customFormat="1" ht="15" customHeight="1">
      <c r="B155" s="357"/>
      <c r="C155" s="384" t="s">
        <v>2998</v>
      </c>
      <c r="D155" s="332"/>
      <c r="E155" s="332"/>
      <c r="F155" s="385" t="s">
        <v>80</v>
      </c>
      <c r="G155" s="332"/>
      <c r="H155" s="384" t="s">
        <v>3030</v>
      </c>
      <c r="I155" s="384" t="s">
        <v>3000</v>
      </c>
      <c r="J155" s="384"/>
      <c r="K155" s="380"/>
    </row>
    <row r="156" s="1" customFormat="1" ht="15" customHeight="1">
      <c r="B156" s="357"/>
      <c r="C156" s="384" t="s">
        <v>3009</v>
      </c>
      <c r="D156" s="332"/>
      <c r="E156" s="332"/>
      <c r="F156" s="385" t="s">
        <v>2996</v>
      </c>
      <c r="G156" s="332"/>
      <c r="H156" s="384" t="s">
        <v>3030</v>
      </c>
      <c r="I156" s="384" t="s">
        <v>2992</v>
      </c>
      <c r="J156" s="384">
        <v>50</v>
      </c>
      <c r="K156" s="380"/>
    </row>
    <row r="157" s="1" customFormat="1" ht="15" customHeight="1">
      <c r="B157" s="357"/>
      <c r="C157" s="384" t="s">
        <v>3017</v>
      </c>
      <c r="D157" s="332"/>
      <c r="E157" s="332"/>
      <c r="F157" s="385" t="s">
        <v>2996</v>
      </c>
      <c r="G157" s="332"/>
      <c r="H157" s="384" t="s">
        <v>3030</v>
      </c>
      <c r="I157" s="384" t="s">
        <v>2992</v>
      </c>
      <c r="J157" s="384">
        <v>50</v>
      </c>
      <c r="K157" s="380"/>
    </row>
    <row r="158" s="1" customFormat="1" ht="15" customHeight="1">
      <c r="B158" s="357"/>
      <c r="C158" s="384" t="s">
        <v>3015</v>
      </c>
      <c r="D158" s="332"/>
      <c r="E158" s="332"/>
      <c r="F158" s="385" t="s">
        <v>2996</v>
      </c>
      <c r="G158" s="332"/>
      <c r="H158" s="384" t="s">
        <v>3030</v>
      </c>
      <c r="I158" s="384" t="s">
        <v>2992</v>
      </c>
      <c r="J158" s="384">
        <v>50</v>
      </c>
      <c r="K158" s="380"/>
    </row>
    <row r="159" s="1" customFormat="1" ht="15" customHeight="1">
      <c r="B159" s="357"/>
      <c r="C159" s="384" t="s">
        <v>164</v>
      </c>
      <c r="D159" s="332"/>
      <c r="E159" s="332"/>
      <c r="F159" s="385" t="s">
        <v>80</v>
      </c>
      <c r="G159" s="332"/>
      <c r="H159" s="384" t="s">
        <v>3052</v>
      </c>
      <c r="I159" s="384" t="s">
        <v>2992</v>
      </c>
      <c r="J159" s="384" t="s">
        <v>3053</v>
      </c>
      <c r="K159" s="380"/>
    </row>
    <row r="160" s="1" customFormat="1" ht="15" customHeight="1">
      <c r="B160" s="357"/>
      <c r="C160" s="384" t="s">
        <v>3054</v>
      </c>
      <c r="D160" s="332"/>
      <c r="E160" s="332"/>
      <c r="F160" s="385" t="s">
        <v>80</v>
      </c>
      <c r="G160" s="332"/>
      <c r="H160" s="384" t="s">
        <v>3055</v>
      </c>
      <c r="I160" s="384" t="s">
        <v>3025</v>
      </c>
      <c r="J160" s="384"/>
      <c r="K160" s="380"/>
    </row>
    <row r="161" s="1" customFormat="1" ht="15" customHeight="1">
      <c r="B161" s="386"/>
      <c r="C161" s="366"/>
      <c r="D161" s="366"/>
      <c r="E161" s="366"/>
      <c r="F161" s="366"/>
      <c r="G161" s="366"/>
      <c r="H161" s="366"/>
      <c r="I161" s="366"/>
      <c r="J161" s="366"/>
      <c r="K161" s="387"/>
    </row>
    <row r="162" s="1" customFormat="1" ht="18.75" customHeight="1">
      <c r="B162" s="368"/>
      <c r="C162" s="378"/>
      <c r="D162" s="378"/>
      <c r="E162" s="378"/>
      <c r="F162" s="388"/>
      <c r="G162" s="378"/>
      <c r="H162" s="378"/>
      <c r="I162" s="378"/>
      <c r="J162" s="378"/>
      <c r="K162" s="368"/>
    </row>
    <row r="163" s="1" customFormat="1" ht="18.75" customHeight="1">
      <c r="B163" s="340"/>
      <c r="C163" s="340"/>
      <c r="D163" s="340"/>
      <c r="E163" s="340"/>
      <c r="F163" s="340"/>
      <c r="G163" s="340"/>
      <c r="H163" s="340"/>
      <c r="I163" s="340"/>
      <c r="J163" s="340"/>
      <c r="K163" s="340"/>
    </row>
    <row r="164" s="1" customFormat="1" ht="7.5" customHeight="1">
      <c r="B164" s="319"/>
      <c r="C164" s="320"/>
      <c r="D164" s="320"/>
      <c r="E164" s="320"/>
      <c r="F164" s="320"/>
      <c r="G164" s="320"/>
      <c r="H164" s="320"/>
      <c r="I164" s="320"/>
      <c r="J164" s="320"/>
      <c r="K164" s="321"/>
    </row>
    <row r="165" s="1" customFormat="1" ht="45" customHeight="1">
      <c r="B165" s="322"/>
      <c r="C165" s="323" t="s">
        <v>3056</v>
      </c>
      <c r="D165" s="323"/>
      <c r="E165" s="323"/>
      <c r="F165" s="323"/>
      <c r="G165" s="323"/>
      <c r="H165" s="323"/>
      <c r="I165" s="323"/>
      <c r="J165" s="323"/>
      <c r="K165" s="324"/>
    </row>
    <row r="166" s="1" customFormat="1" ht="17.25" customHeight="1">
      <c r="B166" s="322"/>
      <c r="C166" s="347" t="s">
        <v>2985</v>
      </c>
      <c r="D166" s="347"/>
      <c r="E166" s="347"/>
      <c r="F166" s="347" t="s">
        <v>2986</v>
      </c>
      <c r="G166" s="389"/>
      <c r="H166" s="390" t="s">
        <v>58</v>
      </c>
      <c r="I166" s="390" t="s">
        <v>61</v>
      </c>
      <c r="J166" s="347" t="s">
        <v>2987</v>
      </c>
      <c r="K166" s="324"/>
    </row>
    <row r="167" s="1" customFormat="1" ht="17.25" customHeight="1">
      <c r="B167" s="325"/>
      <c r="C167" s="349" t="s">
        <v>2988</v>
      </c>
      <c r="D167" s="349"/>
      <c r="E167" s="349"/>
      <c r="F167" s="350" t="s">
        <v>2989</v>
      </c>
      <c r="G167" s="391"/>
      <c r="H167" s="392"/>
      <c r="I167" s="392"/>
      <c r="J167" s="349" t="s">
        <v>2990</v>
      </c>
      <c r="K167" s="327"/>
    </row>
    <row r="168" s="1" customFormat="1" ht="5.25" customHeight="1">
      <c r="B168" s="357"/>
      <c r="C168" s="352"/>
      <c r="D168" s="352"/>
      <c r="E168" s="352"/>
      <c r="F168" s="352"/>
      <c r="G168" s="353"/>
      <c r="H168" s="352"/>
      <c r="I168" s="352"/>
      <c r="J168" s="352"/>
      <c r="K168" s="380"/>
    </row>
    <row r="169" s="1" customFormat="1" ht="15" customHeight="1">
      <c r="B169" s="357"/>
      <c r="C169" s="332" t="s">
        <v>2993</v>
      </c>
      <c r="D169" s="332"/>
      <c r="E169" s="332"/>
      <c r="F169" s="355" t="s">
        <v>80</v>
      </c>
      <c r="G169" s="332"/>
      <c r="H169" s="332" t="s">
        <v>3030</v>
      </c>
      <c r="I169" s="332" t="s">
        <v>2992</v>
      </c>
      <c r="J169" s="332">
        <v>120</v>
      </c>
      <c r="K169" s="380"/>
    </row>
    <row r="170" s="1" customFormat="1" ht="15" customHeight="1">
      <c r="B170" s="357"/>
      <c r="C170" s="332" t="s">
        <v>3039</v>
      </c>
      <c r="D170" s="332"/>
      <c r="E170" s="332"/>
      <c r="F170" s="355" t="s">
        <v>80</v>
      </c>
      <c r="G170" s="332"/>
      <c r="H170" s="332" t="s">
        <v>3040</v>
      </c>
      <c r="I170" s="332" t="s">
        <v>2992</v>
      </c>
      <c r="J170" s="332" t="s">
        <v>3041</v>
      </c>
      <c r="K170" s="380"/>
    </row>
    <row r="171" s="1" customFormat="1" ht="15" customHeight="1">
      <c r="B171" s="357"/>
      <c r="C171" s="332" t="s">
        <v>88</v>
      </c>
      <c r="D171" s="332"/>
      <c r="E171" s="332"/>
      <c r="F171" s="355" t="s">
        <v>80</v>
      </c>
      <c r="G171" s="332"/>
      <c r="H171" s="332" t="s">
        <v>3057</v>
      </c>
      <c r="I171" s="332" t="s">
        <v>2992</v>
      </c>
      <c r="J171" s="332" t="s">
        <v>3041</v>
      </c>
      <c r="K171" s="380"/>
    </row>
    <row r="172" s="1" customFormat="1" ht="15" customHeight="1">
      <c r="B172" s="357"/>
      <c r="C172" s="332" t="s">
        <v>2995</v>
      </c>
      <c r="D172" s="332"/>
      <c r="E172" s="332"/>
      <c r="F172" s="355" t="s">
        <v>2996</v>
      </c>
      <c r="G172" s="332"/>
      <c r="H172" s="332" t="s">
        <v>3057</v>
      </c>
      <c r="I172" s="332" t="s">
        <v>2992</v>
      </c>
      <c r="J172" s="332">
        <v>50</v>
      </c>
      <c r="K172" s="380"/>
    </row>
    <row r="173" s="1" customFormat="1" ht="15" customHeight="1">
      <c r="B173" s="357"/>
      <c r="C173" s="332" t="s">
        <v>2998</v>
      </c>
      <c r="D173" s="332"/>
      <c r="E173" s="332"/>
      <c r="F173" s="355" t="s">
        <v>80</v>
      </c>
      <c r="G173" s="332"/>
      <c r="H173" s="332" t="s">
        <v>3057</v>
      </c>
      <c r="I173" s="332" t="s">
        <v>3000</v>
      </c>
      <c r="J173" s="332"/>
      <c r="K173" s="380"/>
    </row>
    <row r="174" s="1" customFormat="1" ht="15" customHeight="1">
      <c r="B174" s="357"/>
      <c r="C174" s="332" t="s">
        <v>3009</v>
      </c>
      <c r="D174" s="332"/>
      <c r="E174" s="332"/>
      <c r="F174" s="355" t="s">
        <v>2996</v>
      </c>
      <c r="G174" s="332"/>
      <c r="H174" s="332" t="s">
        <v>3057</v>
      </c>
      <c r="I174" s="332" t="s">
        <v>2992</v>
      </c>
      <c r="J174" s="332">
        <v>50</v>
      </c>
      <c r="K174" s="380"/>
    </row>
    <row r="175" s="1" customFormat="1" ht="15" customHeight="1">
      <c r="B175" s="357"/>
      <c r="C175" s="332" t="s">
        <v>3017</v>
      </c>
      <c r="D175" s="332"/>
      <c r="E175" s="332"/>
      <c r="F175" s="355" t="s">
        <v>2996</v>
      </c>
      <c r="G175" s="332"/>
      <c r="H175" s="332" t="s">
        <v>3057</v>
      </c>
      <c r="I175" s="332" t="s">
        <v>2992</v>
      </c>
      <c r="J175" s="332">
        <v>50</v>
      </c>
      <c r="K175" s="380"/>
    </row>
    <row r="176" s="1" customFormat="1" ht="15" customHeight="1">
      <c r="B176" s="357"/>
      <c r="C176" s="332" t="s">
        <v>3015</v>
      </c>
      <c r="D176" s="332"/>
      <c r="E176" s="332"/>
      <c r="F176" s="355" t="s">
        <v>2996</v>
      </c>
      <c r="G176" s="332"/>
      <c r="H176" s="332" t="s">
        <v>3057</v>
      </c>
      <c r="I176" s="332" t="s">
        <v>2992</v>
      </c>
      <c r="J176" s="332">
        <v>50</v>
      </c>
      <c r="K176" s="380"/>
    </row>
    <row r="177" s="1" customFormat="1" ht="15" customHeight="1">
      <c r="B177" s="357"/>
      <c r="C177" s="332" t="s">
        <v>183</v>
      </c>
      <c r="D177" s="332"/>
      <c r="E177" s="332"/>
      <c r="F177" s="355" t="s">
        <v>80</v>
      </c>
      <c r="G177" s="332"/>
      <c r="H177" s="332" t="s">
        <v>3058</v>
      </c>
      <c r="I177" s="332" t="s">
        <v>3059</v>
      </c>
      <c r="J177" s="332"/>
      <c r="K177" s="380"/>
    </row>
    <row r="178" s="1" customFormat="1" ht="15" customHeight="1">
      <c r="B178" s="357"/>
      <c r="C178" s="332" t="s">
        <v>61</v>
      </c>
      <c r="D178" s="332"/>
      <c r="E178" s="332"/>
      <c r="F178" s="355" t="s">
        <v>80</v>
      </c>
      <c r="G178" s="332"/>
      <c r="H178" s="332" t="s">
        <v>3060</v>
      </c>
      <c r="I178" s="332" t="s">
        <v>3061</v>
      </c>
      <c r="J178" s="332">
        <v>1</v>
      </c>
      <c r="K178" s="380"/>
    </row>
    <row r="179" s="1" customFormat="1" ht="15" customHeight="1">
      <c r="B179" s="357"/>
      <c r="C179" s="332" t="s">
        <v>57</v>
      </c>
      <c r="D179" s="332"/>
      <c r="E179" s="332"/>
      <c r="F179" s="355" t="s">
        <v>80</v>
      </c>
      <c r="G179" s="332"/>
      <c r="H179" s="332" t="s">
        <v>3062</v>
      </c>
      <c r="I179" s="332" t="s">
        <v>2992</v>
      </c>
      <c r="J179" s="332">
        <v>20</v>
      </c>
      <c r="K179" s="380"/>
    </row>
    <row r="180" s="1" customFormat="1" ht="15" customHeight="1">
      <c r="B180" s="357"/>
      <c r="C180" s="332" t="s">
        <v>58</v>
      </c>
      <c r="D180" s="332"/>
      <c r="E180" s="332"/>
      <c r="F180" s="355" t="s">
        <v>80</v>
      </c>
      <c r="G180" s="332"/>
      <c r="H180" s="332" t="s">
        <v>3063</v>
      </c>
      <c r="I180" s="332" t="s">
        <v>2992</v>
      </c>
      <c r="J180" s="332">
        <v>255</v>
      </c>
      <c r="K180" s="380"/>
    </row>
    <row r="181" s="1" customFormat="1" ht="15" customHeight="1">
      <c r="B181" s="357"/>
      <c r="C181" s="332" t="s">
        <v>184</v>
      </c>
      <c r="D181" s="332"/>
      <c r="E181" s="332"/>
      <c r="F181" s="355" t="s">
        <v>80</v>
      </c>
      <c r="G181" s="332"/>
      <c r="H181" s="332" t="s">
        <v>2955</v>
      </c>
      <c r="I181" s="332" t="s">
        <v>2992</v>
      </c>
      <c r="J181" s="332">
        <v>10</v>
      </c>
      <c r="K181" s="380"/>
    </row>
    <row r="182" s="1" customFormat="1" ht="15" customHeight="1">
      <c r="B182" s="357"/>
      <c r="C182" s="332" t="s">
        <v>185</v>
      </c>
      <c r="D182" s="332"/>
      <c r="E182" s="332"/>
      <c r="F182" s="355" t="s">
        <v>80</v>
      </c>
      <c r="G182" s="332"/>
      <c r="H182" s="332" t="s">
        <v>3064</v>
      </c>
      <c r="I182" s="332" t="s">
        <v>3025</v>
      </c>
      <c r="J182" s="332"/>
      <c r="K182" s="380"/>
    </row>
    <row r="183" s="1" customFormat="1" ht="15" customHeight="1">
      <c r="B183" s="357"/>
      <c r="C183" s="332" t="s">
        <v>3065</v>
      </c>
      <c r="D183" s="332"/>
      <c r="E183" s="332"/>
      <c r="F183" s="355" t="s">
        <v>80</v>
      </c>
      <c r="G183" s="332"/>
      <c r="H183" s="332" t="s">
        <v>3066</v>
      </c>
      <c r="I183" s="332" t="s">
        <v>3025</v>
      </c>
      <c r="J183" s="332"/>
      <c r="K183" s="380"/>
    </row>
    <row r="184" s="1" customFormat="1" ht="15" customHeight="1">
      <c r="B184" s="357"/>
      <c r="C184" s="332" t="s">
        <v>3054</v>
      </c>
      <c r="D184" s="332"/>
      <c r="E184" s="332"/>
      <c r="F184" s="355" t="s">
        <v>80</v>
      </c>
      <c r="G184" s="332"/>
      <c r="H184" s="332" t="s">
        <v>3067</v>
      </c>
      <c r="I184" s="332" t="s">
        <v>3025</v>
      </c>
      <c r="J184" s="332"/>
      <c r="K184" s="380"/>
    </row>
    <row r="185" s="1" customFormat="1" ht="15" customHeight="1">
      <c r="B185" s="357"/>
      <c r="C185" s="332" t="s">
        <v>187</v>
      </c>
      <c r="D185" s="332"/>
      <c r="E185" s="332"/>
      <c r="F185" s="355" t="s">
        <v>2996</v>
      </c>
      <c r="G185" s="332"/>
      <c r="H185" s="332" t="s">
        <v>3068</v>
      </c>
      <c r="I185" s="332" t="s">
        <v>2992</v>
      </c>
      <c r="J185" s="332">
        <v>50</v>
      </c>
      <c r="K185" s="380"/>
    </row>
    <row r="186" s="1" customFormat="1" ht="15" customHeight="1">
      <c r="B186" s="357"/>
      <c r="C186" s="332" t="s">
        <v>3069</v>
      </c>
      <c r="D186" s="332"/>
      <c r="E186" s="332"/>
      <c r="F186" s="355" t="s">
        <v>2996</v>
      </c>
      <c r="G186" s="332"/>
      <c r="H186" s="332" t="s">
        <v>3070</v>
      </c>
      <c r="I186" s="332" t="s">
        <v>3071</v>
      </c>
      <c r="J186" s="332"/>
      <c r="K186" s="380"/>
    </row>
    <row r="187" s="1" customFormat="1" ht="15" customHeight="1">
      <c r="B187" s="357"/>
      <c r="C187" s="332" t="s">
        <v>3072</v>
      </c>
      <c r="D187" s="332"/>
      <c r="E187" s="332"/>
      <c r="F187" s="355" t="s">
        <v>2996</v>
      </c>
      <c r="G187" s="332"/>
      <c r="H187" s="332" t="s">
        <v>3073</v>
      </c>
      <c r="I187" s="332" t="s">
        <v>3071</v>
      </c>
      <c r="J187" s="332"/>
      <c r="K187" s="380"/>
    </row>
    <row r="188" s="1" customFormat="1" ht="15" customHeight="1">
      <c r="B188" s="357"/>
      <c r="C188" s="332" t="s">
        <v>3074</v>
      </c>
      <c r="D188" s="332"/>
      <c r="E188" s="332"/>
      <c r="F188" s="355" t="s">
        <v>2996</v>
      </c>
      <c r="G188" s="332"/>
      <c r="H188" s="332" t="s">
        <v>3075</v>
      </c>
      <c r="I188" s="332" t="s">
        <v>3071</v>
      </c>
      <c r="J188" s="332"/>
      <c r="K188" s="380"/>
    </row>
    <row r="189" s="1" customFormat="1" ht="15" customHeight="1">
      <c r="B189" s="357"/>
      <c r="C189" s="393" t="s">
        <v>3076</v>
      </c>
      <c r="D189" s="332"/>
      <c r="E189" s="332"/>
      <c r="F189" s="355" t="s">
        <v>2996</v>
      </c>
      <c r="G189" s="332"/>
      <c r="H189" s="332" t="s">
        <v>3077</v>
      </c>
      <c r="I189" s="332" t="s">
        <v>3078</v>
      </c>
      <c r="J189" s="394" t="s">
        <v>3079</v>
      </c>
      <c r="K189" s="380"/>
    </row>
    <row r="190" s="18" customFormat="1" ht="15" customHeight="1">
      <c r="B190" s="395"/>
      <c r="C190" s="396" t="s">
        <v>3080</v>
      </c>
      <c r="D190" s="397"/>
      <c r="E190" s="397"/>
      <c r="F190" s="398" t="s">
        <v>2996</v>
      </c>
      <c r="G190" s="397"/>
      <c r="H190" s="397" t="s">
        <v>3081</v>
      </c>
      <c r="I190" s="397" t="s">
        <v>3078</v>
      </c>
      <c r="J190" s="399" t="s">
        <v>3079</v>
      </c>
      <c r="K190" s="400"/>
    </row>
    <row r="191" s="1" customFormat="1" ht="15" customHeight="1">
      <c r="B191" s="357"/>
      <c r="C191" s="393" t="s">
        <v>46</v>
      </c>
      <c r="D191" s="332"/>
      <c r="E191" s="332"/>
      <c r="F191" s="355" t="s">
        <v>80</v>
      </c>
      <c r="G191" s="332"/>
      <c r="H191" s="329" t="s">
        <v>3082</v>
      </c>
      <c r="I191" s="332" t="s">
        <v>3083</v>
      </c>
      <c r="J191" s="332"/>
      <c r="K191" s="380"/>
    </row>
    <row r="192" s="1" customFormat="1" ht="15" customHeight="1">
      <c r="B192" s="357"/>
      <c r="C192" s="393" t="s">
        <v>3084</v>
      </c>
      <c r="D192" s="332"/>
      <c r="E192" s="332"/>
      <c r="F192" s="355" t="s">
        <v>80</v>
      </c>
      <c r="G192" s="332"/>
      <c r="H192" s="332" t="s">
        <v>3085</v>
      </c>
      <c r="I192" s="332" t="s">
        <v>3025</v>
      </c>
      <c r="J192" s="332"/>
      <c r="K192" s="380"/>
    </row>
    <row r="193" s="1" customFormat="1" ht="15" customHeight="1">
      <c r="B193" s="357"/>
      <c r="C193" s="393" t="s">
        <v>3086</v>
      </c>
      <c r="D193" s="332"/>
      <c r="E193" s="332"/>
      <c r="F193" s="355" t="s">
        <v>80</v>
      </c>
      <c r="G193" s="332"/>
      <c r="H193" s="332" t="s">
        <v>3087</v>
      </c>
      <c r="I193" s="332" t="s">
        <v>3025</v>
      </c>
      <c r="J193" s="332"/>
      <c r="K193" s="380"/>
    </row>
    <row r="194" s="1" customFormat="1" ht="15" customHeight="1">
      <c r="B194" s="357"/>
      <c r="C194" s="393" t="s">
        <v>3088</v>
      </c>
      <c r="D194" s="332"/>
      <c r="E194" s="332"/>
      <c r="F194" s="355" t="s">
        <v>2996</v>
      </c>
      <c r="G194" s="332"/>
      <c r="H194" s="332" t="s">
        <v>3089</v>
      </c>
      <c r="I194" s="332" t="s">
        <v>3025</v>
      </c>
      <c r="J194" s="332"/>
      <c r="K194" s="380"/>
    </row>
    <row r="195" s="1" customFormat="1" ht="15" customHeight="1">
      <c r="B195" s="386"/>
      <c r="C195" s="401"/>
      <c r="D195" s="366"/>
      <c r="E195" s="366"/>
      <c r="F195" s="366"/>
      <c r="G195" s="366"/>
      <c r="H195" s="366"/>
      <c r="I195" s="366"/>
      <c r="J195" s="366"/>
      <c r="K195" s="387"/>
    </row>
    <row r="196" s="1" customFormat="1" ht="18.75" customHeight="1">
      <c r="B196" s="368"/>
      <c r="C196" s="378"/>
      <c r="D196" s="378"/>
      <c r="E196" s="378"/>
      <c r="F196" s="388"/>
      <c r="G196" s="378"/>
      <c r="H196" s="378"/>
      <c r="I196" s="378"/>
      <c r="J196" s="378"/>
      <c r="K196" s="368"/>
    </row>
    <row r="197" s="1" customFormat="1" ht="18.75" customHeight="1">
      <c r="B197" s="368"/>
      <c r="C197" s="378"/>
      <c r="D197" s="378"/>
      <c r="E197" s="378"/>
      <c r="F197" s="388"/>
      <c r="G197" s="378"/>
      <c r="H197" s="378"/>
      <c r="I197" s="378"/>
      <c r="J197" s="378"/>
      <c r="K197" s="368"/>
    </row>
    <row r="198" s="1" customFormat="1" ht="18.75" customHeight="1">
      <c r="B198" s="340"/>
      <c r="C198" s="340"/>
      <c r="D198" s="340"/>
      <c r="E198" s="340"/>
      <c r="F198" s="340"/>
      <c r="G198" s="340"/>
      <c r="H198" s="340"/>
      <c r="I198" s="340"/>
      <c r="J198" s="340"/>
      <c r="K198" s="340"/>
    </row>
    <row r="199" s="1" customFormat="1" ht="13.5">
      <c r="B199" s="319"/>
      <c r="C199" s="320"/>
      <c r="D199" s="320"/>
      <c r="E199" s="320"/>
      <c r="F199" s="320"/>
      <c r="G199" s="320"/>
      <c r="H199" s="320"/>
      <c r="I199" s="320"/>
      <c r="J199" s="320"/>
      <c r="K199" s="321"/>
    </row>
    <row r="200" s="1" customFormat="1" ht="21">
      <c r="B200" s="322"/>
      <c r="C200" s="323" t="s">
        <v>3090</v>
      </c>
      <c r="D200" s="323"/>
      <c r="E200" s="323"/>
      <c r="F200" s="323"/>
      <c r="G200" s="323"/>
      <c r="H200" s="323"/>
      <c r="I200" s="323"/>
      <c r="J200" s="323"/>
      <c r="K200" s="324"/>
    </row>
    <row r="201" s="1" customFormat="1" ht="25.5" customHeight="1">
      <c r="B201" s="322"/>
      <c r="C201" s="402" t="s">
        <v>3091</v>
      </c>
      <c r="D201" s="402"/>
      <c r="E201" s="402"/>
      <c r="F201" s="402" t="s">
        <v>3092</v>
      </c>
      <c r="G201" s="403"/>
      <c r="H201" s="402" t="s">
        <v>3093</v>
      </c>
      <c r="I201" s="402"/>
      <c r="J201" s="402"/>
      <c r="K201" s="324"/>
    </row>
    <row r="202" s="1" customFormat="1" ht="5.25" customHeight="1">
      <c r="B202" s="357"/>
      <c r="C202" s="352"/>
      <c r="D202" s="352"/>
      <c r="E202" s="352"/>
      <c r="F202" s="352"/>
      <c r="G202" s="378"/>
      <c r="H202" s="352"/>
      <c r="I202" s="352"/>
      <c r="J202" s="352"/>
      <c r="K202" s="380"/>
    </row>
    <row r="203" s="1" customFormat="1" ht="15" customHeight="1">
      <c r="B203" s="357"/>
      <c r="C203" s="332" t="s">
        <v>3083</v>
      </c>
      <c r="D203" s="332"/>
      <c r="E203" s="332"/>
      <c r="F203" s="355" t="s">
        <v>47</v>
      </c>
      <c r="G203" s="332"/>
      <c r="H203" s="332" t="s">
        <v>3094</v>
      </c>
      <c r="I203" s="332"/>
      <c r="J203" s="332"/>
      <c r="K203" s="380"/>
    </row>
    <row r="204" s="1" customFormat="1" ht="15" customHeight="1">
      <c r="B204" s="357"/>
      <c r="C204" s="332"/>
      <c r="D204" s="332"/>
      <c r="E204" s="332"/>
      <c r="F204" s="355" t="s">
        <v>48</v>
      </c>
      <c r="G204" s="332"/>
      <c r="H204" s="332" t="s">
        <v>3095</v>
      </c>
      <c r="I204" s="332"/>
      <c r="J204" s="332"/>
      <c r="K204" s="380"/>
    </row>
    <row r="205" s="1" customFormat="1" ht="15" customHeight="1">
      <c r="B205" s="357"/>
      <c r="C205" s="332"/>
      <c r="D205" s="332"/>
      <c r="E205" s="332"/>
      <c r="F205" s="355" t="s">
        <v>51</v>
      </c>
      <c r="G205" s="332"/>
      <c r="H205" s="332" t="s">
        <v>3096</v>
      </c>
      <c r="I205" s="332"/>
      <c r="J205" s="332"/>
      <c r="K205" s="380"/>
    </row>
    <row r="206" s="1" customFormat="1" ht="15" customHeight="1">
      <c r="B206" s="357"/>
      <c r="C206" s="332"/>
      <c r="D206" s="332"/>
      <c r="E206" s="332"/>
      <c r="F206" s="355" t="s">
        <v>49</v>
      </c>
      <c r="G206" s="332"/>
      <c r="H206" s="332" t="s">
        <v>3097</v>
      </c>
      <c r="I206" s="332"/>
      <c r="J206" s="332"/>
      <c r="K206" s="380"/>
    </row>
    <row r="207" s="1" customFormat="1" ht="15" customHeight="1">
      <c r="B207" s="357"/>
      <c r="C207" s="332"/>
      <c r="D207" s="332"/>
      <c r="E207" s="332"/>
      <c r="F207" s="355" t="s">
        <v>50</v>
      </c>
      <c r="G207" s="332"/>
      <c r="H207" s="332" t="s">
        <v>3098</v>
      </c>
      <c r="I207" s="332"/>
      <c r="J207" s="332"/>
      <c r="K207" s="380"/>
    </row>
    <row r="208" s="1" customFormat="1" ht="15" customHeight="1">
      <c r="B208" s="357"/>
      <c r="C208" s="332"/>
      <c r="D208" s="332"/>
      <c r="E208" s="332"/>
      <c r="F208" s="355"/>
      <c r="G208" s="332"/>
      <c r="H208" s="332"/>
      <c r="I208" s="332"/>
      <c r="J208" s="332"/>
      <c r="K208" s="380"/>
    </row>
    <row r="209" s="1" customFormat="1" ht="15" customHeight="1">
      <c r="B209" s="357"/>
      <c r="C209" s="332" t="s">
        <v>3037</v>
      </c>
      <c r="D209" s="332"/>
      <c r="E209" s="332"/>
      <c r="F209" s="355" t="s">
        <v>82</v>
      </c>
      <c r="G209" s="332"/>
      <c r="H209" s="332" t="s">
        <v>3099</v>
      </c>
      <c r="I209" s="332"/>
      <c r="J209" s="332"/>
      <c r="K209" s="380"/>
    </row>
    <row r="210" s="1" customFormat="1" ht="15" customHeight="1">
      <c r="B210" s="357"/>
      <c r="C210" s="332"/>
      <c r="D210" s="332"/>
      <c r="E210" s="332"/>
      <c r="F210" s="355" t="s">
        <v>2935</v>
      </c>
      <c r="G210" s="332"/>
      <c r="H210" s="332" t="s">
        <v>2936</v>
      </c>
      <c r="I210" s="332"/>
      <c r="J210" s="332"/>
      <c r="K210" s="380"/>
    </row>
    <row r="211" s="1" customFormat="1" ht="15" customHeight="1">
      <c r="B211" s="357"/>
      <c r="C211" s="332"/>
      <c r="D211" s="332"/>
      <c r="E211" s="332"/>
      <c r="F211" s="355" t="s">
        <v>2933</v>
      </c>
      <c r="G211" s="332"/>
      <c r="H211" s="332" t="s">
        <v>3100</v>
      </c>
      <c r="I211" s="332"/>
      <c r="J211" s="332"/>
      <c r="K211" s="380"/>
    </row>
    <row r="212" s="1" customFormat="1" ht="15" customHeight="1">
      <c r="B212" s="404"/>
      <c r="C212" s="332"/>
      <c r="D212" s="332"/>
      <c r="E212" s="332"/>
      <c r="F212" s="355" t="s">
        <v>2937</v>
      </c>
      <c r="G212" s="393"/>
      <c r="H212" s="384" t="s">
        <v>99</v>
      </c>
      <c r="I212" s="384"/>
      <c r="J212" s="384"/>
      <c r="K212" s="405"/>
    </row>
    <row r="213" s="1" customFormat="1" ht="15" customHeight="1">
      <c r="B213" s="404"/>
      <c r="C213" s="332"/>
      <c r="D213" s="332"/>
      <c r="E213" s="332"/>
      <c r="F213" s="355" t="s">
        <v>2938</v>
      </c>
      <c r="G213" s="393"/>
      <c r="H213" s="384" t="s">
        <v>3101</v>
      </c>
      <c r="I213" s="384"/>
      <c r="J213" s="384"/>
      <c r="K213" s="405"/>
    </row>
    <row r="214" s="1" customFormat="1" ht="15" customHeight="1">
      <c r="B214" s="404"/>
      <c r="C214" s="332"/>
      <c r="D214" s="332"/>
      <c r="E214" s="332"/>
      <c r="F214" s="355"/>
      <c r="G214" s="393"/>
      <c r="H214" s="384"/>
      <c r="I214" s="384"/>
      <c r="J214" s="384"/>
      <c r="K214" s="405"/>
    </row>
    <row r="215" s="1" customFormat="1" ht="15" customHeight="1">
      <c r="B215" s="404"/>
      <c r="C215" s="332" t="s">
        <v>3061</v>
      </c>
      <c r="D215" s="332"/>
      <c r="E215" s="332"/>
      <c r="F215" s="355">
        <v>1</v>
      </c>
      <c r="G215" s="393"/>
      <c r="H215" s="384" t="s">
        <v>3102</v>
      </c>
      <c r="I215" s="384"/>
      <c r="J215" s="384"/>
      <c r="K215" s="405"/>
    </row>
    <row r="216" s="1" customFormat="1" ht="15" customHeight="1">
      <c r="B216" s="404"/>
      <c r="C216" s="332"/>
      <c r="D216" s="332"/>
      <c r="E216" s="332"/>
      <c r="F216" s="355">
        <v>2</v>
      </c>
      <c r="G216" s="393"/>
      <c r="H216" s="384" t="s">
        <v>3103</v>
      </c>
      <c r="I216" s="384"/>
      <c r="J216" s="384"/>
      <c r="K216" s="405"/>
    </row>
    <row r="217" s="1" customFormat="1" ht="15" customHeight="1">
      <c r="B217" s="404"/>
      <c r="C217" s="332"/>
      <c r="D217" s="332"/>
      <c r="E217" s="332"/>
      <c r="F217" s="355">
        <v>3</v>
      </c>
      <c r="G217" s="393"/>
      <c r="H217" s="384" t="s">
        <v>3104</v>
      </c>
      <c r="I217" s="384"/>
      <c r="J217" s="384"/>
      <c r="K217" s="405"/>
    </row>
    <row r="218" s="1" customFormat="1" ht="15" customHeight="1">
      <c r="B218" s="404"/>
      <c r="C218" s="332"/>
      <c r="D218" s="332"/>
      <c r="E218" s="332"/>
      <c r="F218" s="355">
        <v>4</v>
      </c>
      <c r="G218" s="393"/>
      <c r="H218" s="384" t="s">
        <v>3105</v>
      </c>
      <c r="I218" s="384"/>
      <c r="J218" s="384"/>
      <c r="K218" s="405"/>
    </row>
    <row r="219" s="1" customFormat="1" ht="12.75" customHeight="1">
      <c r="B219" s="406"/>
      <c r="C219" s="407"/>
      <c r="D219" s="407"/>
      <c r="E219" s="407"/>
      <c r="F219" s="407"/>
      <c r="G219" s="407"/>
      <c r="H219" s="407"/>
      <c r="I219" s="407"/>
      <c r="J219" s="407"/>
      <c r="K219" s="408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97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158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160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854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ROUND(J98,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ROUND((SUM(BE98:BE193)),  2)</f>
        <v>0</v>
      </c>
      <c r="G37" s="41"/>
      <c r="H37" s="41"/>
      <c r="I37" s="161">
        <v>0.20999999999999999</v>
      </c>
      <c r="J37" s="160">
        <f>ROUND(((SUM(BE98:BE193))*I37),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ROUND((SUM(BF98:BF193)),  2)</f>
        <v>0</v>
      </c>
      <c r="G38" s="41"/>
      <c r="H38" s="41"/>
      <c r="I38" s="161">
        <v>0.12</v>
      </c>
      <c r="J38" s="160">
        <f>ROUND(((SUM(BF98:BF193))*I38),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ROUND((SUM(BG98:BG193)),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ROUND((SUM(BH98:BH193)),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ROUND((SUM(BI98:BI193)),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158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160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A 103-2 - Výměna aktivní zóny pod zpevněnými plochami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J98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J99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171</v>
      </c>
      <c r="E70" s="187"/>
      <c r="F70" s="187"/>
      <c r="G70" s="187"/>
      <c r="H70" s="187"/>
      <c r="I70" s="187"/>
      <c r="J70" s="188">
        <f>J148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173</v>
      </c>
      <c r="E71" s="187"/>
      <c r="F71" s="187"/>
      <c r="G71" s="187"/>
      <c r="H71" s="187"/>
      <c r="I71" s="187"/>
      <c r="J71" s="188">
        <f>J167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175</v>
      </c>
      <c r="E72" s="187"/>
      <c r="F72" s="187"/>
      <c r="G72" s="187"/>
      <c r="H72" s="187"/>
      <c r="I72" s="187"/>
      <c r="J72" s="188">
        <f>J188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9"/>
      <c r="C73" s="180"/>
      <c r="D73" s="181" t="s">
        <v>180</v>
      </c>
      <c r="E73" s="182"/>
      <c r="F73" s="182"/>
      <c r="G73" s="182"/>
      <c r="H73" s="182"/>
      <c r="I73" s="182"/>
      <c r="J73" s="183">
        <f>J191</f>
        <v>0</v>
      </c>
      <c r="K73" s="180"/>
      <c r="L73" s="184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85"/>
      <c r="C74" s="127"/>
      <c r="D74" s="186" t="s">
        <v>181</v>
      </c>
      <c r="E74" s="187"/>
      <c r="F74" s="187"/>
      <c r="G74" s="187"/>
      <c r="H74" s="187"/>
      <c r="I74" s="187"/>
      <c r="J74" s="188">
        <f>J192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182</v>
      </c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26.25" customHeight="1">
      <c r="A84" s="41"/>
      <c r="B84" s="42"/>
      <c r="C84" s="43"/>
      <c r="D84" s="43"/>
      <c r="E84" s="173" t="str">
        <f>E7</f>
        <v>Regenerace sídliště Husákova-Jiráskova, Nový Bor - realizace pro rok 2025</v>
      </c>
      <c r="F84" s="35"/>
      <c r="G84" s="35"/>
      <c r="H84" s="35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157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1" customFormat="1" ht="16.5" customHeight="1">
      <c r="B86" s="24"/>
      <c r="C86" s="25"/>
      <c r="D86" s="25"/>
      <c r="E86" s="173" t="s">
        <v>158</v>
      </c>
      <c r="F86" s="25"/>
      <c r="G86" s="25"/>
      <c r="H86" s="25"/>
      <c r="I86" s="25"/>
      <c r="J86" s="25"/>
      <c r="K86" s="25"/>
      <c r="L86" s="23"/>
    </row>
    <row r="87" s="1" customFormat="1" ht="12" customHeight="1">
      <c r="B87" s="24"/>
      <c r="C87" s="35" t="s">
        <v>159</v>
      </c>
      <c r="D87" s="25"/>
      <c r="E87" s="25"/>
      <c r="F87" s="25"/>
      <c r="G87" s="25"/>
      <c r="H87" s="25"/>
      <c r="I87" s="25"/>
      <c r="J87" s="25"/>
      <c r="K87" s="25"/>
      <c r="L87" s="23"/>
    </row>
    <row r="88" s="2" customFormat="1" ht="16.5" customHeight="1">
      <c r="A88" s="41"/>
      <c r="B88" s="42"/>
      <c r="C88" s="43"/>
      <c r="D88" s="43"/>
      <c r="E88" s="174" t="s">
        <v>160</v>
      </c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161</v>
      </c>
      <c r="D89" s="43"/>
      <c r="E89" s="43"/>
      <c r="F89" s="43"/>
      <c r="G89" s="43"/>
      <c r="H89" s="43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3"/>
      <c r="D90" s="43"/>
      <c r="E90" s="72" t="str">
        <f>E13</f>
        <v>A 103-2 - Výměna aktivní zóny pod zpevněnými plochami</v>
      </c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3"/>
      <c r="E92" s="43"/>
      <c r="F92" s="30" t="str">
        <f>F16</f>
        <v>k.ú. Nový Bor</v>
      </c>
      <c r="G92" s="43"/>
      <c r="H92" s="43"/>
      <c r="I92" s="35" t="s">
        <v>23</v>
      </c>
      <c r="J92" s="75" t="str">
        <f>IF(J16="","",J16)</f>
        <v>25. 8. 2025</v>
      </c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3"/>
      <c r="E94" s="43"/>
      <c r="F94" s="30" t="str">
        <f>E19</f>
        <v>Město Nový Bor</v>
      </c>
      <c r="G94" s="43"/>
      <c r="H94" s="43"/>
      <c r="I94" s="35" t="s">
        <v>33</v>
      </c>
      <c r="J94" s="39" t="str">
        <f>E25</f>
        <v xml:space="preserve">ProProjekt s.r.o. </v>
      </c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31</v>
      </c>
      <c r="D95" s="43"/>
      <c r="E95" s="43"/>
      <c r="F95" s="30" t="str">
        <f>IF(E22="","",E22)</f>
        <v>Vyplň údaj</v>
      </c>
      <c r="G95" s="43"/>
      <c r="H95" s="43"/>
      <c r="I95" s="35" t="s">
        <v>38</v>
      </c>
      <c r="J95" s="39" t="str">
        <f>E28</f>
        <v>Martin Rousek</v>
      </c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90"/>
      <c r="B97" s="191"/>
      <c r="C97" s="192" t="s">
        <v>183</v>
      </c>
      <c r="D97" s="193" t="s">
        <v>61</v>
      </c>
      <c r="E97" s="193" t="s">
        <v>57</v>
      </c>
      <c r="F97" s="193" t="s">
        <v>58</v>
      </c>
      <c r="G97" s="193" t="s">
        <v>184</v>
      </c>
      <c r="H97" s="193" t="s">
        <v>185</v>
      </c>
      <c r="I97" s="193" t="s">
        <v>186</v>
      </c>
      <c r="J97" s="193" t="s">
        <v>165</v>
      </c>
      <c r="K97" s="194" t="s">
        <v>187</v>
      </c>
      <c r="L97" s="195"/>
      <c r="M97" s="95" t="s">
        <v>19</v>
      </c>
      <c r="N97" s="96" t="s">
        <v>46</v>
      </c>
      <c r="O97" s="96" t="s">
        <v>188</v>
      </c>
      <c r="P97" s="96" t="s">
        <v>189</v>
      </c>
      <c r="Q97" s="96" t="s">
        <v>190</v>
      </c>
      <c r="R97" s="96" t="s">
        <v>191</v>
      </c>
      <c r="S97" s="96" t="s">
        <v>192</v>
      </c>
      <c r="T97" s="97" t="s">
        <v>193</v>
      </c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</row>
    <row r="98" s="2" customFormat="1" ht="22.8" customHeight="1">
      <c r="A98" s="41"/>
      <c r="B98" s="42"/>
      <c r="C98" s="102" t="s">
        <v>194</v>
      </c>
      <c r="D98" s="43"/>
      <c r="E98" s="43"/>
      <c r="F98" s="43"/>
      <c r="G98" s="43"/>
      <c r="H98" s="43"/>
      <c r="I98" s="43"/>
      <c r="J98" s="196">
        <f>BK98</f>
        <v>0</v>
      </c>
      <c r="K98" s="43"/>
      <c r="L98" s="47"/>
      <c r="M98" s="98"/>
      <c r="N98" s="197"/>
      <c r="O98" s="99"/>
      <c r="P98" s="198">
        <f>P99+P191</f>
        <v>0</v>
      </c>
      <c r="Q98" s="99"/>
      <c r="R98" s="198">
        <f>R99+R191</f>
        <v>0.34817160000000003</v>
      </c>
      <c r="S98" s="99"/>
      <c r="T98" s="199">
        <f>T99+T191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75</v>
      </c>
      <c r="AU98" s="20" t="s">
        <v>166</v>
      </c>
      <c r="BK98" s="200">
        <f>BK99+BK191</f>
        <v>0</v>
      </c>
    </row>
    <row r="99" s="12" customFormat="1" ht="25.92" customHeight="1">
      <c r="A99" s="12"/>
      <c r="B99" s="201"/>
      <c r="C99" s="202"/>
      <c r="D99" s="203" t="s">
        <v>75</v>
      </c>
      <c r="E99" s="204" t="s">
        <v>195</v>
      </c>
      <c r="F99" s="204" t="s">
        <v>196</v>
      </c>
      <c r="G99" s="202"/>
      <c r="H99" s="202"/>
      <c r="I99" s="205"/>
      <c r="J99" s="206">
        <f>BK99</f>
        <v>0</v>
      </c>
      <c r="K99" s="202"/>
      <c r="L99" s="207"/>
      <c r="M99" s="208"/>
      <c r="N99" s="209"/>
      <c r="O99" s="209"/>
      <c r="P99" s="210">
        <f>P100+P148+P167+P188</f>
        <v>0</v>
      </c>
      <c r="Q99" s="209"/>
      <c r="R99" s="210">
        <f>R100+R148+R167+R188</f>
        <v>0.34817160000000003</v>
      </c>
      <c r="S99" s="209"/>
      <c r="T99" s="211">
        <f>T100+T148+T167+T188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83</v>
      </c>
      <c r="AT99" s="213" t="s">
        <v>75</v>
      </c>
      <c r="AU99" s="213" t="s">
        <v>76</v>
      </c>
      <c r="AY99" s="212" t="s">
        <v>197</v>
      </c>
      <c r="BK99" s="214">
        <f>BK100+BK148+BK167+BK188</f>
        <v>0</v>
      </c>
    </row>
    <row r="100" s="12" customFormat="1" ht="22.8" customHeight="1">
      <c r="A100" s="12"/>
      <c r="B100" s="201"/>
      <c r="C100" s="202"/>
      <c r="D100" s="203" t="s">
        <v>75</v>
      </c>
      <c r="E100" s="215" t="s">
        <v>83</v>
      </c>
      <c r="F100" s="215" t="s">
        <v>198</v>
      </c>
      <c r="G100" s="202"/>
      <c r="H100" s="202"/>
      <c r="I100" s="205"/>
      <c r="J100" s="216">
        <f>BK100</f>
        <v>0</v>
      </c>
      <c r="K100" s="202"/>
      <c r="L100" s="207"/>
      <c r="M100" s="208"/>
      <c r="N100" s="209"/>
      <c r="O100" s="209"/>
      <c r="P100" s="210">
        <f>SUM(P101:P147)</f>
        <v>0</v>
      </c>
      <c r="Q100" s="209"/>
      <c r="R100" s="210">
        <f>SUM(R101:R147)</f>
        <v>0</v>
      </c>
      <c r="S100" s="209"/>
      <c r="T100" s="211">
        <f>SUM(T101:T147)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2" t="s">
        <v>83</v>
      </c>
      <c r="AT100" s="213" t="s">
        <v>75</v>
      </c>
      <c r="AU100" s="213" t="s">
        <v>83</v>
      </c>
      <c r="AY100" s="212" t="s">
        <v>197</v>
      </c>
      <c r="BK100" s="214">
        <f>SUM(BK101:BK147)</f>
        <v>0</v>
      </c>
    </row>
    <row r="101" s="2" customFormat="1" ht="49.05" customHeight="1">
      <c r="A101" s="41"/>
      <c r="B101" s="42"/>
      <c r="C101" s="217" t="s">
        <v>83</v>
      </c>
      <c r="D101" s="217" t="s">
        <v>199</v>
      </c>
      <c r="E101" s="218" t="s">
        <v>855</v>
      </c>
      <c r="F101" s="219" t="s">
        <v>856</v>
      </c>
      <c r="G101" s="220" t="s">
        <v>266</v>
      </c>
      <c r="H101" s="221">
        <v>155.37600000000001</v>
      </c>
      <c r="I101" s="222"/>
      <c r="J101" s="223">
        <f>ROUND(I101*H101,2)</f>
        <v>0</v>
      </c>
      <c r="K101" s="219" t="s">
        <v>203</v>
      </c>
      <c r="L101" s="47"/>
      <c r="M101" s="224" t="s">
        <v>19</v>
      </c>
      <c r="N101" s="225" t="s">
        <v>47</v>
      </c>
      <c r="O101" s="87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8" t="s">
        <v>204</v>
      </c>
      <c r="AT101" s="228" t="s">
        <v>199</v>
      </c>
      <c r="AU101" s="228" t="s">
        <v>85</v>
      </c>
      <c r="AY101" s="20" t="s">
        <v>197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0" t="s">
        <v>83</v>
      </c>
      <c r="BK101" s="229">
        <f>ROUND(I101*H101,2)</f>
        <v>0</v>
      </c>
      <c r="BL101" s="20" t="s">
        <v>204</v>
      </c>
      <c r="BM101" s="228" t="s">
        <v>857</v>
      </c>
    </row>
    <row r="102" s="2" customFormat="1">
      <c r="A102" s="41"/>
      <c r="B102" s="42"/>
      <c r="C102" s="43"/>
      <c r="D102" s="230" t="s">
        <v>206</v>
      </c>
      <c r="E102" s="43"/>
      <c r="F102" s="231" t="s">
        <v>858</v>
      </c>
      <c r="G102" s="43"/>
      <c r="H102" s="43"/>
      <c r="I102" s="232"/>
      <c r="J102" s="43"/>
      <c r="K102" s="43"/>
      <c r="L102" s="47"/>
      <c r="M102" s="233"/>
      <c r="N102" s="23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206</v>
      </c>
      <c r="AU102" s="20" t="s">
        <v>85</v>
      </c>
    </row>
    <row r="103" s="13" customFormat="1">
      <c r="A103" s="13"/>
      <c r="B103" s="235"/>
      <c r="C103" s="236"/>
      <c r="D103" s="237" t="s">
        <v>208</v>
      </c>
      <c r="E103" s="238" t="s">
        <v>19</v>
      </c>
      <c r="F103" s="239" t="s">
        <v>859</v>
      </c>
      <c r="G103" s="236"/>
      <c r="H103" s="240">
        <v>36.399999999999999</v>
      </c>
      <c r="I103" s="241"/>
      <c r="J103" s="236"/>
      <c r="K103" s="236"/>
      <c r="L103" s="242"/>
      <c r="M103" s="243"/>
      <c r="N103" s="244"/>
      <c r="O103" s="244"/>
      <c r="P103" s="244"/>
      <c r="Q103" s="244"/>
      <c r="R103" s="244"/>
      <c r="S103" s="244"/>
      <c r="T103" s="245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6" t="s">
        <v>208</v>
      </c>
      <c r="AU103" s="246" t="s">
        <v>85</v>
      </c>
      <c r="AV103" s="13" t="s">
        <v>85</v>
      </c>
      <c r="AW103" s="13" t="s">
        <v>37</v>
      </c>
      <c r="AX103" s="13" t="s">
        <v>76</v>
      </c>
      <c r="AY103" s="246" t="s">
        <v>197</v>
      </c>
    </row>
    <row r="104" s="15" customFormat="1">
      <c r="A104" s="15"/>
      <c r="B104" s="258"/>
      <c r="C104" s="259"/>
      <c r="D104" s="237" t="s">
        <v>208</v>
      </c>
      <c r="E104" s="260" t="s">
        <v>19</v>
      </c>
      <c r="F104" s="261" t="s">
        <v>860</v>
      </c>
      <c r="G104" s="259"/>
      <c r="H104" s="262">
        <v>36.399999999999999</v>
      </c>
      <c r="I104" s="263"/>
      <c r="J104" s="259"/>
      <c r="K104" s="259"/>
      <c r="L104" s="264"/>
      <c r="M104" s="265"/>
      <c r="N104" s="266"/>
      <c r="O104" s="266"/>
      <c r="P104" s="266"/>
      <c r="Q104" s="266"/>
      <c r="R104" s="266"/>
      <c r="S104" s="266"/>
      <c r="T104" s="267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8" t="s">
        <v>208</v>
      </c>
      <c r="AU104" s="268" t="s">
        <v>85</v>
      </c>
      <c r="AV104" s="15" t="s">
        <v>93</v>
      </c>
      <c r="AW104" s="15" t="s">
        <v>37</v>
      </c>
      <c r="AX104" s="15" t="s">
        <v>76</v>
      </c>
      <c r="AY104" s="268" t="s">
        <v>197</v>
      </c>
    </row>
    <row r="105" s="13" customFormat="1">
      <c r="A105" s="13"/>
      <c r="B105" s="235"/>
      <c r="C105" s="236"/>
      <c r="D105" s="237" t="s">
        <v>208</v>
      </c>
      <c r="E105" s="238" t="s">
        <v>19</v>
      </c>
      <c r="F105" s="239" t="s">
        <v>861</v>
      </c>
      <c r="G105" s="236"/>
      <c r="H105" s="240">
        <v>26.550000000000001</v>
      </c>
      <c r="I105" s="241"/>
      <c r="J105" s="236"/>
      <c r="K105" s="236"/>
      <c r="L105" s="242"/>
      <c r="M105" s="243"/>
      <c r="N105" s="244"/>
      <c r="O105" s="244"/>
      <c r="P105" s="244"/>
      <c r="Q105" s="244"/>
      <c r="R105" s="244"/>
      <c r="S105" s="244"/>
      <c r="T105" s="245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6" t="s">
        <v>208</v>
      </c>
      <c r="AU105" s="246" t="s">
        <v>85</v>
      </c>
      <c r="AV105" s="13" t="s">
        <v>85</v>
      </c>
      <c r="AW105" s="13" t="s">
        <v>37</v>
      </c>
      <c r="AX105" s="13" t="s">
        <v>76</v>
      </c>
      <c r="AY105" s="246" t="s">
        <v>197</v>
      </c>
    </row>
    <row r="106" s="15" customFormat="1">
      <c r="A106" s="15"/>
      <c r="B106" s="258"/>
      <c r="C106" s="259"/>
      <c r="D106" s="237" t="s">
        <v>208</v>
      </c>
      <c r="E106" s="260" t="s">
        <v>19</v>
      </c>
      <c r="F106" s="261" t="s">
        <v>378</v>
      </c>
      <c r="G106" s="259"/>
      <c r="H106" s="262">
        <v>26.550000000000001</v>
      </c>
      <c r="I106" s="263"/>
      <c r="J106" s="259"/>
      <c r="K106" s="259"/>
      <c r="L106" s="264"/>
      <c r="M106" s="265"/>
      <c r="N106" s="266"/>
      <c r="O106" s="266"/>
      <c r="P106" s="266"/>
      <c r="Q106" s="266"/>
      <c r="R106" s="266"/>
      <c r="S106" s="266"/>
      <c r="T106" s="267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8" t="s">
        <v>208</v>
      </c>
      <c r="AU106" s="268" t="s">
        <v>85</v>
      </c>
      <c r="AV106" s="15" t="s">
        <v>93</v>
      </c>
      <c r="AW106" s="15" t="s">
        <v>37</v>
      </c>
      <c r="AX106" s="15" t="s">
        <v>76</v>
      </c>
      <c r="AY106" s="268" t="s">
        <v>197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862</v>
      </c>
      <c r="G107" s="236"/>
      <c r="H107" s="240">
        <v>1.8500000000000001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76</v>
      </c>
      <c r="AY107" s="246" t="s">
        <v>197</v>
      </c>
    </row>
    <row r="108" s="13" customFormat="1">
      <c r="A108" s="13"/>
      <c r="B108" s="235"/>
      <c r="C108" s="236"/>
      <c r="D108" s="237" t="s">
        <v>208</v>
      </c>
      <c r="E108" s="238" t="s">
        <v>19</v>
      </c>
      <c r="F108" s="239" t="s">
        <v>863</v>
      </c>
      <c r="G108" s="236"/>
      <c r="H108" s="240">
        <v>2.4249999999999998</v>
      </c>
      <c r="I108" s="241"/>
      <c r="J108" s="236"/>
      <c r="K108" s="236"/>
      <c r="L108" s="242"/>
      <c r="M108" s="243"/>
      <c r="N108" s="244"/>
      <c r="O108" s="244"/>
      <c r="P108" s="244"/>
      <c r="Q108" s="244"/>
      <c r="R108" s="244"/>
      <c r="S108" s="244"/>
      <c r="T108" s="245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6" t="s">
        <v>208</v>
      </c>
      <c r="AU108" s="246" t="s">
        <v>85</v>
      </c>
      <c r="AV108" s="13" t="s">
        <v>85</v>
      </c>
      <c r="AW108" s="13" t="s">
        <v>37</v>
      </c>
      <c r="AX108" s="13" t="s">
        <v>76</v>
      </c>
      <c r="AY108" s="246" t="s">
        <v>197</v>
      </c>
    </row>
    <row r="109" s="13" customFormat="1">
      <c r="A109" s="13"/>
      <c r="B109" s="235"/>
      <c r="C109" s="236"/>
      <c r="D109" s="237" t="s">
        <v>208</v>
      </c>
      <c r="E109" s="238" t="s">
        <v>19</v>
      </c>
      <c r="F109" s="239" t="s">
        <v>864</v>
      </c>
      <c r="G109" s="236"/>
      <c r="H109" s="240">
        <v>46.399999999999999</v>
      </c>
      <c r="I109" s="241"/>
      <c r="J109" s="236"/>
      <c r="K109" s="236"/>
      <c r="L109" s="242"/>
      <c r="M109" s="243"/>
      <c r="N109" s="244"/>
      <c r="O109" s="244"/>
      <c r="P109" s="244"/>
      <c r="Q109" s="244"/>
      <c r="R109" s="244"/>
      <c r="S109" s="244"/>
      <c r="T109" s="245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6" t="s">
        <v>208</v>
      </c>
      <c r="AU109" s="246" t="s">
        <v>85</v>
      </c>
      <c r="AV109" s="13" t="s">
        <v>85</v>
      </c>
      <c r="AW109" s="13" t="s">
        <v>37</v>
      </c>
      <c r="AX109" s="13" t="s">
        <v>76</v>
      </c>
      <c r="AY109" s="246" t="s">
        <v>197</v>
      </c>
    </row>
    <row r="110" s="15" customFormat="1">
      <c r="A110" s="15"/>
      <c r="B110" s="258"/>
      <c r="C110" s="259"/>
      <c r="D110" s="237" t="s">
        <v>208</v>
      </c>
      <c r="E110" s="260" t="s">
        <v>19</v>
      </c>
      <c r="F110" s="261" t="s">
        <v>383</v>
      </c>
      <c r="G110" s="259"/>
      <c r="H110" s="262">
        <v>50.674999999999997</v>
      </c>
      <c r="I110" s="263"/>
      <c r="J110" s="259"/>
      <c r="K110" s="259"/>
      <c r="L110" s="264"/>
      <c r="M110" s="265"/>
      <c r="N110" s="266"/>
      <c r="O110" s="266"/>
      <c r="P110" s="266"/>
      <c r="Q110" s="266"/>
      <c r="R110" s="266"/>
      <c r="S110" s="266"/>
      <c r="T110" s="267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T110" s="268" t="s">
        <v>208</v>
      </c>
      <c r="AU110" s="268" t="s">
        <v>85</v>
      </c>
      <c r="AV110" s="15" t="s">
        <v>93</v>
      </c>
      <c r="AW110" s="15" t="s">
        <v>37</v>
      </c>
      <c r="AX110" s="15" t="s">
        <v>76</v>
      </c>
      <c r="AY110" s="268" t="s">
        <v>197</v>
      </c>
    </row>
    <row r="111" s="13" customFormat="1">
      <c r="A111" s="13"/>
      <c r="B111" s="235"/>
      <c r="C111" s="236"/>
      <c r="D111" s="237" t="s">
        <v>208</v>
      </c>
      <c r="E111" s="238" t="s">
        <v>19</v>
      </c>
      <c r="F111" s="239" t="s">
        <v>865</v>
      </c>
      <c r="G111" s="236"/>
      <c r="H111" s="240">
        <v>5.2999999999999998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37</v>
      </c>
      <c r="AX111" s="13" t="s">
        <v>76</v>
      </c>
      <c r="AY111" s="246" t="s">
        <v>197</v>
      </c>
    </row>
    <row r="112" s="15" customFormat="1">
      <c r="A112" s="15"/>
      <c r="B112" s="258"/>
      <c r="C112" s="259"/>
      <c r="D112" s="237" t="s">
        <v>208</v>
      </c>
      <c r="E112" s="260" t="s">
        <v>19</v>
      </c>
      <c r="F112" s="261" t="s">
        <v>385</v>
      </c>
      <c r="G112" s="259"/>
      <c r="H112" s="262">
        <v>5.2999999999999998</v>
      </c>
      <c r="I112" s="263"/>
      <c r="J112" s="259"/>
      <c r="K112" s="259"/>
      <c r="L112" s="264"/>
      <c r="M112" s="265"/>
      <c r="N112" s="266"/>
      <c r="O112" s="266"/>
      <c r="P112" s="266"/>
      <c r="Q112" s="266"/>
      <c r="R112" s="266"/>
      <c r="S112" s="266"/>
      <c r="T112" s="267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8" t="s">
        <v>208</v>
      </c>
      <c r="AU112" s="268" t="s">
        <v>85</v>
      </c>
      <c r="AV112" s="15" t="s">
        <v>93</v>
      </c>
      <c r="AW112" s="15" t="s">
        <v>37</v>
      </c>
      <c r="AX112" s="15" t="s">
        <v>76</v>
      </c>
      <c r="AY112" s="268" t="s">
        <v>197</v>
      </c>
    </row>
    <row r="113" s="13" customFormat="1">
      <c r="A113" s="13"/>
      <c r="B113" s="235"/>
      <c r="C113" s="236"/>
      <c r="D113" s="237" t="s">
        <v>208</v>
      </c>
      <c r="E113" s="238" t="s">
        <v>19</v>
      </c>
      <c r="F113" s="239" t="s">
        <v>866</v>
      </c>
      <c r="G113" s="236"/>
      <c r="H113" s="240">
        <v>1.1950000000000001</v>
      </c>
      <c r="I113" s="241"/>
      <c r="J113" s="236"/>
      <c r="K113" s="236"/>
      <c r="L113" s="242"/>
      <c r="M113" s="243"/>
      <c r="N113" s="244"/>
      <c r="O113" s="244"/>
      <c r="P113" s="244"/>
      <c r="Q113" s="244"/>
      <c r="R113" s="244"/>
      <c r="S113" s="244"/>
      <c r="T113" s="245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6" t="s">
        <v>208</v>
      </c>
      <c r="AU113" s="246" t="s">
        <v>85</v>
      </c>
      <c r="AV113" s="13" t="s">
        <v>85</v>
      </c>
      <c r="AW113" s="13" t="s">
        <v>37</v>
      </c>
      <c r="AX113" s="13" t="s">
        <v>76</v>
      </c>
      <c r="AY113" s="246" t="s">
        <v>197</v>
      </c>
    </row>
    <row r="114" s="13" customFormat="1">
      <c r="A114" s="13"/>
      <c r="B114" s="235"/>
      <c r="C114" s="236"/>
      <c r="D114" s="237" t="s">
        <v>208</v>
      </c>
      <c r="E114" s="238" t="s">
        <v>19</v>
      </c>
      <c r="F114" s="239" t="s">
        <v>867</v>
      </c>
      <c r="G114" s="236"/>
      <c r="H114" s="240">
        <v>4.1900000000000004</v>
      </c>
      <c r="I114" s="241"/>
      <c r="J114" s="236"/>
      <c r="K114" s="236"/>
      <c r="L114" s="242"/>
      <c r="M114" s="243"/>
      <c r="N114" s="244"/>
      <c r="O114" s="244"/>
      <c r="P114" s="244"/>
      <c r="Q114" s="244"/>
      <c r="R114" s="244"/>
      <c r="S114" s="244"/>
      <c r="T114" s="245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6" t="s">
        <v>208</v>
      </c>
      <c r="AU114" s="246" t="s">
        <v>85</v>
      </c>
      <c r="AV114" s="13" t="s">
        <v>85</v>
      </c>
      <c r="AW114" s="13" t="s">
        <v>37</v>
      </c>
      <c r="AX114" s="13" t="s">
        <v>76</v>
      </c>
      <c r="AY114" s="246" t="s">
        <v>197</v>
      </c>
    </row>
    <row r="115" s="13" customFormat="1">
      <c r="A115" s="13"/>
      <c r="B115" s="235"/>
      <c r="C115" s="236"/>
      <c r="D115" s="237" t="s">
        <v>208</v>
      </c>
      <c r="E115" s="238" t="s">
        <v>19</v>
      </c>
      <c r="F115" s="239" t="s">
        <v>868</v>
      </c>
      <c r="G115" s="236"/>
      <c r="H115" s="240">
        <v>16.672999999999998</v>
      </c>
      <c r="I115" s="241"/>
      <c r="J115" s="236"/>
      <c r="K115" s="236"/>
      <c r="L115" s="242"/>
      <c r="M115" s="243"/>
      <c r="N115" s="244"/>
      <c r="O115" s="244"/>
      <c r="P115" s="244"/>
      <c r="Q115" s="244"/>
      <c r="R115" s="244"/>
      <c r="S115" s="244"/>
      <c r="T115" s="245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6" t="s">
        <v>208</v>
      </c>
      <c r="AU115" s="246" t="s">
        <v>85</v>
      </c>
      <c r="AV115" s="13" t="s">
        <v>85</v>
      </c>
      <c r="AW115" s="13" t="s">
        <v>37</v>
      </c>
      <c r="AX115" s="13" t="s">
        <v>76</v>
      </c>
      <c r="AY115" s="246" t="s">
        <v>197</v>
      </c>
    </row>
    <row r="116" s="13" customFormat="1">
      <c r="A116" s="13"/>
      <c r="B116" s="235"/>
      <c r="C116" s="236"/>
      <c r="D116" s="237" t="s">
        <v>208</v>
      </c>
      <c r="E116" s="238" t="s">
        <v>19</v>
      </c>
      <c r="F116" s="239" t="s">
        <v>869</v>
      </c>
      <c r="G116" s="236"/>
      <c r="H116" s="240">
        <v>14.393000000000001</v>
      </c>
      <c r="I116" s="241"/>
      <c r="J116" s="236"/>
      <c r="K116" s="236"/>
      <c r="L116" s="242"/>
      <c r="M116" s="243"/>
      <c r="N116" s="244"/>
      <c r="O116" s="244"/>
      <c r="P116" s="244"/>
      <c r="Q116" s="244"/>
      <c r="R116" s="244"/>
      <c r="S116" s="244"/>
      <c r="T116" s="245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6" t="s">
        <v>208</v>
      </c>
      <c r="AU116" s="246" t="s">
        <v>85</v>
      </c>
      <c r="AV116" s="13" t="s">
        <v>85</v>
      </c>
      <c r="AW116" s="13" t="s">
        <v>37</v>
      </c>
      <c r="AX116" s="13" t="s">
        <v>76</v>
      </c>
      <c r="AY116" s="246" t="s">
        <v>197</v>
      </c>
    </row>
    <row r="117" s="15" customFormat="1">
      <c r="A117" s="15"/>
      <c r="B117" s="258"/>
      <c r="C117" s="259"/>
      <c r="D117" s="237" t="s">
        <v>208</v>
      </c>
      <c r="E117" s="260" t="s">
        <v>19</v>
      </c>
      <c r="F117" s="261" t="s">
        <v>390</v>
      </c>
      <c r="G117" s="259"/>
      <c r="H117" s="262">
        <v>36.451000000000001</v>
      </c>
      <c r="I117" s="263"/>
      <c r="J117" s="259"/>
      <c r="K117" s="259"/>
      <c r="L117" s="264"/>
      <c r="M117" s="265"/>
      <c r="N117" s="266"/>
      <c r="O117" s="266"/>
      <c r="P117" s="266"/>
      <c r="Q117" s="266"/>
      <c r="R117" s="266"/>
      <c r="S117" s="266"/>
      <c r="T117" s="267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T117" s="268" t="s">
        <v>208</v>
      </c>
      <c r="AU117" s="268" t="s">
        <v>85</v>
      </c>
      <c r="AV117" s="15" t="s">
        <v>93</v>
      </c>
      <c r="AW117" s="15" t="s">
        <v>37</v>
      </c>
      <c r="AX117" s="15" t="s">
        <v>76</v>
      </c>
      <c r="AY117" s="268" t="s">
        <v>197</v>
      </c>
    </row>
    <row r="118" s="14" customFormat="1">
      <c r="A118" s="14"/>
      <c r="B118" s="247"/>
      <c r="C118" s="248"/>
      <c r="D118" s="237" t="s">
        <v>208</v>
      </c>
      <c r="E118" s="249" t="s">
        <v>19</v>
      </c>
      <c r="F118" s="250" t="s">
        <v>272</v>
      </c>
      <c r="G118" s="248"/>
      <c r="H118" s="251">
        <v>155.37599999999998</v>
      </c>
      <c r="I118" s="252"/>
      <c r="J118" s="248"/>
      <c r="K118" s="248"/>
      <c r="L118" s="253"/>
      <c r="M118" s="254"/>
      <c r="N118" s="255"/>
      <c r="O118" s="255"/>
      <c r="P118" s="255"/>
      <c r="Q118" s="255"/>
      <c r="R118" s="255"/>
      <c r="S118" s="255"/>
      <c r="T118" s="256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7" t="s">
        <v>208</v>
      </c>
      <c r="AU118" s="257" t="s">
        <v>85</v>
      </c>
      <c r="AV118" s="14" t="s">
        <v>204</v>
      </c>
      <c r="AW118" s="14" t="s">
        <v>37</v>
      </c>
      <c r="AX118" s="14" t="s">
        <v>83</v>
      </c>
      <c r="AY118" s="257" t="s">
        <v>197</v>
      </c>
    </row>
    <row r="119" s="2" customFormat="1" ht="37.8" customHeight="1">
      <c r="A119" s="41"/>
      <c r="B119" s="42"/>
      <c r="C119" s="217" t="s">
        <v>85</v>
      </c>
      <c r="D119" s="217" t="s">
        <v>199</v>
      </c>
      <c r="E119" s="218" t="s">
        <v>303</v>
      </c>
      <c r="F119" s="219" t="s">
        <v>304</v>
      </c>
      <c r="G119" s="220" t="s">
        <v>266</v>
      </c>
      <c r="H119" s="221">
        <v>77.688000000000002</v>
      </c>
      <c r="I119" s="222"/>
      <c r="J119" s="223">
        <f>ROUND(I119*H119,2)</f>
        <v>0</v>
      </c>
      <c r="K119" s="219" t="s">
        <v>203</v>
      </c>
      <c r="L119" s="47"/>
      <c r="M119" s="224" t="s">
        <v>19</v>
      </c>
      <c r="N119" s="225" t="s">
        <v>47</v>
      </c>
      <c r="O119" s="87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8" t="s">
        <v>204</v>
      </c>
      <c r="AT119" s="228" t="s">
        <v>199</v>
      </c>
      <c r="AU119" s="228" t="s">
        <v>85</v>
      </c>
      <c r="AY119" s="20" t="s">
        <v>197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0" t="s">
        <v>83</v>
      </c>
      <c r="BK119" s="229">
        <f>ROUND(I119*H119,2)</f>
        <v>0</v>
      </c>
      <c r="BL119" s="20" t="s">
        <v>204</v>
      </c>
      <c r="BM119" s="228" t="s">
        <v>870</v>
      </c>
    </row>
    <row r="120" s="2" customFormat="1">
      <c r="A120" s="41"/>
      <c r="B120" s="42"/>
      <c r="C120" s="43"/>
      <c r="D120" s="230" t="s">
        <v>206</v>
      </c>
      <c r="E120" s="43"/>
      <c r="F120" s="231" t="s">
        <v>306</v>
      </c>
      <c r="G120" s="43"/>
      <c r="H120" s="43"/>
      <c r="I120" s="232"/>
      <c r="J120" s="43"/>
      <c r="K120" s="43"/>
      <c r="L120" s="47"/>
      <c r="M120" s="233"/>
      <c r="N120" s="23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206</v>
      </c>
      <c r="AU120" s="20" t="s">
        <v>85</v>
      </c>
    </row>
    <row r="121" s="13" customFormat="1">
      <c r="A121" s="13"/>
      <c r="B121" s="235"/>
      <c r="C121" s="236"/>
      <c r="D121" s="237" t="s">
        <v>208</v>
      </c>
      <c r="E121" s="236"/>
      <c r="F121" s="239" t="s">
        <v>871</v>
      </c>
      <c r="G121" s="236"/>
      <c r="H121" s="240">
        <v>77.688000000000002</v>
      </c>
      <c r="I121" s="241"/>
      <c r="J121" s="236"/>
      <c r="K121" s="236"/>
      <c r="L121" s="242"/>
      <c r="M121" s="243"/>
      <c r="N121" s="244"/>
      <c r="O121" s="244"/>
      <c r="P121" s="244"/>
      <c r="Q121" s="244"/>
      <c r="R121" s="244"/>
      <c r="S121" s="244"/>
      <c r="T121" s="245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6" t="s">
        <v>208</v>
      </c>
      <c r="AU121" s="246" t="s">
        <v>85</v>
      </c>
      <c r="AV121" s="13" t="s">
        <v>85</v>
      </c>
      <c r="AW121" s="13" t="s">
        <v>4</v>
      </c>
      <c r="AX121" s="13" t="s">
        <v>83</v>
      </c>
      <c r="AY121" s="246" t="s">
        <v>197</v>
      </c>
    </row>
    <row r="122" s="2" customFormat="1" ht="62.7" customHeight="1">
      <c r="A122" s="41"/>
      <c r="B122" s="42"/>
      <c r="C122" s="217" t="s">
        <v>93</v>
      </c>
      <c r="D122" s="217" t="s">
        <v>199</v>
      </c>
      <c r="E122" s="218" t="s">
        <v>320</v>
      </c>
      <c r="F122" s="219" t="s">
        <v>321</v>
      </c>
      <c r="G122" s="220" t="s">
        <v>266</v>
      </c>
      <c r="H122" s="221">
        <v>155.37600000000001</v>
      </c>
      <c r="I122" s="222"/>
      <c r="J122" s="223">
        <f>ROUND(I122*H122,2)</f>
        <v>0</v>
      </c>
      <c r="K122" s="219" t="s">
        <v>203</v>
      </c>
      <c r="L122" s="47"/>
      <c r="M122" s="224" t="s">
        <v>19</v>
      </c>
      <c r="N122" s="225" t="s">
        <v>47</v>
      </c>
      <c r="O122" s="87"/>
      <c r="P122" s="226">
        <f>O122*H122</f>
        <v>0</v>
      </c>
      <c r="Q122" s="226">
        <v>0</v>
      </c>
      <c r="R122" s="226">
        <f>Q122*H122</f>
        <v>0</v>
      </c>
      <c r="S122" s="226">
        <v>0</v>
      </c>
      <c r="T122" s="22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8" t="s">
        <v>204</v>
      </c>
      <c r="AT122" s="228" t="s">
        <v>199</v>
      </c>
      <c r="AU122" s="228" t="s">
        <v>85</v>
      </c>
      <c r="AY122" s="20" t="s">
        <v>197</v>
      </c>
      <c r="BE122" s="229">
        <f>IF(N122="základní",J122,0)</f>
        <v>0</v>
      </c>
      <c r="BF122" s="229">
        <f>IF(N122="snížená",J122,0)</f>
        <v>0</v>
      </c>
      <c r="BG122" s="229">
        <f>IF(N122="zákl. přenesená",J122,0)</f>
        <v>0</v>
      </c>
      <c r="BH122" s="229">
        <f>IF(N122="sníž. přenesená",J122,0)</f>
        <v>0</v>
      </c>
      <c r="BI122" s="229">
        <f>IF(N122="nulová",J122,0)</f>
        <v>0</v>
      </c>
      <c r="BJ122" s="20" t="s">
        <v>83</v>
      </c>
      <c r="BK122" s="229">
        <f>ROUND(I122*H122,2)</f>
        <v>0</v>
      </c>
      <c r="BL122" s="20" t="s">
        <v>204</v>
      </c>
      <c r="BM122" s="228" t="s">
        <v>872</v>
      </c>
    </row>
    <row r="123" s="2" customFormat="1">
      <c r="A123" s="41"/>
      <c r="B123" s="42"/>
      <c r="C123" s="43"/>
      <c r="D123" s="230" t="s">
        <v>206</v>
      </c>
      <c r="E123" s="43"/>
      <c r="F123" s="231" t="s">
        <v>323</v>
      </c>
      <c r="G123" s="43"/>
      <c r="H123" s="43"/>
      <c r="I123" s="232"/>
      <c r="J123" s="43"/>
      <c r="K123" s="43"/>
      <c r="L123" s="47"/>
      <c r="M123" s="233"/>
      <c r="N123" s="23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206</v>
      </c>
      <c r="AU123" s="20" t="s">
        <v>85</v>
      </c>
    </row>
    <row r="124" s="2" customFormat="1" ht="66.75" customHeight="1">
      <c r="A124" s="41"/>
      <c r="B124" s="42"/>
      <c r="C124" s="217" t="s">
        <v>204</v>
      </c>
      <c r="D124" s="217" t="s">
        <v>199</v>
      </c>
      <c r="E124" s="218" t="s">
        <v>326</v>
      </c>
      <c r="F124" s="219" t="s">
        <v>327</v>
      </c>
      <c r="G124" s="220" t="s">
        <v>266</v>
      </c>
      <c r="H124" s="221">
        <v>2952.1439999999998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204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873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329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3" customFormat="1">
      <c r="A126" s="13"/>
      <c r="B126" s="235"/>
      <c r="C126" s="236"/>
      <c r="D126" s="237" t="s">
        <v>208</v>
      </c>
      <c r="E126" s="236"/>
      <c r="F126" s="239" t="s">
        <v>874</v>
      </c>
      <c r="G126" s="236"/>
      <c r="H126" s="240">
        <v>2952.1439999999998</v>
      </c>
      <c r="I126" s="241"/>
      <c r="J126" s="236"/>
      <c r="K126" s="236"/>
      <c r="L126" s="242"/>
      <c r="M126" s="243"/>
      <c r="N126" s="244"/>
      <c r="O126" s="244"/>
      <c r="P126" s="244"/>
      <c r="Q126" s="244"/>
      <c r="R126" s="244"/>
      <c r="S126" s="244"/>
      <c r="T126" s="245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6" t="s">
        <v>208</v>
      </c>
      <c r="AU126" s="246" t="s">
        <v>85</v>
      </c>
      <c r="AV126" s="13" t="s">
        <v>85</v>
      </c>
      <c r="AW126" s="13" t="s">
        <v>4</v>
      </c>
      <c r="AX126" s="13" t="s">
        <v>83</v>
      </c>
      <c r="AY126" s="246" t="s">
        <v>197</v>
      </c>
    </row>
    <row r="127" s="2" customFormat="1" ht="37.8" customHeight="1">
      <c r="A127" s="41"/>
      <c r="B127" s="42"/>
      <c r="C127" s="217" t="s">
        <v>224</v>
      </c>
      <c r="D127" s="217" t="s">
        <v>199</v>
      </c>
      <c r="E127" s="218" t="s">
        <v>875</v>
      </c>
      <c r="F127" s="219" t="s">
        <v>876</v>
      </c>
      <c r="G127" s="220" t="s">
        <v>202</v>
      </c>
      <c r="H127" s="221">
        <v>414.49000000000001</v>
      </c>
      <c r="I127" s="222"/>
      <c r="J127" s="223">
        <f>ROUND(I127*H127,2)</f>
        <v>0</v>
      </c>
      <c r="K127" s="219" t="s">
        <v>203</v>
      </c>
      <c r="L127" s="47"/>
      <c r="M127" s="224" t="s">
        <v>19</v>
      </c>
      <c r="N127" s="225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204</v>
      </c>
      <c r="AT127" s="228" t="s">
        <v>199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204</v>
      </c>
      <c r="BM127" s="228" t="s">
        <v>877</v>
      </c>
    </row>
    <row r="128" s="2" customFormat="1">
      <c r="A128" s="41"/>
      <c r="B128" s="42"/>
      <c r="C128" s="43"/>
      <c r="D128" s="230" t="s">
        <v>206</v>
      </c>
      <c r="E128" s="43"/>
      <c r="F128" s="231" t="s">
        <v>878</v>
      </c>
      <c r="G128" s="43"/>
      <c r="H128" s="43"/>
      <c r="I128" s="232"/>
      <c r="J128" s="43"/>
      <c r="K128" s="43"/>
      <c r="L128" s="47"/>
      <c r="M128" s="233"/>
      <c r="N128" s="234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206</v>
      </c>
      <c r="AU128" s="20" t="s">
        <v>85</v>
      </c>
    </row>
    <row r="129" s="13" customFormat="1">
      <c r="A129" s="13"/>
      <c r="B129" s="235"/>
      <c r="C129" s="236"/>
      <c r="D129" s="237" t="s">
        <v>208</v>
      </c>
      <c r="E129" s="238" t="s">
        <v>19</v>
      </c>
      <c r="F129" s="239" t="s">
        <v>879</v>
      </c>
      <c r="G129" s="236"/>
      <c r="H129" s="240">
        <v>72.799999999999997</v>
      </c>
      <c r="I129" s="241"/>
      <c r="J129" s="236"/>
      <c r="K129" s="236"/>
      <c r="L129" s="242"/>
      <c r="M129" s="243"/>
      <c r="N129" s="244"/>
      <c r="O129" s="244"/>
      <c r="P129" s="244"/>
      <c r="Q129" s="244"/>
      <c r="R129" s="244"/>
      <c r="S129" s="244"/>
      <c r="T129" s="245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6" t="s">
        <v>208</v>
      </c>
      <c r="AU129" s="246" t="s">
        <v>85</v>
      </c>
      <c r="AV129" s="13" t="s">
        <v>85</v>
      </c>
      <c r="AW129" s="13" t="s">
        <v>37</v>
      </c>
      <c r="AX129" s="13" t="s">
        <v>76</v>
      </c>
      <c r="AY129" s="246" t="s">
        <v>197</v>
      </c>
    </row>
    <row r="130" s="15" customFormat="1">
      <c r="A130" s="15"/>
      <c r="B130" s="258"/>
      <c r="C130" s="259"/>
      <c r="D130" s="237" t="s">
        <v>208</v>
      </c>
      <c r="E130" s="260" t="s">
        <v>19</v>
      </c>
      <c r="F130" s="261" t="s">
        <v>860</v>
      </c>
      <c r="G130" s="259"/>
      <c r="H130" s="262">
        <v>72.799999999999997</v>
      </c>
      <c r="I130" s="263"/>
      <c r="J130" s="259"/>
      <c r="K130" s="259"/>
      <c r="L130" s="264"/>
      <c r="M130" s="265"/>
      <c r="N130" s="266"/>
      <c r="O130" s="266"/>
      <c r="P130" s="266"/>
      <c r="Q130" s="266"/>
      <c r="R130" s="266"/>
      <c r="S130" s="266"/>
      <c r="T130" s="267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8" t="s">
        <v>208</v>
      </c>
      <c r="AU130" s="268" t="s">
        <v>85</v>
      </c>
      <c r="AV130" s="15" t="s">
        <v>93</v>
      </c>
      <c r="AW130" s="15" t="s">
        <v>37</v>
      </c>
      <c r="AX130" s="15" t="s">
        <v>76</v>
      </c>
      <c r="AY130" s="268" t="s">
        <v>197</v>
      </c>
    </row>
    <row r="131" s="13" customFormat="1">
      <c r="A131" s="13"/>
      <c r="B131" s="235"/>
      <c r="C131" s="236"/>
      <c r="D131" s="237" t="s">
        <v>208</v>
      </c>
      <c r="E131" s="238" t="s">
        <v>19</v>
      </c>
      <c r="F131" s="239" t="s">
        <v>377</v>
      </c>
      <c r="G131" s="236"/>
      <c r="H131" s="240">
        <v>53.100000000000001</v>
      </c>
      <c r="I131" s="241"/>
      <c r="J131" s="236"/>
      <c r="K131" s="236"/>
      <c r="L131" s="242"/>
      <c r="M131" s="243"/>
      <c r="N131" s="244"/>
      <c r="O131" s="244"/>
      <c r="P131" s="244"/>
      <c r="Q131" s="244"/>
      <c r="R131" s="244"/>
      <c r="S131" s="244"/>
      <c r="T131" s="245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6" t="s">
        <v>208</v>
      </c>
      <c r="AU131" s="246" t="s">
        <v>85</v>
      </c>
      <c r="AV131" s="13" t="s">
        <v>85</v>
      </c>
      <c r="AW131" s="13" t="s">
        <v>37</v>
      </c>
      <c r="AX131" s="13" t="s">
        <v>76</v>
      </c>
      <c r="AY131" s="246" t="s">
        <v>197</v>
      </c>
    </row>
    <row r="132" s="15" customFormat="1">
      <c r="A132" s="15"/>
      <c r="B132" s="258"/>
      <c r="C132" s="259"/>
      <c r="D132" s="237" t="s">
        <v>208</v>
      </c>
      <c r="E132" s="260" t="s">
        <v>19</v>
      </c>
      <c r="F132" s="261" t="s">
        <v>378</v>
      </c>
      <c r="G132" s="259"/>
      <c r="H132" s="262">
        <v>53.100000000000001</v>
      </c>
      <c r="I132" s="263"/>
      <c r="J132" s="259"/>
      <c r="K132" s="259"/>
      <c r="L132" s="264"/>
      <c r="M132" s="265"/>
      <c r="N132" s="266"/>
      <c r="O132" s="266"/>
      <c r="P132" s="266"/>
      <c r="Q132" s="266"/>
      <c r="R132" s="266"/>
      <c r="S132" s="266"/>
      <c r="T132" s="267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8" t="s">
        <v>208</v>
      </c>
      <c r="AU132" s="268" t="s">
        <v>85</v>
      </c>
      <c r="AV132" s="15" t="s">
        <v>93</v>
      </c>
      <c r="AW132" s="15" t="s">
        <v>37</v>
      </c>
      <c r="AX132" s="15" t="s">
        <v>76</v>
      </c>
      <c r="AY132" s="268" t="s">
        <v>197</v>
      </c>
    </row>
    <row r="133" s="13" customFormat="1">
      <c r="A133" s="13"/>
      <c r="B133" s="235"/>
      <c r="C133" s="236"/>
      <c r="D133" s="237" t="s">
        <v>208</v>
      </c>
      <c r="E133" s="238" t="s">
        <v>19</v>
      </c>
      <c r="F133" s="239" t="s">
        <v>880</v>
      </c>
      <c r="G133" s="236"/>
      <c r="H133" s="240">
        <v>7.4000000000000004</v>
      </c>
      <c r="I133" s="241"/>
      <c r="J133" s="236"/>
      <c r="K133" s="236"/>
      <c r="L133" s="242"/>
      <c r="M133" s="243"/>
      <c r="N133" s="244"/>
      <c r="O133" s="244"/>
      <c r="P133" s="244"/>
      <c r="Q133" s="244"/>
      <c r="R133" s="244"/>
      <c r="S133" s="244"/>
      <c r="T133" s="245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6" t="s">
        <v>208</v>
      </c>
      <c r="AU133" s="246" t="s">
        <v>85</v>
      </c>
      <c r="AV133" s="13" t="s">
        <v>85</v>
      </c>
      <c r="AW133" s="13" t="s">
        <v>37</v>
      </c>
      <c r="AX133" s="13" t="s">
        <v>76</v>
      </c>
      <c r="AY133" s="246" t="s">
        <v>197</v>
      </c>
    </row>
    <row r="134" s="13" customFormat="1">
      <c r="A134" s="13"/>
      <c r="B134" s="235"/>
      <c r="C134" s="236"/>
      <c r="D134" s="237" t="s">
        <v>208</v>
      </c>
      <c r="E134" s="238" t="s">
        <v>19</v>
      </c>
      <c r="F134" s="239" t="s">
        <v>881</v>
      </c>
      <c r="G134" s="236"/>
      <c r="H134" s="240">
        <v>9.6999999999999993</v>
      </c>
      <c r="I134" s="241"/>
      <c r="J134" s="236"/>
      <c r="K134" s="236"/>
      <c r="L134" s="242"/>
      <c r="M134" s="243"/>
      <c r="N134" s="244"/>
      <c r="O134" s="244"/>
      <c r="P134" s="244"/>
      <c r="Q134" s="244"/>
      <c r="R134" s="244"/>
      <c r="S134" s="244"/>
      <c r="T134" s="245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6" t="s">
        <v>208</v>
      </c>
      <c r="AU134" s="246" t="s">
        <v>85</v>
      </c>
      <c r="AV134" s="13" t="s">
        <v>85</v>
      </c>
      <c r="AW134" s="13" t="s">
        <v>37</v>
      </c>
      <c r="AX134" s="13" t="s">
        <v>76</v>
      </c>
      <c r="AY134" s="246" t="s">
        <v>197</v>
      </c>
    </row>
    <row r="135" s="13" customFormat="1">
      <c r="A135" s="13"/>
      <c r="B135" s="235"/>
      <c r="C135" s="236"/>
      <c r="D135" s="237" t="s">
        <v>208</v>
      </c>
      <c r="E135" s="238" t="s">
        <v>19</v>
      </c>
      <c r="F135" s="239" t="s">
        <v>882</v>
      </c>
      <c r="G135" s="236"/>
      <c r="H135" s="240">
        <v>185.59999999999999</v>
      </c>
      <c r="I135" s="241"/>
      <c r="J135" s="236"/>
      <c r="K135" s="236"/>
      <c r="L135" s="242"/>
      <c r="M135" s="243"/>
      <c r="N135" s="244"/>
      <c r="O135" s="244"/>
      <c r="P135" s="244"/>
      <c r="Q135" s="244"/>
      <c r="R135" s="244"/>
      <c r="S135" s="244"/>
      <c r="T135" s="245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6" t="s">
        <v>208</v>
      </c>
      <c r="AU135" s="246" t="s">
        <v>85</v>
      </c>
      <c r="AV135" s="13" t="s">
        <v>85</v>
      </c>
      <c r="AW135" s="13" t="s">
        <v>37</v>
      </c>
      <c r="AX135" s="13" t="s">
        <v>76</v>
      </c>
      <c r="AY135" s="246" t="s">
        <v>197</v>
      </c>
    </row>
    <row r="136" s="15" customFormat="1">
      <c r="A136" s="15"/>
      <c r="B136" s="258"/>
      <c r="C136" s="259"/>
      <c r="D136" s="237" t="s">
        <v>208</v>
      </c>
      <c r="E136" s="260" t="s">
        <v>19</v>
      </c>
      <c r="F136" s="261" t="s">
        <v>383</v>
      </c>
      <c r="G136" s="259"/>
      <c r="H136" s="262">
        <v>202.69999999999999</v>
      </c>
      <c r="I136" s="263"/>
      <c r="J136" s="259"/>
      <c r="K136" s="259"/>
      <c r="L136" s="264"/>
      <c r="M136" s="265"/>
      <c r="N136" s="266"/>
      <c r="O136" s="266"/>
      <c r="P136" s="266"/>
      <c r="Q136" s="266"/>
      <c r="R136" s="266"/>
      <c r="S136" s="266"/>
      <c r="T136" s="267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8" t="s">
        <v>208</v>
      </c>
      <c r="AU136" s="268" t="s">
        <v>85</v>
      </c>
      <c r="AV136" s="15" t="s">
        <v>93</v>
      </c>
      <c r="AW136" s="15" t="s">
        <v>37</v>
      </c>
      <c r="AX136" s="15" t="s">
        <v>76</v>
      </c>
      <c r="AY136" s="268" t="s">
        <v>197</v>
      </c>
    </row>
    <row r="137" s="13" customFormat="1">
      <c r="A137" s="13"/>
      <c r="B137" s="235"/>
      <c r="C137" s="236"/>
      <c r="D137" s="237" t="s">
        <v>208</v>
      </c>
      <c r="E137" s="238" t="s">
        <v>19</v>
      </c>
      <c r="F137" s="239" t="s">
        <v>384</v>
      </c>
      <c r="G137" s="236"/>
      <c r="H137" s="240">
        <v>10.6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37</v>
      </c>
      <c r="AX137" s="13" t="s">
        <v>76</v>
      </c>
      <c r="AY137" s="246" t="s">
        <v>197</v>
      </c>
    </row>
    <row r="138" s="15" customFormat="1">
      <c r="A138" s="15"/>
      <c r="B138" s="258"/>
      <c r="C138" s="259"/>
      <c r="D138" s="237" t="s">
        <v>208</v>
      </c>
      <c r="E138" s="260" t="s">
        <v>19</v>
      </c>
      <c r="F138" s="261" t="s">
        <v>385</v>
      </c>
      <c r="G138" s="259"/>
      <c r="H138" s="262">
        <v>10.6</v>
      </c>
      <c r="I138" s="263"/>
      <c r="J138" s="259"/>
      <c r="K138" s="259"/>
      <c r="L138" s="264"/>
      <c r="M138" s="265"/>
      <c r="N138" s="266"/>
      <c r="O138" s="266"/>
      <c r="P138" s="266"/>
      <c r="Q138" s="266"/>
      <c r="R138" s="266"/>
      <c r="S138" s="266"/>
      <c r="T138" s="267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68" t="s">
        <v>208</v>
      </c>
      <c r="AU138" s="268" t="s">
        <v>85</v>
      </c>
      <c r="AV138" s="15" t="s">
        <v>93</v>
      </c>
      <c r="AW138" s="15" t="s">
        <v>37</v>
      </c>
      <c r="AX138" s="15" t="s">
        <v>76</v>
      </c>
      <c r="AY138" s="268" t="s">
        <v>197</v>
      </c>
    </row>
    <row r="139" s="13" customFormat="1">
      <c r="A139" s="13"/>
      <c r="B139" s="235"/>
      <c r="C139" s="236"/>
      <c r="D139" s="237" t="s">
        <v>208</v>
      </c>
      <c r="E139" s="238" t="s">
        <v>19</v>
      </c>
      <c r="F139" s="239" t="s">
        <v>883</v>
      </c>
      <c r="G139" s="236"/>
      <c r="H139" s="240">
        <v>4.7800000000000002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37</v>
      </c>
      <c r="AX139" s="13" t="s">
        <v>76</v>
      </c>
      <c r="AY139" s="246" t="s">
        <v>197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884</v>
      </c>
      <c r="G140" s="236"/>
      <c r="H140" s="240">
        <v>8.3800000000000008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85</v>
      </c>
      <c r="AV140" s="13" t="s">
        <v>85</v>
      </c>
      <c r="AW140" s="13" t="s">
        <v>37</v>
      </c>
      <c r="AX140" s="13" t="s">
        <v>76</v>
      </c>
      <c r="AY140" s="246" t="s">
        <v>197</v>
      </c>
    </row>
    <row r="141" s="13" customFormat="1">
      <c r="A141" s="13"/>
      <c r="B141" s="235"/>
      <c r="C141" s="236"/>
      <c r="D141" s="237" t="s">
        <v>208</v>
      </c>
      <c r="E141" s="238" t="s">
        <v>19</v>
      </c>
      <c r="F141" s="239" t="s">
        <v>885</v>
      </c>
      <c r="G141" s="236"/>
      <c r="H141" s="240">
        <v>33.344999999999999</v>
      </c>
      <c r="I141" s="241"/>
      <c r="J141" s="236"/>
      <c r="K141" s="236"/>
      <c r="L141" s="242"/>
      <c r="M141" s="243"/>
      <c r="N141" s="244"/>
      <c r="O141" s="244"/>
      <c r="P141" s="244"/>
      <c r="Q141" s="244"/>
      <c r="R141" s="244"/>
      <c r="S141" s="244"/>
      <c r="T141" s="245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6" t="s">
        <v>208</v>
      </c>
      <c r="AU141" s="246" t="s">
        <v>85</v>
      </c>
      <c r="AV141" s="13" t="s">
        <v>85</v>
      </c>
      <c r="AW141" s="13" t="s">
        <v>37</v>
      </c>
      <c r="AX141" s="13" t="s">
        <v>76</v>
      </c>
      <c r="AY141" s="246" t="s">
        <v>197</v>
      </c>
    </row>
    <row r="142" s="13" customFormat="1">
      <c r="A142" s="13"/>
      <c r="B142" s="235"/>
      <c r="C142" s="236"/>
      <c r="D142" s="237" t="s">
        <v>208</v>
      </c>
      <c r="E142" s="238" t="s">
        <v>19</v>
      </c>
      <c r="F142" s="239" t="s">
        <v>886</v>
      </c>
      <c r="G142" s="236"/>
      <c r="H142" s="240">
        <v>28.785</v>
      </c>
      <c r="I142" s="241"/>
      <c r="J142" s="236"/>
      <c r="K142" s="236"/>
      <c r="L142" s="242"/>
      <c r="M142" s="243"/>
      <c r="N142" s="244"/>
      <c r="O142" s="244"/>
      <c r="P142" s="244"/>
      <c r="Q142" s="244"/>
      <c r="R142" s="244"/>
      <c r="S142" s="244"/>
      <c r="T142" s="245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6" t="s">
        <v>208</v>
      </c>
      <c r="AU142" s="246" t="s">
        <v>85</v>
      </c>
      <c r="AV142" s="13" t="s">
        <v>85</v>
      </c>
      <c r="AW142" s="13" t="s">
        <v>37</v>
      </c>
      <c r="AX142" s="13" t="s">
        <v>76</v>
      </c>
      <c r="AY142" s="246" t="s">
        <v>197</v>
      </c>
    </row>
    <row r="143" s="15" customFormat="1">
      <c r="A143" s="15"/>
      <c r="B143" s="258"/>
      <c r="C143" s="259"/>
      <c r="D143" s="237" t="s">
        <v>208</v>
      </c>
      <c r="E143" s="260" t="s">
        <v>19</v>
      </c>
      <c r="F143" s="261" t="s">
        <v>390</v>
      </c>
      <c r="G143" s="259"/>
      <c r="H143" s="262">
        <v>75.289999999999992</v>
      </c>
      <c r="I143" s="263"/>
      <c r="J143" s="259"/>
      <c r="K143" s="259"/>
      <c r="L143" s="264"/>
      <c r="M143" s="265"/>
      <c r="N143" s="266"/>
      <c r="O143" s="266"/>
      <c r="P143" s="266"/>
      <c r="Q143" s="266"/>
      <c r="R143" s="266"/>
      <c r="S143" s="266"/>
      <c r="T143" s="267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8" t="s">
        <v>208</v>
      </c>
      <c r="AU143" s="268" t="s">
        <v>85</v>
      </c>
      <c r="AV143" s="15" t="s">
        <v>93</v>
      </c>
      <c r="AW143" s="15" t="s">
        <v>37</v>
      </c>
      <c r="AX143" s="15" t="s">
        <v>76</v>
      </c>
      <c r="AY143" s="268" t="s">
        <v>197</v>
      </c>
    </row>
    <row r="144" s="14" customFormat="1">
      <c r="A144" s="14"/>
      <c r="B144" s="247"/>
      <c r="C144" s="248"/>
      <c r="D144" s="237" t="s">
        <v>208</v>
      </c>
      <c r="E144" s="249" t="s">
        <v>19</v>
      </c>
      <c r="F144" s="250" t="s">
        <v>272</v>
      </c>
      <c r="G144" s="248"/>
      <c r="H144" s="251">
        <v>414.49000000000007</v>
      </c>
      <c r="I144" s="252"/>
      <c r="J144" s="248"/>
      <c r="K144" s="248"/>
      <c r="L144" s="253"/>
      <c r="M144" s="254"/>
      <c r="N144" s="255"/>
      <c r="O144" s="255"/>
      <c r="P144" s="255"/>
      <c r="Q144" s="255"/>
      <c r="R144" s="255"/>
      <c r="S144" s="255"/>
      <c r="T144" s="256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7" t="s">
        <v>208</v>
      </c>
      <c r="AU144" s="257" t="s">
        <v>85</v>
      </c>
      <c r="AV144" s="14" t="s">
        <v>204</v>
      </c>
      <c r="AW144" s="14" t="s">
        <v>37</v>
      </c>
      <c r="AX144" s="14" t="s">
        <v>83</v>
      </c>
      <c r="AY144" s="257" t="s">
        <v>197</v>
      </c>
    </row>
    <row r="145" s="2" customFormat="1" ht="44.25" customHeight="1">
      <c r="A145" s="41"/>
      <c r="B145" s="42"/>
      <c r="C145" s="217" t="s">
        <v>229</v>
      </c>
      <c r="D145" s="217" t="s">
        <v>199</v>
      </c>
      <c r="E145" s="218" t="s">
        <v>350</v>
      </c>
      <c r="F145" s="219" t="s">
        <v>351</v>
      </c>
      <c r="G145" s="220" t="s">
        <v>345</v>
      </c>
      <c r="H145" s="221">
        <v>310.75200000000001</v>
      </c>
      <c r="I145" s="222"/>
      <c r="J145" s="223">
        <f>ROUND(I145*H145,2)</f>
        <v>0</v>
      </c>
      <c r="K145" s="219" t="s">
        <v>203</v>
      </c>
      <c r="L145" s="47"/>
      <c r="M145" s="224" t="s">
        <v>19</v>
      </c>
      <c r="N145" s="225" t="s">
        <v>47</v>
      </c>
      <c r="O145" s="87"/>
      <c r="P145" s="226">
        <f>O145*H145</f>
        <v>0</v>
      </c>
      <c r="Q145" s="226">
        <v>0</v>
      </c>
      <c r="R145" s="226">
        <f>Q145*H145</f>
        <v>0</v>
      </c>
      <c r="S145" s="226">
        <v>0</v>
      </c>
      <c r="T145" s="227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8" t="s">
        <v>204</v>
      </c>
      <c r="AT145" s="228" t="s">
        <v>199</v>
      </c>
      <c r="AU145" s="228" t="s">
        <v>85</v>
      </c>
      <c r="AY145" s="20" t="s">
        <v>197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0" t="s">
        <v>83</v>
      </c>
      <c r="BK145" s="229">
        <f>ROUND(I145*H145,2)</f>
        <v>0</v>
      </c>
      <c r="BL145" s="20" t="s">
        <v>204</v>
      </c>
      <c r="BM145" s="228" t="s">
        <v>887</v>
      </c>
    </row>
    <row r="146" s="2" customFormat="1">
      <c r="A146" s="41"/>
      <c r="B146" s="42"/>
      <c r="C146" s="43"/>
      <c r="D146" s="230" t="s">
        <v>206</v>
      </c>
      <c r="E146" s="43"/>
      <c r="F146" s="231" t="s">
        <v>353</v>
      </c>
      <c r="G146" s="43"/>
      <c r="H146" s="43"/>
      <c r="I146" s="232"/>
      <c r="J146" s="43"/>
      <c r="K146" s="43"/>
      <c r="L146" s="47"/>
      <c r="M146" s="233"/>
      <c r="N146" s="234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206</v>
      </c>
      <c r="AU146" s="20" t="s">
        <v>85</v>
      </c>
    </row>
    <row r="147" s="13" customFormat="1">
      <c r="A147" s="13"/>
      <c r="B147" s="235"/>
      <c r="C147" s="236"/>
      <c r="D147" s="237" t="s">
        <v>208</v>
      </c>
      <c r="E147" s="236"/>
      <c r="F147" s="239" t="s">
        <v>888</v>
      </c>
      <c r="G147" s="236"/>
      <c r="H147" s="240">
        <v>310.75200000000001</v>
      </c>
      <c r="I147" s="241"/>
      <c r="J147" s="236"/>
      <c r="K147" s="236"/>
      <c r="L147" s="242"/>
      <c r="M147" s="243"/>
      <c r="N147" s="244"/>
      <c r="O147" s="244"/>
      <c r="P147" s="244"/>
      <c r="Q147" s="244"/>
      <c r="R147" s="244"/>
      <c r="S147" s="244"/>
      <c r="T147" s="245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6" t="s">
        <v>208</v>
      </c>
      <c r="AU147" s="246" t="s">
        <v>85</v>
      </c>
      <c r="AV147" s="13" t="s">
        <v>85</v>
      </c>
      <c r="AW147" s="13" t="s">
        <v>4</v>
      </c>
      <c r="AX147" s="13" t="s">
        <v>83</v>
      </c>
      <c r="AY147" s="246" t="s">
        <v>197</v>
      </c>
    </row>
    <row r="148" s="12" customFormat="1" ht="22.8" customHeight="1">
      <c r="A148" s="12"/>
      <c r="B148" s="201"/>
      <c r="C148" s="202"/>
      <c r="D148" s="203" t="s">
        <v>75</v>
      </c>
      <c r="E148" s="215" t="s">
        <v>224</v>
      </c>
      <c r="F148" s="215" t="s">
        <v>431</v>
      </c>
      <c r="G148" s="202"/>
      <c r="H148" s="202"/>
      <c r="I148" s="205"/>
      <c r="J148" s="216">
        <f>BK148</f>
        <v>0</v>
      </c>
      <c r="K148" s="202"/>
      <c r="L148" s="207"/>
      <c r="M148" s="208"/>
      <c r="N148" s="209"/>
      <c r="O148" s="209"/>
      <c r="P148" s="210">
        <f>SUM(P149:P166)</f>
        <v>0</v>
      </c>
      <c r="Q148" s="209"/>
      <c r="R148" s="210">
        <f>SUM(R149:R166)</f>
        <v>0</v>
      </c>
      <c r="S148" s="209"/>
      <c r="T148" s="211">
        <f>SUM(T149:T166)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12" t="s">
        <v>83</v>
      </c>
      <c r="AT148" s="213" t="s">
        <v>75</v>
      </c>
      <c r="AU148" s="213" t="s">
        <v>83</v>
      </c>
      <c r="AY148" s="212" t="s">
        <v>197</v>
      </c>
      <c r="BK148" s="214">
        <f>SUM(BK149:BK166)</f>
        <v>0</v>
      </c>
    </row>
    <row r="149" s="2" customFormat="1" ht="37.8" customHeight="1">
      <c r="A149" s="41"/>
      <c r="B149" s="42"/>
      <c r="C149" s="217" t="s">
        <v>234</v>
      </c>
      <c r="D149" s="217" t="s">
        <v>199</v>
      </c>
      <c r="E149" s="218" t="s">
        <v>889</v>
      </c>
      <c r="F149" s="219" t="s">
        <v>890</v>
      </c>
      <c r="G149" s="220" t="s">
        <v>202</v>
      </c>
      <c r="H149" s="221">
        <v>621.5</v>
      </c>
      <c r="I149" s="222"/>
      <c r="J149" s="223">
        <f>ROUND(I149*H149,2)</f>
        <v>0</v>
      </c>
      <c r="K149" s="219" t="s">
        <v>203</v>
      </c>
      <c r="L149" s="47"/>
      <c r="M149" s="224" t="s">
        <v>19</v>
      </c>
      <c r="N149" s="225" t="s">
        <v>47</v>
      </c>
      <c r="O149" s="87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8" t="s">
        <v>204</v>
      </c>
      <c r="AT149" s="228" t="s">
        <v>199</v>
      </c>
      <c r="AU149" s="228" t="s">
        <v>85</v>
      </c>
      <c r="AY149" s="20" t="s">
        <v>197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0" t="s">
        <v>83</v>
      </c>
      <c r="BK149" s="229">
        <f>ROUND(I149*H149,2)</f>
        <v>0</v>
      </c>
      <c r="BL149" s="20" t="s">
        <v>204</v>
      </c>
      <c r="BM149" s="228" t="s">
        <v>891</v>
      </c>
    </row>
    <row r="150" s="2" customFormat="1">
      <c r="A150" s="41"/>
      <c r="B150" s="42"/>
      <c r="C150" s="43"/>
      <c r="D150" s="230" t="s">
        <v>206</v>
      </c>
      <c r="E150" s="43"/>
      <c r="F150" s="231" t="s">
        <v>892</v>
      </c>
      <c r="G150" s="43"/>
      <c r="H150" s="43"/>
      <c r="I150" s="232"/>
      <c r="J150" s="43"/>
      <c r="K150" s="43"/>
      <c r="L150" s="47"/>
      <c r="M150" s="233"/>
      <c r="N150" s="234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206</v>
      </c>
      <c r="AU150" s="20" t="s">
        <v>85</v>
      </c>
    </row>
    <row r="151" s="13" customFormat="1">
      <c r="A151" s="13"/>
      <c r="B151" s="235"/>
      <c r="C151" s="236"/>
      <c r="D151" s="237" t="s">
        <v>208</v>
      </c>
      <c r="E151" s="238" t="s">
        <v>19</v>
      </c>
      <c r="F151" s="239" t="s">
        <v>893</v>
      </c>
      <c r="G151" s="236"/>
      <c r="H151" s="240">
        <v>145.59999999999999</v>
      </c>
      <c r="I151" s="241"/>
      <c r="J151" s="236"/>
      <c r="K151" s="236"/>
      <c r="L151" s="242"/>
      <c r="M151" s="243"/>
      <c r="N151" s="244"/>
      <c r="O151" s="244"/>
      <c r="P151" s="244"/>
      <c r="Q151" s="244"/>
      <c r="R151" s="244"/>
      <c r="S151" s="244"/>
      <c r="T151" s="245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6" t="s">
        <v>208</v>
      </c>
      <c r="AU151" s="246" t="s">
        <v>85</v>
      </c>
      <c r="AV151" s="13" t="s">
        <v>85</v>
      </c>
      <c r="AW151" s="13" t="s">
        <v>37</v>
      </c>
      <c r="AX151" s="13" t="s">
        <v>76</v>
      </c>
      <c r="AY151" s="246" t="s">
        <v>197</v>
      </c>
    </row>
    <row r="152" s="15" customFormat="1">
      <c r="A152" s="15"/>
      <c r="B152" s="258"/>
      <c r="C152" s="259"/>
      <c r="D152" s="237" t="s">
        <v>208</v>
      </c>
      <c r="E152" s="260" t="s">
        <v>19</v>
      </c>
      <c r="F152" s="261" t="s">
        <v>860</v>
      </c>
      <c r="G152" s="259"/>
      <c r="H152" s="262">
        <v>145.59999999999999</v>
      </c>
      <c r="I152" s="263"/>
      <c r="J152" s="259"/>
      <c r="K152" s="259"/>
      <c r="L152" s="264"/>
      <c r="M152" s="265"/>
      <c r="N152" s="266"/>
      <c r="O152" s="266"/>
      <c r="P152" s="266"/>
      <c r="Q152" s="266"/>
      <c r="R152" s="266"/>
      <c r="S152" s="266"/>
      <c r="T152" s="267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68" t="s">
        <v>208</v>
      </c>
      <c r="AU152" s="268" t="s">
        <v>85</v>
      </c>
      <c r="AV152" s="15" t="s">
        <v>93</v>
      </c>
      <c r="AW152" s="15" t="s">
        <v>37</v>
      </c>
      <c r="AX152" s="15" t="s">
        <v>76</v>
      </c>
      <c r="AY152" s="268" t="s">
        <v>197</v>
      </c>
    </row>
    <row r="153" s="13" customFormat="1">
      <c r="A153" s="13"/>
      <c r="B153" s="235"/>
      <c r="C153" s="236"/>
      <c r="D153" s="237" t="s">
        <v>208</v>
      </c>
      <c r="E153" s="238" t="s">
        <v>19</v>
      </c>
      <c r="F153" s="239" t="s">
        <v>894</v>
      </c>
      <c r="G153" s="236"/>
      <c r="H153" s="240">
        <v>106.2</v>
      </c>
      <c r="I153" s="241"/>
      <c r="J153" s="236"/>
      <c r="K153" s="236"/>
      <c r="L153" s="242"/>
      <c r="M153" s="243"/>
      <c r="N153" s="244"/>
      <c r="O153" s="244"/>
      <c r="P153" s="244"/>
      <c r="Q153" s="244"/>
      <c r="R153" s="244"/>
      <c r="S153" s="244"/>
      <c r="T153" s="245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6" t="s">
        <v>208</v>
      </c>
      <c r="AU153" s="246" t="s">
        <v>85</v>
      </c>
      <c r="AV153" s="13" t="s">
        <v>85</v>
      </c>
      <c r="AW153" s="13" t="s">
        <v>37</v>
      </c>
      <c r="AX153" s="13" t="s">
        <v>76</v>
      </c>
      <c r="AY153" s="246" t="s">
        <v>197</v>
      </c>
    </row>
    <row r="154" s="15" customFormat="1">
      <c r="A154" s="15"/>
      <c r="B154" s="258"/>
      <c r="C154" s="259"/>
      <c r="D154" s="237" t="s">
        <v>208</v>
      </c>
      <c r="E154" s="260" t="s">
        <v>19</v>
      </c>
      <c r="F154" s="261" t="s">
        <v>378</v>
      </c>
      <c r="G154" s="259"/>
      <c r="H154" s="262">
        <v>106.2</v>
      </c>
      <c r="I154" s="263"/>
      <c r="J154" s="259"/>
      <c r="K154" s="259"/>
      <c r="L154" s="264"/>
      <c r="M154" s="265"/>
      <c r="N154" s="266"/>
      <c r="O154" s="266"/>
      <c r="P154" s="266"/>
      <c r="Q154" s="266"/>
      <c r="R154" s="266"/>
      <c r="S154" s="266"/>
      <c r="T154" s="267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8" t="s">
        <v>208</v>
      </c>
      <c r="AU154" s="268" t="s">
        <v>85</v>
      </c>
      <c r="AV154" s="15" t="s">
        <v>93</v>
      </c>
      <c r="AW154" s="15" t="s">
        <v>37</v>
      </c>
      <c r="AX154" s="15" t="s">
        <v>76</v>
      </c>
      <c r="AY154" s="268" t="s">
        <v>197</v>
      </c>
    </row>
    <row r="155" s="13" customFormat="1">
      <c r="A155" s="13"/>
      <c r="B155" s="235"/>
      <c r="C155" s="236"/>
      <c r="D155" s="237" t="s">
        <v>208</v>
      </c>
      <c r="E155" s="238" t="s">
        <v>19</v>
      </c>
      <c r="F155" s="239" t="s">
        <v>895</v>
      </c>
      <c r="G155" s="236"/>
      <c r="H155" s="240">
        <v>7.4000000000000004</v>
      </c>
      <c r="I155" s="241"/>
      <c r="J155" s="236"/>
      <c r="K155" s="236"/>
      <c r="L155" s="242"/>
      <c r="M155" s="243"/>
      <c r="N155" s="244"/>
      <c r="O155" s="244"/>
      <c r="P155" s="244"/>
      <c r="Q155" s="244"/>
      <c r="R155" s="244"/>
      <c r="S155" s="244"/>
      <c r="T155" s="245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6" t="s">
        <v>208</v>
      </c>
      <c r="AU155" s="246" t="s">
        <v>85</v>
      </c>
      <c r="AV155" s="13" t="s">
        <v>85</v>
      </c>
      <c r="AW155" s="13" t="s">
        <v>37</v>
      </c>
      <c r="AX155" s="13" t="s">
        <v>76</v>
      </c>
      <c r="AY155" s="246" t="s">
        <v>197</v>
      </c>
    </row>
    <row r="156" s="13" customFormat="1">
      <c r="A156" s="13"/>
      <c r="B156" s="235"/>
      <c r="C156" s="236"/>
      <c r="D156" s="237" t="s">
        <v>208</v>
      </c>
      <c r="E156" s="238" t="s">
        <v>19</v>
      </c>
      <c r="F156" s="239" t="s">
        <v>896</v>
      </c>
      <c r="G156" s="236"/>
      <c r="H156" s="240">
        <v>9.6999999999999993</v>
      </c>
      <c r="I156" s="241"/>
      <c r="J156" s="236"/>
      <c r="K156" s="236"/>
      <c r="L156" s="242"/>
      <c r="M156" s="243"/>
      <c r="N156" s="244"/>
      <c r="O156" s="244"/>
      <c r="P156" s="244"/>
      <c r="Q156" s="244"/>
      <c r="R156" s="244"/>
      <c r="S156" s="244"/>
      <c r="T156" s="245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6" t="s">
        <v>208</v>
      </c>
      <c r="AU156" s="246" t="s">
        <v>85</v>
      </c>
      <c r="AV156" s="13" t="s">
        <v>85</v>
      </c>
      <c r="AW156" s="13" t="s">
        <v>37</v>
      </c>
      <c r="AX156" s="13" t="s">
        <v>76</v>
      </c>
      <c r="AY156" s="246" t="s">
        <v>197</v>
      </c>
    </row>
    <row r="157" s="13" customFormat="1">
      <c r="A157" s="13"/>
      <c r="B157" s="235"/>
      <c r="C157" s="236"/>
      <c r="D157" s="237" t="s">
        <v>208</v>
      </c>
      <c r="E157" s="238" t="s">
        <v>19</v>
      </c>
      <c r="F157" s="239" t="s">
        <v>897</v>
      </c>
      <c r="G157" s="236"/>
      <c r="H157" s="240">
        <v>185.59999999999999</v>
      </c>
      <c r="I157" s="241"/>
      <c r="J157" s="236"/>
      <c r="K157" s="236"/>
      <c r="L157" s="242"/>
      <c r="M157" s="243"/>
      <c r="N157" s="244"/>
      <c r="O157" s="244"/>
      <c r="P157" s="244"/>
      <c r="Q157" s="244"/>
      <c r="R157" s="244"/>
      <c r="S157" s="244"/>
      <c r="T157" s="245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6" t="s">
        <v>208</v>
      </c>
      <c r="AU157" s="246" t="s">
        <v>85</v>
      </c>
      <c r="AV157" s="13" t="s">
        <v>85</v>
      </c>
      <c r="AW157" s="13" t="s">
        <v>37</v>
      </c>
      <c r="AX157" s="13" t="s">
        <v>76</v>
      </c>
      <c r="AY157" s="246" t="s">
        <v>197</v>
      </c>
    </row>
    <row r="158" s="15" customFormat="1">
      <c r="A158" s="15"/>
      <c r="B158" s="258"/>
      <c r="C158" s="259"/>
      <c r="D158" s="237" t="s">
        <v>208</v>
      </c>
      <c r="E158" s="260" t="s">
        <v>19</v>
      </c>
      <c r="F158" s="261" t="s">
        <v>383</v>
      </c>
      <c r="G158" s="259"/>
      <c r="H158" s="262">
        <v>202.69999999999999</v>
      </c>
      <c r="I158" s="263"/>
      <c r="J158" s="259"/>
      <c r="K158" s="259"/>
      <c r="L158" s="264"/>
      <c r="M158" s="265"/>
      <c r="N158" s="266"/>
      <c r="O158" s="266"/>
      <c r="P158" s="266"/>
      <c r="Q158" s="266"/>
      <c r="R158" s="266"/>
      <c r="S158" s="266"/>
      <c r="T158" s="267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8" t="s">
        <v>208</v>
      </c>
      <c r="AU158" s="268" t="s">
        <v>85</v>
      </c>
      <c r="AV158" s="15" t="s">
        <v>93</v>
      </c>
      <c r="AW158" s="15" t="s">
        <v>37</v>
      </c>
      <c r="AX158" s="15" t="s">
        <v>76</v>
      </c>
      <c r="AY158" s="268" t="s">
        <v>197</v>
      </c>
    </row>
    <row r="159" s="13" customFormat="1">
      <c r="A159" s="13"/>
      <c r="B159" s="235"/>
      <c r="C159" s="236"/>
      <c r="D159" s="237" t="s">
        <v>208</v>
      </c>
      <c r="E159" s="238" t="s">
        <v>19</v>
      </c>
      <c r="F159" s="239" t="s">
        <v>898</v>
      </c>
      <c r="G159" s="236"/>
      <c r="H159" s="240">
        <v>21.199999999999999</v>
      </c>
      <c r="I159" s="241"/>
      <c r="J159" s="236"/>
      <c r="K159" s="236"/>
      <c r="L159" s="242"/>
      <c r="M159" s="243"/>
      <c r="N159" s="244"/>
      <c r="O159" s="244"/>
      <c r="P159" s="244"/>
      <c r="Q159" s="244"/>
      <c r="R159" s="244"/>
      <c r="S159" s="244"/>
      <c r="T159" s="245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6" t="s">
        <v>208</v>
      </c>
      <c r="AU159" s="246" t="s">
        <v>85</v>
      </c>
      <c r="AV159" s="13" t="s">
        <v>85</v>
      </c>
      <c r="AW159" s="13" t="s">
        <v>37</v>
      </c>
      <c r="AX159" s="13" t="s">
        <v>76</v>
      </c>
      <c r="AY159" s="246" t="s">
        <v>197</v>
      </c>
    </row>
    <row r="160" s="15" customFormat="1">
      <c r="A160" s="15"/>
      <c r="B160" s="258"/>
      <c r="C160" s="259"/>
      <c r="D160" s="237" t="s">
        <v>208</v>
      </c>
      <c r="E160" s="260" t="s">
        <v>19</v>
      </c>
      <c r="F160" s="261" t="s">
        <v>385</v>
      </c>
      <c r="G160" s="259"/>
      <c r="H160" s="262">
        <v>21.199999999999999</v>
      </c>
      <c r="I160" s="263"/>
      <c r="J160" s="259"/>
      <c r="K160" s="259"/>
      <c r="L160" s="264"/>
      <c r="M160" s="265"/>
      <c r="N160" s="266"/>
      <c r="O160" s="266"/>
      <c r="P160" s="266"/>
      <c r="Q160" s="266"/>
      <c r="R160" s="266"/>
      <c r="S160" s="266"/>
      <c r="T160" s="267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8" t="s">
        <v>208</v>
      </c>
      <c r="AU160" s="268" t="s">
        <v>85</v>
      </c>
      <c r="AV160" s="15" t="s">
        <v>93</v>
      </c>
      <c r="AW160" s="15" t="s">
        <v>37</v>
      </c>
      <c r="AX160" s="15" t="s">
        <v>76</v>
      </c>
      <c r="AY160" s="268" t="s">
        <v>197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899</v>
      </c>
      <c r="G161" s="236"/>
      <c r="H161" s="240">
        <v>4.7800000000000002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76</v>
      </c>
      <c r="AY161" s="246" t="s">
        <v>197</v>
      </c>
    </row>
    <row r="162" s="13" customFormat="1">
      <c r="A162" s="13"/>
      <c r="B162" s="235"/>
      <c r="C162" s="236"/>
      <c r="D162" s="237" t="s">
        <v>208</v>
      </c>
      <c r="E162" s="238" t="s">
        <v>19</v>
      </c>
      <c r="F162" s="239" t="s">
        <v>900</v>
      </c>
      <c r="G162" s="236"/>
      <c r="H162" s="240">
        <v>16.760000000000002</v>
      </c>
      <c r="I162" s="241"/>
      <c r="J162" s="236"/>
      <c r="K162" s="236"/>
      <c r="L162" s="242"/>
      <c r="M162" s="243"/>
      <c r="N162" s="244"/>
      <c r="O162" s="244"/>
      <c r="P162" s="244"/>
      <c r="Q162" s="244"/>
      <c r="R162" s="244"/>
      <c r="S162" s="244"/>
      <c r="T162" s="245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6" t="s">
        <v>208</v>
      </c>
      <c r="AU162" s="246" t="s">
        <v>85</v>
      </c>
      <c r="AV162" s="13" t="s">
        <v>85</v>
      </c>
      <c r="AW162" s="13" t="s">
        <v>37</v>
      </c>
      <c r="AX162" s="13" t="s">
        <v>76</v>
      </c>
      <c r="AY162" s="246" t="s">
        <v>197</v>
      </c>
    </row>
    <row r="163" s="13" customFormat="1">
      <c r="A163" s="13"/>
      <c r="B163" s="235"/>
      <c r="C163" s="236"/>
      <c r="D163" s="237" t="s">
        <v>208</v>
      </c>
      <c r="E163" s="238" t="s">
        <v>19</v>
      </c>
      <c r="F163" s="239" t="s">
        <v>901</v>
      </c>
      <c r="G163" s="236"/>
      <c r="H163" s="240">
        <v>66.689999999999998</v>
      </c>
      <c r="I163" s="241"/>
      <c r="J163" s="236"/>
      <c r="K163" s="236"/>
      <c r="L163" s="242"/>
      <c r="M163" s="243"/>
      <c r="N163" s="244"/>
      <c r="O163" s="244"/>
      <c r="P163" s="244"/>
      <c r="Q163" s="244"/>
      <c r="R163" s="244"/>
      <c r="S163" s="244"/>
      <c r="T163" s="24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6" t="s">
        <v>208</v>
      </c>
      <c r="AU163" s="246" t="s">
        <v>85</v>
      </c>
      <c r="AV163" s="13" t="s">
        <v>85</v>
      </c>
      <c r="AW163" s="13" t="s">
        <v>37</v>
      </c>
      <c r="AX163" s="13" t="s">
        <v>76</v>
      </c>
      <c r="AY163" s="246" t="s">
        <v>197</v>
      </c>
    </row>
    <row r="164" s="13" customFormat="1">
      <c r="A164" s="13"/>
      <c r="B164" s="235"/>
      <c r="C164" s="236"/>
      <c r="D164" s="237" t="s">
        <v>208</v>
      </c>
      <c r="E164" s="238" t="s">
        <v>19</v>
      </c>
      <c r="F164" s="239" t="s">
        <v>902</v>
      </c>
      <c r="G164" s="236"/>
      <c r="H164" s="240">
        <v>57.57</v>
      </c>
      <c r="I164" s="241"/>
      <c r="J164" s="236"/>
      <c r="K164" s="236"/>
      <c r="L164" s="242"/>
      <c r="M164" s="243"/>
      <c r="N164" s="244"/>
      <c r="O164" s="244"/>
      <c r="P164" s="244"/>
      <c r="Q164" s="244"/>
      <c r="R164" s="244"/>
      <c r="S164" s="244"/>
      <c r="T164" s="245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6" t="s">
        <v>208</v>
      </c>
      <c r="AU164" s="246" t="s">
        <v>85</v>
      </c>
      <c r="AV164" s="13" t="s">
        <v>85</v>
      </c>
      <c r="AW164" s="13" t="s">
        <v>37</v>
      </c>
      <c r="AX164" s="13" t="s">
        <v>76</v>
      </c>
      <c r="AY164" s="246" t="s">
        <v>197</v>
      </c>
    </row>
    <row r="165" s="15" customFormat="1">
      <c r="A165" s="15"/>
      <c r="B165" s="258"/>
      <c r="C165" s="259"/>
      <c r="D165" s="237" t="s">
        <v>208</v>
      </c>
      <c r="E165" s="260" t="s">
        <v>19</v>
      </c>
      <c r="F165" s="261" t="s">
        <v>390</v>
      </c>
      <c r="G165" s="259"/>
      <c r="H165" s="262">
        <v>145.80000000000001</v>
      </c>
      <c r="I165" s="263"/>
      <c r="J165" s="259"/>
      <c r="K165" s="259"/>
      <c r="L165" s="264"/>
      <c r="M165" s="265"/>
      <c r="N165" s="266"/>
      <c r="O165" s="266"/>
      <c r="P165" s="266"/>
      <c r="Q165" s="266"/>
      <c r="R165" s="266"/>
      <c r="S165" s="266"/>
      <c r="T165" s="267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68" t="s">
        <v>208</v>
      </c>
      <c r="AU165" s="268" t="s">
        <v>85</v>
      </c>
      <c r="AV165" s="15" t="s">
        <v>93</v>
      </c>
      <c r="AW165" s="15" t="s">
        <v>37</v>
      </c>
      <c r="AX165" s="15" t="s">
        <v>76</v>
      </c>
      <c r="AY165" s="268" t="s">
        <v>197</v>
      </c>
    </row>
    <row r="166" s="14" customFormat="1">
      <c r="A166" s="14"/>
      <c r="B166" s="247"/>
      <c r="C166" s="248"/>
      <c r="D166" s="237" t="s">
        <v>208</v>
      </c>
      <c r="E166" s="249" t="s">
        <v>19</v>
      </c>
      <c r="F166" s="250" t="s">
        <v>272</v>
      </c>
      <c r="G166" s="248"/>
      <c r="H166" s="251">
        <v>621.5</v>
      </c>
      <c r="I166" s="252"/>
      <c r="J166" s="248"/>
      <c r="K166" s="248"/>
      <c r="L166" s="253"/>
      <c r="M166" s="254"/>
      <c r="N166" s="255"/>
      <c r="O166" s="255"/>
      <c r="P166" s="255"/>
      <c r="Q166" s="255"/>
      <c r="R166" s="255"/>
      <c r="S166" s="255"/>
      <c r="T166" s="256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7" t="s">
        <v>208</v>
      </c>
      <c r="AU166" s="257" t="s">
        <v>85</v>
      </c>
      <c r="AV166" s="14" t="s">
        <v>204</v>
      </c>
      <c r="AW166" s="14" t="s">
        <v>37</v>
      </c>
      <c r="AX166" s="14" t="s">
        <v>83</v>
      </c>
      <c r="AY166" s="257" t="s">
        <v>197</v>
      </c>
    </row>
    <row r="167" s="12" customFormat="1" ht="22.8" customHeight="1">
      <c r="A167" s="12"/>
      <c r="B167" s="201"/>
      <c r="C167" s="202"/>
      <c r="D167" s="203" t="s">
        <v>75</v>
      </c>
      <c r="E167" s="215" t="s">
        <v>245</v>
      </c>
      <c r="F167" s="215" t="s">
        <v>535</v>
      </c>
      <c r="G167" s="202"/>
      <c r="H167" s="202"/>
      <c r="I167" s="205"/>
      <c r="J167" s="216">
        <f>BK167</f>
        <v>0</v>
      </c>
      <c r="K167" s="202"/>
      <c r="L167" s="207"/>
      <c r="M167" s="208"/>
      <c r="N167" s="209"/>
      <c r="O167" s="209"/>
      <c r="P167" s="210">
        <f>SUM(P168:P187)</f>
        <v>0</v>
      </c>
      <c r="Q167" s="209"/>
      <c r="R167" s="210">
        <f>SUM(R168:R187)</f>
        <v>0.34817160000000003</v>
      </c>
      <c r="S167" s="209"/>
      <c r="T167" s="211">
        <f>SUM(T168:T187)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12" t="s">
        <v>83</v>
      </c>
      <c r="AT167" s="213" t="s">
        <v>75</v>
      </c>
      <c r="AU167" s="213" t="s">
        <v>83</v>
      </c>
      <c r="AY167" s="212" t="s">
        <v>197</v>
      </c>
      <c r="BK167" s="214">
        <f>SUM(BK168:BK187)</f>
        <v>0</v>
      </c>
    </row>
    <row r="168" s="2" customFormat="1" ht="24.15" customHeight="1">
      <c r="A168" s="41"/>
      <c r="B168" s="42"/>
      <c r="C168" s="217" t="s">
        <v>239</v>
      </c>
      <c r="D168" s="217" t="s">
        <v>199</v>
      </c>
      <c r="E168" s="218" t="s">
        <v>903</v>
      </c>
      <c r="F168" s="219" t="s">
        <v>904</v>
      </c>
      <c r="G168" s="220" t="s">
        <v>202</v>
      </c>
      <c r="H168" s="221">
        <v>414.49000000000001</v>
      </c>
      <c r="I168" s="222"/>
      <c r="J168" s="223">
        <f>ROUND(I168*H168,2)</f>
        <v>0</v>
      </c>
      <c r="K168" s="219" t="s">
        <v>203</v>
      </c>
      <c r="L168" s="47"/>
      <c r="M168" s="224" t="s">
        <v>19</v>
      </c>
      <c r="N168" s="225" t="s">
        <v>47</v>
      </c>
      <c r="O168" s="87"/>
      <c r="P168" s="226">
        <f>O168*H168</f>
        <v>0</v>
      </c>
      <c r="Q168" s="226">
        <v>0.00046999999999999999</v>
      </c>
      <c r="R168" s="226">
        <f>Q168*H168</f>
        <v>0.19481029999999999</v>
      </c>
      <c r="S168" s="226">
        <v>0</v>
      </c>
      <c r="T168" s="22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8" t="s">
        <v>204</v>
      </c>
      <c r="AT168" s="228" t="s">
        <v>199</v>
      </c>
      <c r="AU168" s="228" t="s">
        <v>85</v>
      </c>
      <c r="AY168" s="20" t="s">
        <v>197</v>
      </c>
      <c r="BE168" s="229">
        <f>IF(N168="základní",J168,0)</f>
        <v>0</v>
      </c>
      <c r="BF168" s="229">
        <f>IF(N168="snížená",J168,0)</f>
        <v>0</v>
      </c>
      <c r="BG168" s="229">
        <f>IF(N168="zákl. přenesená",J168,0)</f>
        <v>0</v>
      </c>
      <c r="BH168" s="229">
        <f>IF(N168="sníž. přenesená",J168,0)</f>
        <v>0</v>
      </c>
      <c r="BI168" s="229">
        <f>IF(N168="nulová",J168,0)</f>
        <v>0</v>
      </c>
      <c r="BJ168" s="20" t="s">
        <v>83</v>
      </c>
      <c r="BK168" s="229">
        <f>ROUND(I168*H168,2)</f>
        <v>0</v>
      </c>
      <c r="BL168" s="20" t="s">
        <v>204</v>
      </c>
      <c r="BM168" s="228" t="s">
        <v>905</v>
      </c>
    </row>
    <row r="169" s="2" customFormat="1">
      <c r="A169" s="41"/>
      <c r="B169" s="42"/>
      <c r="C169" s="43"/>
      <c r="D169" s="230" t="s">
        <v>206</v>
      </c>
      <c r="E169" s="43"/>
      <c r="F169" s="231" t="s">
        <v>906</v>
      </c>
      <c r="G169" s="43"/>
      <c r="H169" s="43"/>
      <c r="I169" s="232"/>
      <c r="J169" s="43"/>
      <c r="K169" s="43"/>
      <c r="L169" s="47"/>
      <c r="M169" s="233"/>
      <c r="N169" s="23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206</v>
      </c>
      <c r="AU169" s="20" t="s">
        <v>85</v>
      </c>
    </row>
    <row r="170" s="13" customFormat="1">
      <c r="A170" s="13"/>
      <c r="B170" s="235"/>
      <c r="C170" s="236"/>
      <c r="D170" s="237" t="s">
        <v>208</v>
      </c>
      <c r="E170" s="238" t="s">
        <v>19</v>
      </c>
      <c r="F170" s="239" t="s">
        <v>879</v>
      </c>
      <c r="G170" s="236"/>
      <c r="H170" s="240">
        <v>72.799999999999997</v>
      </c>
      <c r="I170" s="241"/>
      <c r="J170" s="236"/>
      <c r="K170" s="236"/>
      <c r="L170" s="242"/>
      <c r="M170" s="243"/>
      <c r="N170" s="244"/>
      <c r="O170" s="244"/>
      <c r="P170" s="244"/>
      <c r="Q170" s="244"/>
      <c r="R170" s="244"/>
      <c r="S170" s="244"/>
      <c r="T170" s="245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6" t="s">
        <v>208</v>
      </c>
      <c r="AU170" s="246" t="s">
        <v>85</v>
      </c>
      <c r="AV170" s="13" t="s">
        <v>85</v>
      </c>
      <c r="AW170" s="13" t="s">
        <v>37</v>
      </c>
      <c r="AX170" s="13" t="s">
        <v>76</v>
      </c>
      <c r="AY170" s="246" t="s">
        <v>197</v>
      </c>
    </row>
    <row r="171" s="15" customFormat="1">
      <c r="A171" s="15"/>
      <c r="B171" s="258"/>
      <c r="C171" s="259"/>
      <c r="D171" s="237" t="s">
        <v>208</v>
      </c>
      <c r="E171" s="260" t="s">
        <v>19</v>
      </c>
      <c r="F171" s="261" t="s">
        <v>860</v>
      </c>
      <c r="G171" s="259"/>
      <c r="H171" s="262">
        <v>72.799999999999997</v>
      </c>
      <c r="I171" s="263"/>
      <c r="J171" s="259"/>
      <c r="K171" s="259"/>
      <c r="L171" s="264"/>
      <c r="M171" s="265"/>
      <c r="N171" s="266"/>
      <c r="O171" s="266"/>
      <c r="P171" s="266"/>
      <c r="Q171" s="266"/>
      <c r="R171" s="266"/>
      <c r="S171" s="266"/>
      <c r="T171" s="267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8" t="s">
        <v>208</v>
      </c>
      <c r="AU171" s="268" t="s">
        <v>85</v>
      </c>
      <c r="AV171" s="15" t="s">
        <v>93</v>
      </c>
      <c r="AW171" s="15" t="s">
        <v>37</v>
      </c>
      <c r="AX171" s="15" t="s">
        <v>76</v>
      </c>
      <c r="AY171" s="268" t="s">
        <v>197</v>
      </c>
    </row>
    <row r="172" s="13" customFormat="1">
      <c r="A172" s="13"/>
      <c r="B172" s="235"/>
      <c r="C172" s="236"/>
      <c r="D172" s="237" t="s">
        <v>208</v>
      </c>
      <c r="E172" s="238" t="s">
        <v>19</v>
      </c>
      <c r="F172" s="239" t="s">
        <v>377</v>
      </c>
      <c r="G172" s="236"/>
      <c r="H172" s="240">
        <v>53.100000000000001</v>
      </c>
      <c r="I172" s="241"/>
      <c r="J172" s="236"/>
      <c r="K172" s="236"/>
      <c r="L172" s="242"/>
      <c r="M172" s="243"/>
      <c r="N172" s="244"/>
      <c r="O172" s="244"/>
      <c r="P172" s="244"/>
      <c r="Q172" s="244"/>
      <c r="R172" s="244"/>
      <c r="S172" s="244"/>
      <c r="T172" s="245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6" t="s">
        <v>208</v>
      </c>
      <c r="AU172" s="246" t="s">
        <v>85</v>
      </c>
      <c r="AV172" s="13" t="s">
        <v>85</v>
      </c>
      <c r="AW172" s="13" t="s">
        <v>37</v>
      </c>
      <c r="AX172" s="13" t="s">
        <v>76</v>
      </c>
      <c r="AY172" s="246" t="s">
        <v>197</v>
      </c>
    </row>
    <row r="173" s="15" customFormat="1">
      <c r="A173" s="15"/>
      <c r="B173" s="258"/>
      <c r="C173" s="259"/>
      <c r="D173" s="237" t="s">
        <v>208</v>
      </c>
      <c r="E173" s="260" t="s">
        <v>19</v>
      </c>
      <c r="F173" s="261" t="s">
        <v>378</v>
      </c>
      <c r="G173" s="259"/>
      <c r="H173" s="262">
        <v>53.100000000000001</v>
      </c>
      <c r="I173" s="263"/>
      <c r="J173" s="259"/>
      <c r="K173" s="259"/>
      <c r="L173" s="264"/>
      <c r="M173" s="265"/>
      <c r="N173" s="266"/>
      <c r="O173" s="266"/>
      <c r="P173" s="266"/>
      <c r="Q173" s="266"/>
      <c r="R173" s="266"/>
      <c r="S173" s="266"/>
      <c r="T173" s="267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8" t="s">
        <v>208</v>
      </c>
      <c r="AU173" s="268" t="s">
        <v>85</v>
      </c>
      <c r="AV173" s="15" t="s">
        <v>93</v>
      </c>
      <c r="AW173" s="15" t="s">
        <v>37</v>
      </c>
      <c r="AX173" s="15" t="s">
        <v>76</v>
      </c>
      <c r="AY173" s="268" t="s">
        <v>197</v>
      </c>
    </row>
    <row r="174" s="13" customFormat="1">
      <c r="A174" s="13"/>
      <c r="B174" s="235"/>
      <c r="C174" s="236"/>
      <c r="D174" s="237" t="s">
        <v>208</v>
      </c>
      <c r="E174" s="238" t="s">
        <v>19</v>
      </c>
      <c r="F174" s="239" t="s">
        <v>880</v>
      </c>
      <c r="G174" s="236"/>
      <c r="H174" s="240">
        <v>7.4000000000000004</v>
      </c>
      <c r="I174" s="241"/>
      <c r="J174" s="236"/>
      <c r="K174" s="236"/>
      <c r="L174" s="242"/>
      <c r="M174" s="243"/>
      <c r="N174" s="244"/>
      <c r="O174" s="244"/>
      <c r="P174" s="244"/>
      <c r="Q174" s="244"/>
      <c r="R174" s="244"/>
      <c r="S174" s="244"/>
      <c r="T174" s="245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6" t="s">
        <v>208</v>
      </c>
      <c r="AU174" s="246" t="s">
        <v>85</v>
      </c>
      <c r="AV174" s="13" t="s">
        <v>85</v>
      </c>
      <c r="AW174" s="13" t="s">
        <v>37</v>
      </c>
      <c r="AX174" s="13" t="s">
        <v>76</v>
      </c>
      <c r="AY174" s="246" t="s">
        <v>197</v>
      </c>
    </row>
    <row r="175" s="13" customFormat="1">
      <c r="A175" s="13"/>
      <c r="B175" s="235"/>
      <c r="C175" s="236"/>
      <c r="D175" s="237" t="s">
        <v>208</v>
      </c>
      <c r="E175" s="238" t="s">
        <v>19</v>
      </c>
      <c r="F175" s="239" t="s">
        <v>881</v>
      </c>
      <c r="G175" s="236"/>
      <c r="H175" s="240">
        <v>9.6999999999999993</v>
      </c>
      <c r="I175" s="241"/>
      <c r="J175" s="236"/>
      <c r="K175" s="236"/>
      <c r="L175" s="242"/>
      <c r="M175" s="243"/>
      <c r="N175" s="244"/>
      <c r="O175" s="244"/>
      <c r="P175" s="244"/>
      <c r="Q175" s="244"/>
      <c r="R175" s="244"/>
      <c r="S175" s="244"/>
      <c r="T175" s="245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6" t="s">
        <v>208</v>
      </c>
      <c r="AU175" s="246" t="s">
        <v>85</v>
      </c>
      <c r="AV175" s="13" t="s">
        <v>85</v>
      </c>
      <c r="AW175" s="13" t="s">
        <v>37</v>
      </c>
      <c r="AX175" s="13" t="s">
        <v>76</v>
      </c>
      <c r="AY175" s="246" t="s">
        <v>197</v>
      </c>
    </row>
    <row r="176" s="13" customFormat="1">
      <c r="A176" s="13"/>
      <c r="B176" s="235"/>
      <c r="C176" s="236"/>
      <c r="D176" s="237" t="s">
        <v>208</v>
      </c>
      <c r="E176" s="238" t="s">
        <v>19</v>
      </c>
      <c r="F176" s="239" t="s">
        <v>882</v>
      </c>
      <c r="G176" s="236"/>
      <c r="H176" s="240">
        <v>185.59999999999999</v>
      </c>
      <c r="I176" s="241"/>
      <c r="J176" s="236"/>
      <c r="K176" s="236"/>
      <c r="L176" s="242"/>
      <c r="M176" s="243"/>
      <c r="N176" s="244"/>
      <c r="O176" s="244"/>
      <c r="P176" s="244"/>
      <c r="Q176" s="244"/>
      <c r="R176" s="244"/>
      <c r="S176" s="244"/>
      <c r="T176" s="245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6" t="s">
        <v>208</v>
      </c>
      <c r="AU176" s="246" t="s">
        <v>85</v>
      </c>
      <c r="AV176" s="13" t="s">
        <v>85</v>
      </c>
      <c r="AW176" s="13" t="s">
        <v>37</v>
      </c>
      <c r="AX176" s="13" t="s">
        <v>76</v>
      </c>
      <c r="AY176" s="246" t="s">
        <v>197</v>
      </c>
    </row>
    <row r="177" s="15" customFormat="1">
      <c r="A177" s="15"/>
      <c r="B177" s="258"/>
      <c r="C177" s="259"/>
      <c r="D177" s="237" t="s">
        <v>208</v>
      </c>
      <c r="E177" s="260" t="s">
        <v>19</v>
      </c>
      <c r="F177" s="261" t="s">
        <v>383</v>
      </c>
      <c r="G177" s="259"/>
      <c r="H177" s="262">
        <v>202.69999999999999</v>
      </c>
      <c r="I177" s="263"/>
      <c r="J177" s="259"/>
      <c r="K177" s="259"/>
      <c r="L177" s="264"/>
      <c r="M177" s="265"/>
      <c r="N177" s="266"/>
      <c r="O177" s="266"/>
      <c r="P177" s="266"/>
      <c r="Q177" s="266"/>
      <c r="R177" s="266"/>
      <c r="S177" s="266"/>
      <c r="T177" s="267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8" t="s">
        <v>208</v>
      </c>
      <c r="AU177" s="268" t="s">
        <v>85</v>
      </c>
      <c r="AV177" s="15" t="s">
        <v>93</v>
      </c>
      <c r="AW177" s="15" t="s">
        <v>37</v>
      </c>
      <c r="AX177" s="15" t="s">
        <v>76</v>
      </c>
      <c r="AY177" s="268" t="s">
        <v>197</v>
      </c>
    </row>
    <row r="178" s="13" customFormat="1">
      <c r="A178" s="13"/>
      <c r="B178" s="235"/>
      <c r="C178" s="236"/>
      <c r="D178" s="237" t="s">
        <v>208</v>
      </c>
      <c r="E178" s="238" t="s">
        <v>19</v>
      </c>
      <c r="F178" s="239" t="s">
        <v>384</v>
      </c>
      <c r="G178" s="236"/>
      <c r="H178" s="240">
        <v>10.6</v>
      </c>
      <c r="I178" s="241"/>
      <c r="J178" s="236"/>
      <c r="K178" s="236"/>
      <c r="L178" s="242"/>
      <c r="M178" s="243"/>
      <c r="N178" s="244"/>
      <c r="O178" s="244"/>
      <c r="P178" s="244"/>
      <c r="Q178" s="244"/>
      <c r="R178" s="244"/>
      <c r="S178" s="244"/>
      <c r="T178" s="245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6" t="s">
        <v>208</v>
      </c>
      <c r="AU178" s="246" t="s">
        <v>85</v>
      </c>
      <c r="AV178" s="13" t="s">
        <v>85</v>
      </c>
      <c r="AW178" s="13" t="s">
        <v>37</v>
      </c>
      <c r="AX178" s="13" t="s">
        <v>76</v>
      </c>
      <c r="AY178" s="246" t="s">
        <v>197</v>
      </c>
    </row>
    <row r="179" s="15" customFormat="1">
      <c r="A179" s="15"/>
      <c r="B179" s="258"/>
      <c r="C179" s="259"/>
      <c r="D179" s="237" t="s">
        <v>208</v>
      </c>
      <c r="E179" s="260" t="s">
        <v>19</v>
      </c>
      <c r="F179" s="261" t="s">
        <v>385</v>
      </c>
      <c r="G179" s="259"/>
      <c r="H179" s="262">
        <v>10.6</v>
      </c>
      <c r="I179" s="263"/>
      <c r="J179" s="259"/>
      <c r="K179" s="259"/>
      <c r="L179" s="264"/>
      <c r="M179" s="265"/>
      <c r="N179" s="266"/>
      <c r="O179" s="266"/>
      <c r="P179" s="266"/>
      <c r="Q179" s="266"/>
      <c r="R179" s="266"/>
      <c r="S179" s="266"/>
      <c r="T179" s="267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8" t="s">
        <v>208</v>
      </c>
      <c r="AU179" s="268" t="s">
        <v>85</v>
      </c>
      <c r="AV179" s="15" t="s">
        <v>93</v>
      </c>
      <c r="AW179" s="15" t="s">
        <v>37</v>
      </c>
      <c r="AX179" s="15" t="s">
        <v>76</v>
      </c>
      <c r="AY179" s="268" t="s">
        <v>197</v>
      </c>
    </row>
    <row r="180" s="13" customFormat="1">
      <c r="A180" s="13"/>
      <c r="B180" s="235"/>
      <c r="C180" s="236"/>
      <c r="D180" s="237" t="s">
        <v>208</v>
      </c>
      <c r="E180" s="238" t="s">
        <v>19</v>
      </c>
      <c r="F180" s="239" t="s">
        <v>883</v>
      </c>
      <c r="G180" s="236"/>
      <c r="H180" s="240">
        <v>4.7800000000000002</v>
      </c>
      <c r="I180" s="241"/>
      <c r="J180" s="236"/>
      <c r="K180" s="236"/>
      <c r="L180" s="242"/>
      <c r="M180" s="243"/>
      <c r="N180" s="244"/>
      <c r="O180" s="244"/>
      <c r="P180" s="244"/>
      <c r="Q180" s="244"/>
      <c r="R180" s="244"/>
      <c r="S180" s="244"/>
      <c r="T180" s="245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6" t="s">
        <v>208</v>
      </c>
      <c r="AU180" s="246" t="s">
        <v>85</v>
      </c>
      <c r="AV180" s="13" t="s">
        <v>85</v>
      </c>
      <c r="AW180" s="13" t="s">
        <v>37</v>
      </c>
      <c r="AX180" s="13" t="s">
        <v>76</v>
      </c>
      <c r="AY180" s="246" t="s">
        <v>197</v>
      </c>
    </row>
    <row r="181" s="13" customFormat="1">
      <c r="A181" s="13"/>
      <c r="B181" s="235"/>
      <c r="C181" s="236"/>
      <c r="D181" s="237" t="s">
        <v>208</v>
      </c>
      <c r="E181" s="238" t="s">
        <v>19</v>
      </c>
      <c r="F181" s="239" t="s">
        <v>884</v>
      </c>
      <c r="G181" s="236"/>
      <c r="H181" s="240">
        <v>8.3800000000000008</v>
      </c>
      <c r="I181" s="241"/>
      <c r="J181" s="236"/>
      <c r="K181" s="236"/>
      <c r="L181" s="242"/>
      <c r="M181" s="243"/>
      <c r="N181" s="244"/>
      <c r="O181" s="244"/>
      <c r="P181" s="244"/>
      <c r="Q181" s="244"/>
      <c r="R181" s="244"/>
      <c r="S181" s="244"/>
      <c r="T181" s="245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6" t="s">
        <v>208</v>
      </c>
      <c r="AU181" s="246" t="s">
        <v>85</v>
      </c>
      <c r="AV181" s="13" t="s">
        <v>85</v>
      </c>
      <c r="AW181" s="13" t="s">
        <v>37</v>
      </c>
      <c r="AX181" s="13" t="s">
        <v>76</v>
      </c>
      <c r="AY181" s="246" t="s">
        <v>197</v>
      </c>
    </row>
    <row r="182" s="13" customFormat="1">
      <c r="A182" s="13"/>
      <c r="B182" s="235"/>
      <c r="C182" s="236"/>
      <c r="D182" s="237" t="s">
        <v>208</v>
      </c>
      <c r="E182" s="238" t="s">
        <v>19</v>
      </c>
      <c r="F182" s="239" t="s">
        <v>885</v>
      </c>
      <c r="G182" s="236"/>
      <c r="H182" s="240">
        <v>33.344999999999999</v>
      </c>
      <c r="I182" s="241"/>
      <c r="J182" s="236"/>
      <c r="K182" s="236"/>
      <c r="L182" s="242"/>
      <c r="M182" s="243"/>
      <c r="N182" s="244"/>
      <c r="O182" s="244"/>
      <c r="P182" s="244"/>
      <c r="Q182" s="244"/>
      <c r="R182" s="244"/>
      <c r="S182" s="244"/>
      <c r="T182" s="245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6" t="s">
        <v>208</v>
      </c>
      <c r="AU182" s="246" t="s">
        <v>85</v>
      </c>
      <c r="AV182" s="13" t="s">
        <v>85</v>
      </c>
      <c r="AW182" s="13" t="s">
        <v>37</v>
      </c>
      <c r="AX182" s="13" t="s">
        <v>76</v>
      </c>
      <c r="AY182" s="246" t="s">
        <v>197</v>
      </c>
    </row>
    <row r="183" s="13" customFormat="1">
      <c r="A183" s="13"/>
      <c r="B183" s="235"/>
      <c r="C183" s="236"/>
      <c r="D183" s="237" t="s">
        <v>208</v>
      </c>
      <c r="E183" s="238" t="s">
        <v>19</v>
      </c>
      <c r="F183" s="239" t="s">
        <v>886</v>
      </c>
      <c r="G183" s="236"/>
      <c r="H183" s="240">
        <v>28.785</v>
      </c>
      <c r="I183" s="241"/>
      <c r="J183" s="236"/>
      <c r="K183" s="236"/>
      <c r="L183" s="242"/>
      <c r="M183" s="243"/>
      <c r="N183" s="244"/>
      <c r="O183" s="244"/>
      <c r="P183" s="244"/>
      <c r="Q183" s="244"/>
      <c r="R183" s="244"/>
      <c r="S183" s="244"/>
      <c r="T183" s="245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6" t="s">
        <v>208</v>
      </c>
      <c r="AU183" s="246" t="s">
        <v>85</v>
      </c>
      <c r="AV183" s="13" t="s">
        <v>85</v>
      </c>
      <c r="AW183" s="13" t="s">
        <v>37</v>
      </c>
      <c r="AX183" s="13" t="s">
        <v>76</v>
      </c>
      <c r="AY183" s="246" t="s">
        <v>197</v>
      </c>
    </row>
    <row r="184" s="15" customFormat="1">
      <c r="A184" s="15"/>
      <c r="B184" s="258"/>
      <c r="C184" s="259"/>
      <c r="D184" s="237" t="s">
        <v>208</v>
      </c>
      <c r="E184" s="260" t="s">
        <v>19</v>
      </c>
      <c r="F184" s="261" t="s">
        <v>390</v>
      </c>
      <c r="G184" s="259"/>
      <c r="H184" s="262">
        <v>75.289999999999992</v>
      </c>
      <c r="I184" s="263"/>
      <c r="J184" s="259"/>
      <c r="K184" s="259"/>
      <c r="L184" s="264"/>
      <c r="M184" s="265"/>
      <c r="N184" s="266"/>
      <c r="O184" s="266"/>
      <c r="P184" s="266"/>
      <c r="Q184" s="266"/>
      <c r="R184" s="266"/>
      <c r="S184" s="266"/>
      <c r="T184" s="267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8" t="s">
        <v>208</v>
      </c>
      <c r="AU184" s="268" t="s">
        <v>85</v>
      </c>
      <c r="AV184" s="15" t="s">
        <v>93</v>
      </c>
      <c r="AW184" s="15" t="s">
        <v>37</v>
      </c>
      <c r="AX184" s="15" t="s">
        <v>76</v>
      </c>
      <c r="AY184" s="268" t="s">
        <v>197</v>
      </c>
    </row>
    <row r="185" s="14" customFormat="1">
      <c r="A185" s="14"/>
      <c r="B185" s="247"/>
      <c r="C185" s="248"/>
      <c r="D185" s="237" t="s">
        <v>208</v>
      </c>
      <c r="E185" s="249" t="s">
        <v>19</v>
      </c>
      <c r="F185" s="250" t="s">
        <v>272</v>
      </c>
      <c r="G185" s="248"/>
      <c r="H185" s="251">
        <v>414.49000000000007</v>
      </c>
      <c r="I185" s="252"/>
      <c r="J185" s="248"/>
      <c r="K185" s="248"/>
      <c r="L185" s="253"/>
      <c r="M185" s="254"/>
      <c r="N185" s="255"/>
      <c r="O185" s="255"/>
      <c r="P185" s="255"/>
      <c r="Q185" s="255"/>
      <c r="R185" s="255"/>
      <c r="S185" s="255"/>
      <c r="T185" s="256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7" t="s">
        <v>208</v>
      </c>
      <c r="AU185" s="257" t="s">
        <v>85</v>
      </c>
      <c r="AV185" s="14" t="s">
        <v>204</v>
      </c>
      <c r="AW185" s="14" t="s">
        <v>37</v>
      </c>
      <c r="AX185" s="14" t="s">
        <v>83</v>
      </c>
      <c r="AY185" s="257" t="s">
        <v>197</v>
      </c>
    </row>
    <row r="186" s="2" customFormat="1" ht="21.75" customHeight="1">
      <c r="A186" s="41"/>
      <c r="B186" s="42"/>
      <c r="C186" s="217" t="s">
        <v>245</v>
      </c>
      <c r="D186" s="217" t="s">
        <v>199</v>
      </c>
      <c r="E186" s="218" t="s">
        <v>621</v>
      </c>
      <c r="F186" s="219" t="s">
        <v>622</v>
      </c>
      <c r="G186" s="220" t="s">
        <v>202</v>
      </c>
      <c r="H186" s="221">
        <v>414.49000000000001</v>
      </c>
      <c r="I186" s="222"/>
      <c r="J186" s="223">
        <f>ROUND(I186*H186,2)</f>
        <v>0</v>
      </c>
      <c r="K186" s="219" t="s">
        <v>203</v>
      </c>
      <c r="L186" s="47"/>
      <c r="M186" s="224" t="s">
        <v>19</v>
      </c>
      <c r="N186" s="225" t="s">
        <v>47</v>
      </c>
      <c r="O186" s="87"/>
      <c r="P186" s="226">
        <f>O186*H186</f>
        <v>0</v>
      </c>
      <c r="Q186" s="226">
        <v>0.00036999999999999999</v>
      </c>
      <c r="R186" s="226">
        <f>Q186*H186</f>
        <v>0.15336130000000001</v>
      </c>
      <c r="S186" s="226">
        <v>0</v>
      </c>
      <c r="T186" s="227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8" t="s">
        <v>204</v>
      </c>
      <c r="AT186" s="228" t="s">
        <v>199</v>
      </c>
      <c r="AU186" s="228" t="s">
        <v>85</v>
      </c>
      <c r="AY186" s="20" t="s">
        <v>197</v>
      </c>
      <c r="BE186" s="229">
        <f>IF(N186="základní",J186,0)</f>
        <v>0</v>
      </c>
      <c r="BF186" s="229">
        <f>IF(N186="snížená",J186,0)</f>
        <v>0</v>
      </c>
      <c r="BG186" s="229">
        <f>IF(N186="zákl. přenesená",J186,0)</f>
        <v>0</v>
      </c>
      <c r="BH186" s="229">
        <f>IF(N186="sníž. přenesená",J186,0)</f>
        <v>0</v>
      </c>
      <c r="BI186" s="229">
        <f>IF(N186="nulová",J186,0)</f>
        <v>0</v>
      </c>
      <c r="BJ186" s="20" t="s">
        <v>83</v>
      </c>
      <c r="BK186" s="229">
        <f>ROUND(I186*H186,2)</f>
        <v>0</v>
      </c>
      <c r="BL186" s="20" t="s">
        <v>204</v>
      </c>
      <c r="BM186" s="228" t="s">
        <v>907</v>
      </c>
    </row>
    <row r="187" s="2" customFormat="1">
      <c r="A187" s="41"/>
      <c r="B187" s="42"/>
      <c r="C187" s="43"/>
      <c r="D187" s="230" t="s">
        <v>206</v>
      </c>
      <c r="E187" s="43"/>
      <c r="F187" s="231" t="s">
        <v>624</v>
      </c>
      <c r="G187" s="43"/>
      <c r="H187" s="43"/>
      <c r="I187" s="232"/>
      <c r="J187" s="43"/>
      <c r="K187" s="43"/>
      <c r="L187" s="47"/>
      <c r="M187" s="233"/>
      <c r="N187" s="234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206</v>
      </c>
      <c r="AU187" s="20" t="s">
        <v>85</v>
      </c>
    </row>
    <row r="188" s="12" customFormat="1" ht="22.8" customHeight="1">
      <c r="A188" s="12"/>
      <c r="B188" s="201"/>
      <c r="C188" s="202"/>
      <c r="D188" s="203" t="s">
        <v>75</v>
      </c>
      <c r="E188" s="215" t="s">
        <v>735</v>
      </c>
      <c r="F188" s="215" t="s">
        <v>736</v>
      </c>
      <c r="G188" s="202"/>
      <c r="H188" s="202"/>
      <c r="I188" s="205"/>
      <c r="J188" s="216">
        <f>BK188</f>
        <v>0</v>
      </c>
      <c r="K188" s="202"/>
      <c r="L188" s="207"/>
      <c r="M188" s="208"/>
      <c r="N188" s="209"/>
      <c r="O188" s="209"/>
      <c r="P188" s="210">
        <f>SUM(P189:P190)</f>
        <v>0</v>
      </c>
      <c r="Q188" s="209"/>
      <c r="R188" s="210">
        <f>SUM(R189:R190)</f>
        <v>0</v>
      </c>
      <c r="S188" s="209"/>
      <c r="T188" s="211">
        <f>SUM(T189:T190)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12" t="s">
        <v>83</v>
      </c>
      <c r="AT188" s="213" t="s">
        <v>75</v>
      </c>
      <c r="AU188" s="213" t="s">
        <v>83</v>
      </c>
      <c r="AY188" s="212" t="s">
        <v>197</v>
      </c>
      <c r="BK188" s="214">
        <f>SUM(BK189:BK190)</f>
        <v>0</v>
      </c>
    </row>
    <row r="189" s="2" customFormat="1" ht="44.25" customHeight="1">
      <c r="A189" s="41"/>
      <c r="B189" s="42"/>
      <c r="C189" s="217" t="s">
        <v>252</v>
      </c>
      <c r="D189" s="217" t="s">
        <v>199</v>
      </c>
      <c r="E189" s="218" t="s">
        <v>908</v>
      </c>
      <c r="F189" s="219" t="s">
        <v>909</v>
      </c>
      <c r="G189" s="220" t="s">
        <v>345</v>
      </c>
      <c r="H189" s="221">
        <v>0.34799999999999998</v>
      </c>
      <c r="I189" s="222"/>
      <c r="J189" s="223">
        <f>ROUND(I189*H189,2)</f>
        <v>0</v>
      </c>
      <c r="K189" s="219" t="s">
        <v>203</v>
      </c>
      <c r="L189" s="47"/>
      <c r="M189" s="224" t="s">
        <v>19</v>
      </c>
      <c r="N189" s="225" t="s">
        <v>47</v>
      </c>
      <c r="O189" s="87"/>
      <c r="P189" s="226">
        <f>O189*H189</f>
        <v>0</v>
      </c>
      <c r="Q189" s="226">
        <v>0</v>
      </c>
      <c r="R189" s="226">
        <f>Q189*H189</f>
        <v>0</v>
      </c>
      <c r="S189" s="226">
        <v>0</v>
      </c>
      <c r="T189" s="227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8" t="s">
        <v>204</v>
      </c>
      <c r="AT189" s="228" t="s">
        <v>199</v>
      </c>
      <c r="AU189" s="228" t="s">
        <v>85</v>
      </c>
      <c r="AY189" s="20" t="s">
        <v>197</v>
      </c>
      <c r="BE189" s="229">
        <f>IF(N189="základní",J189,0)</f>
        <v>0</v>
      </c>
      <c r="BF189" s="229">
        <f>IF(N189="snížená",J189,0)</f>
        <v>0</v>
      </c>
      <c r="BG189" s="229">
        <f>IF(N189="zákl. přenesená",J189,0)</f>
        <v>0</v>
      </c>
      <c r="BH189" s="229">
        <f>IF(N189="sníž. přenesená",J189,0)</f>
        <v>0</v>
      </c>
      <c r="BI189" s="229">
        <f>IF(N189="nulová",J189,0)</f>
        <v>0</v>
      </c>
      <c r="BJ189" s="20" t="s">
        <v>83</v>
      </c>
      <c r="BK189" s="229">
        <f>ROUND(I189*H189,2)</f>
        <v>0</v>
      </c>
      <c r="BL189" s="20" t="s">
        <v>204</v>
      </c>
      <c r="BM189" s="228" t="s">
        <v>910</v>
      </c>
    </row>
    <row r="190" s="2" customFormat="1">
      <c r="A190" s="41"/>
      <c r="B190" s="42"/>
      <c r="C190" s="43"/>
      <c r="D190" s="230" t="s">
        <v>206</v>
      </c>
      <c r="E190" s="43"/>
      <c r="F190" s="231" t="s">
        <v>911</v>
      </c>
      <c r="G190" s="43"/>
      <c r="H190" s="43"/>
      <c r="I190" s="232"/>
      <c r="J190" s="43"/>
      <c r="K190" s="43"/>
      <c r="L190" s="47"/>
      <c r="M190" s="233"/>
      <c r="N190" s="234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206</v>
      </c>
      <c r="AU190" s="20" t="s">
        <v>85</v>
      </c>
    </row>
    <row r="191" s="12" customFormat="1" ht="25.92" customHeight="1">
      <c r="A191" s="12"/>
      <c r="B191" s="201"/>
      <c r="C191" s="202"/>
      <c r="D191" s="203" t="s">
        <v>75</v>
      </c>
      <c r="E191" s="204" t="s">
        <v>844</v>
      </c>
      <c r="F191" s="204" t="s">
        <v>845</v>
      </c>
      <c r="G191" s="202"/>
      <c r="H191" s="202"/>
      <c r="I191" s="205"/>
      <c r="J191" s="206">
        <f>BK191</f>
        <v>0</v>
      </c>
      <c r="K191" s="202"/>
      <c r="L191" s="207"/>
      <c r="M191" s="208"/>
      <c r="N191" s="209"/>
      <c r="O191" s="209"/>
      <c r="P191" s="210">
        <f>P192</f>
        <v>0</v>
      </c>
      <c r="Q191" s="209"/>
      <c r="R191" s="210">
        <f>R192</f>
        <v>0</v>
      </c>
      <c r="S191" s="209"/>
      <c r="T191" s="211">
        <f>T192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12" t="s">
        <v>224</v>
      </c>
      <c r="AT191" s="213" t="s">
        <v>75</v>
      </c>
      <c r="AU191" s="213" t="s">
        <v>76</v>
      </c>
      <c r="AY191" s="212" t="s">
        <v>197</v>
      </c>
      <c r="BK191" s="214">
        <f>BK192</f>
        <v>0</v>
      </c>
    </row>
    <row r="192" s="12" customFormat="1" ht="22.8" customHeight="1">
      <c r="A192" s="12"/>
      <c r="B192" s="201"/>
      <c r="C192" s="202"/>
      <c r="D192" s="203" t="s">
        <v>75</v>
      </c>
      <c r="E192" s="215" t="s">
        <v>846</v>
      </c>
      <c r="F192" s="215" t="s">
        <v>847</v>
      </c>
      <c r="G192" s="202"/>
      <c r="H192" s="202"/>
      <c r="I192" s="205"/>
      <c r="J192" s="216">
        <f>BK192</f>
        <v>0</v>
      </c>
      <c r="K192" s="202"/>
      <c r="L192" s="207"/>
      <c r="M192" s="208"/>
      <c r="N192" s="209"/>
      <c r="O192" s="209"/>
      <c r="P192" s="210">
        <f>P193</f>
        <v>0</v>
      </c>
      <c r="Q192" s="209"/>
      <c r="R192" s="210">
        <f>R193</f>
        <v>0</v>
      </c>
      <c r="S192" s="209"/>
      <c r="T192" s="211">
        <f>T193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12" t="s">
        <v>224</v>
      </c>
      <c r="AT192" s="213" t="s">
        <v>75</v>
      </c>
      <c r="AU192" s="213" t="s">
        <v>83</v>
      </c>
      <c r="AY192" s="212" t="s">
        <v>197</v>
      </c>
      <c r="BK192" s="214">
        <f>BK193</f>
        <v>0</v>
      </c>
    </row>
    <row r="193" s="2" customFormat="1" ht="24.15" customHeight="1">
      <c r="A193" s="41"/>
      <c r="B193" s="42"/>
      <c r="C193" s="217" t="s">
        <v>258</v>
      </c>
      <c r="D193" s="217" t="s">
        <v>199</v>
      </c>
      <c r="E193" s="218" t="s">
        <v>912</v>
      </c>
      <c r="F193" s="219" t="s">
        <v>913</v>
      </c>
      <c r="G193" s="220" t="s">
        <v>851</v>
      </c>
      <c r="H193" s="221">
        <v>1</v>
      </c>
      <c r="I193" s="222"/>
      <c r="J193" s="223">
        <f>ROUND(I193*H193,2)</f>
        <v>0</v>
      </c>
      <c r="K193" s="219" t="s">
        <v>19</v>
      </c>
      <c r="L193" s="47"/>
      <c r="M193" s="280" t="s">
        <v>19</v>
      </c>
      <c r="N193" s="281" t="s">
        <v>47</v>
      </c>
      <c r="O193" s="282"/>
      <c r="P193" s="283">
        <f>O193*H193</f>
        <v>0</v>
      </c>
      <c r="Q193" s="283">
        <v>0</v>
      </c>
      <c r="R193" s="283">
        <f>Q193*H193</f>
        <v>0</v>
      </c>
      <c r="S193" s="283">
        <v>0</v>
      </c>
      <c r="T193" s="284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8" t="s">
        <v>852</v>
      </c>
      <c r="AT193" s="228" t="s">
        <v>199</v>
      </c>
      <c r="AU193" s="228" t="s">
        <v>85</v>
      </c>
      <c r="AY193" s="20" t="s">
        <v>197</v>
      </c>
      <c r="BE193" s="229">
        <f>IF(N193="základní",J193,0)</f>
        <v>0</v>
      </c>
      <c r="BF193" s="229">
        <f>IF(N193="snížená",J193,0)</f>
        <v>0</v>
      </c>
      <c r="BG193" s="229">
        <f>IF(N193="zákl. přenesená",J193,0)</f>
        <v>0</v>
      </c>
      <c r="BH193" s="229">
        <f>IF(N193="sníž. přenesená",J193,0)</f>
        <v>0</v>
      </c>
      <c r="BI193" s="229">
        <f>IF(N193="nulová",J193,0)</f>
        <v>0</v>
      </c>
      <c r="BJ193" s="20" t="s">
        <v>83</v>
      </c>
      <c r="BK193" s="229">
        <f>ROUND(I193*H193,2)</f>
        <v>0</v>
      </c>
      <c r="BL193" s="20" t="s">
        <v>852</v>
      </c>
      <c r="BM193" s="228" t="s">
        <v>914</v>
      </c>
    </row>
    <row r="194" s="2" customFormat="1" ht="6.96" customHeight="1">
      <c r="A194" s="41"/>
      <c r="B194" s="62"/>
      <c r="C194" s="63"/>
      <c r="D194" s="63"/>
      <c r="E194" s="63"/>
      <c r="F194" s="63"/>
      <c r="G194" s="63"/>
      <c r="H194" s="63"/>
      <c r="I194" s="63"/>
      <c r="J194" s="63"/>
      <c r="K194" s="63"/>
      <c r="L194" s="47"/>
      <c r="M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</row>
  </sheetData>
  <sheetProtection sheet="1" autoFilter="0" formatColumns="0" formatRows="0" objects="1" scenarios="1" spinCount="100000" saltValue="NTL/0oDNmE5Ce5yOFSkgq8w9FH1D7R7xmJxS4NEUVYaeKaqfduxLHqcdx/oIjU2TMjctkpri9oQ82wLnr/V/hA==" hashValue="+RdNQZeTDru9pLmSB3DNXsd2TioSy7nvKMtYoMJBWwORWQRYxoWM7gNElfv+Osrah8CwSyWZJl+PgoGJOY89Zg==" algorithmName="SHA-512" password="CC35"/>
  <autoFilter ref="C97:K193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4:H84"/>
    <mergeCell ref="E88:H88"/>
    <mergeCell ref="E86:H86"/>
    <mergeCell ref="E90:H90"/>
    <mergeCell ref="L2:V2"/>
  </mergeCells>
  <hyperlinks>
    <hyperlink ref="F102" r:id="rId1" display="https://podminky.urs.cz/item/CS_URS_2025_02/131251104"/>
    <hyperlink ref="F120" r:id="rId2" display="https://podminky.urs.cz/item/CS_URS_2025_02/139001101"/>
    <hyperlink ref="F123" r:id="rId3" display="https://podminky.urs.cz/item/CS_URS_2025_02/162351104"/>
    <hyperlink ref="F125" r:id="rId4" display="https://podminky.urs.cz/item/CS_URS_2025_02/162751119"/>
    <hyperlink ref="F128" r:id="rId5" display="https://podminky.urs.cz/item/CS_URS_2025_02/171152501"/>
    <hyperlink ref="F146" r:id="rId6" display="https://podminky.urs.cz/item/CS_URS_2025_02/171201231"/>
    <hyperlink ref="F150" r:id="rId7" display="https://podminky.urs.cz/item/CS_URS_2025_02/564971315"/>
    <hyperlink ref="F169" r:id="rId8" display="https://podminky.urs.cz/item/CS_URS_2025_02/919726122"/>
    <hyperlink ref="F187" r:id="rId9" display="https://podminky.urs.cz/item/CS_URS_2025_02/919858111"/>
    <hyperlink ref="F190" r:id="rId10" display="https://podminky.urs.cz/item/CS_URS_2025_02/998225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100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158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915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ROUND(J93,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ROUND((SUM(BE93:BE128)),  2)</f>
        <v>0</v>
      </c>
      <c r="G35" s="41"/>
      <c r="H35" s="41"/>
      <c r="I35" s="161">
        <v>0.20999999999999999</v>
      </c>
      <c r="J35" s="160">
        <f>ROUND(((SUM(BE93:BE128))*I35),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ROUND((SUM(BF93:BF128)),  2)</f>
        <v>0</v>
      </c>
      <c r="G36" s="41"/>
      <c r="H36" s="41"/>
      <c r="I36" s="161">
        <v>0.12</v>
      </c>
      <c r="J36" s="160">
        <f>ROUND(((SUM(BF93:BF128))*I36),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ROUND((SUM(BG93:BG128)),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ROUND((SUM(BH93:BH128)),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ROUND((SUM(BI93:BI128)),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158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A 000 - Vedlejší a ostatní náklady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180</v>
      </c>
      <c r="E64" s="182"/>
      <c r="F64" s="182"/>
      <c r="G64" s="182"/>
      <c r="H64" s="182"/>
      <c r="I64" s="182"/>
      <c r="J64" s="183">
        <f>J94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916</v>
      </c>
      <c r="E65" s="187"/>
      <c r="F65" s="187"/>
      <c r="G65" s="187"/>
      <c r="H65" s="187"/>
      <c r="I65" s="187"/>
      <c r="J65" s="188">
        <f>J95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917</v>
      </c>
      <c r="E66" s="187"/>
      <c r="F66" s="187"/>
      <c r="G66" s="187"/>
      <c r="H66" s="187"/>
      <c r="I66" s="187"/>
      <c r="J66" s="188">
        <f>J108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7"/>
      <c r="D67" s="186" t="s">
        <v>918</v>
      </c>
      <c r="E67" s="187"/>
      <c r="F67" s="187"/>
      <c r="G67" s="187"/>
      <c r="H67" s="187"/>
      <c r="I67" s="187"/>
      <c r="J67" s="188">
        <f>J111</f>
        <v>0</v>
      </c>
      <c r="K67" s="127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27"/>
      <c r="D68" s="186" t="s">
        <v>181</v>
      </c>
      <c r="E68" s="187"/>
      <c r="F68" s="187"/>
      <c r="G68" s="187"/>
      <c r="H68" s="187"/>
      <c r="I68" s="187"/>
      <c r="J68" s="188">
        <f>J114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919</v>
      </c>
      <c r="E69" s="187"/>
      <c r="F69" s="187"/>
      <c r="G69" s="187"/>
      <c r="H69" s="187"/>
      <c r="I69" s="187"/>
      <c r="J69" s="188">
        <f>J120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920</v>
      </c>
      <c r="E70" s="187"/>
      <c r="F70" s="187"/>
      <c r="G70" s="187"/>
      <c r="H70" s="187"/>
      <c r="I70" s="187"/>
      <c r="J70" s="188">
        <f>J123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921</v>
      </c>
      <c r="E71" s="187"/>
      <c r="F71" s="187"/>
      <c r="G71" s="187"/>
      <c r="H71" s="187"/>
      <c r="I71" s="187"/>
      <c r="J71" s="188">
        <f>J126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9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182</v>
      </c>
      <c r="D78" s="43"/>
      <c r="E78" s="43"/>
      <c r="F78" s="43"/>
      <c r="G78" s="43"/>
      <c r="H78" s="43"/>
      <c r="I78" s="43"/>
      <c r="J78" s="43"/>
      <c r="K78" s="43"/>
      <c r="L78" s="14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6.25" customHeight="1">
      <c r="A81" s="41"/>
      <c r="B81" s="42"/>
      <c r="C81" s="43"/>
      <c r="D81" s="43"/>
      <c r="E81" s="173" t="str">
        <f>E7</f>
        <v>Regenerace sídliště Husákova-Jiráskova, Nový Bor - realizace pro rok 2025</v>
      </c>
      <c r="F81" s="35"/>
      <c r="G81" s="35"/>
      <c r="H81" s="35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157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3" t="s">
        <v>158</v>
      </c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159</v>
      </c>
      <c r="D84" s="43"/>
      <c r="E84" s="43"/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A 000 - Vedlejší a ostatní náklady</v>
      </c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>k.ú. Nový Bor</v>
      </c>
      <c r="G87" s="43"/>
      <c r="H87" s="43"/>
      <c r="I87" s="35" t="s">
        <v>23</v>
      </c>
      <c r="J87" s="75" t="str">
        <f>IF(J14="","",J14)</f>
        <v>25. 8. 2025</v>
      </c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E17</f>
        <v>Město Nový Bor</v>
      </c>
      <c r="G89" s="43"/>
      <c r="H89" s="43"/>
      <c r="I89" s="35" t="s">
        <v>33</v>
      </c>
      <c r="J89" s="39" t="str">
        <f>E23</f>
        <v xml:space="preserve">ProProjekt s.r.o. 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31</v>
      </c>
      <c r="D90" s="43"/>
      <c r="E90" s="43"/>
      <c r="F90" s="30" t="str">
        <f>IF(E20="","",E20)</f>
        <v>Vyplň údaj</v>
      </c>
      <c r="G90" s="43"/>
      <c r="H90" s="43"/>
      <c r="I90" s="35" t="s">
        <v>38</v>
      </c>
      <c r="J90" s="39" t="str">
        <f>E26</f>
        <v>Martin Rousek</v>
      </c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90"/>
      <c r="B92" s="191"/>
      <c r="C92" s="192" t="s">
        <v>183</v>
      </c>
      <c r="D92" s="193" t="s">
        <v>61</v>
      </c>
      <c r="E92" s="193" t="s">
        <v>57</v>
      </c>
      <c r="F92" s="193" t="s">
        <v>58</v>
      </c>
      <c r="G92" s="193" t="s">
        <v>184</v>
      </c>
      <c r="H92" s="193" t="s">
        <v>185</v>
      </c>
      <c r="I92" s="193" t="s">
        <v>186</v>
      </c>
      <c r="J92" s="193" t="s">
        <v>165</v>
      </c>
      <c r="K92" s="194" t="s">
        <v>187</v>
      </c>
      <c r="L92" s="195"/>
      <c r="M92" s="95" t="s">
        <v>19</v>
      </c>
      <c r="N92" s="96" t="s">
        <v>46</v>
      </c>
      <c r="O92" s="96" t="s">
        <v>188</v>
      </c>
      <c r="P92" s="96" t="s">
        <v>189</v>
      </c>
      <c r="Q92" s="96" t="s">
        <v>190</v>
      </c>
      <c r="R92" s="96" t="s">
        <v>191</v>
      </c>
      <c r="S92" s="96" t="s">
        <v>192</v>
      </c>
      <c r="T92" s="97" t="s">
        <v>193</v>
      </c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</row>
    <row r="93" s="2" customFormat="1" ht="22.8" customHeight="1">
      <c r="A93" s="41"/>
      <c r="B93" s="42"/>
      <c r="C93" s="102" t="s">
        <v>194</v>
      </c>
      <c r="D93" s="43"/>
      <c r="E93" s="43"/>
      <c r="F93" s="43"/>
      <c r="G93" s="43"/>
      <c r="H93" s="43"/>
      <c r="I93" s="43"/>
      <c r="J93" s="196">
        <f>BK93</f>
        <v>0</v>
      </c>
      <c r="K93" s="43"/>
      <c r="L93" s="47"/>
      <c r="M93" s="98"/>
      <c r="N93" s="197"/>
      <c r="O93" s="99"/>
      <c r="P93" s="198">
        <f>P94</f>
        <v>0</v>
      </c>
      <c r="Q93" s="99"/>
      <c r="R93" s="198">
        <f>R94</f>
        <v>0</v>
      </c>
      <c r="S93" s="99"/>
      <c r="T93" s="199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75</v>
      </c>
      <c r="AU93" s="20" t="s">
        <v>166</v>
      </c>
      <c r="BK93" s="200">
        <f>BK94</f>
        <v>0</v>
      </c>
    </row>
    <row r="94" s="12" customFormat="1" ht="25.92" customHeight="1">
      <c r="A94" s="12"/>
      <c r="B94" s="201"/>
      <c r="C94" s="202"/>
      <c r="D94" s="203" t="s">
        <v>75</v>
      </c>
      <c r="E94" s="204" t="s">
        <v>844</v>
      </c>
      <c r="F94" s="204" t="s">
        <v>845</v>
      </c>
      <c r="G94" s="202"/>
      <c r="H94" s="202"/>
      <c r="I94" s="205"/>
      <c r="J94" s="206">
        <f>BK94</f>
        <v>0</v>
      </c>
      <c r="K94" s="202"/>
      <c r="L94" s="207"/>
      <c r="M94" s="208"/>
      <c r="N94" s="209"/>
      <c r="O94" s="209"/>
      <c r="P94" s="210">
        <f>P95+P108+P111+P114+P120+P123+P126</f>
        <v>0</v>
      </c>
      <c r="Q94" s="209"/>
      <c r="R94" s="210">
        <f>R95+R108+R111+R114+R120+R123+R126</f>
        <v>0</v>
      </c>
      <c r="S94" s="209"/>
      <c r="T94" s="211">
        <f>T95+T108+T111+T114+T120+T123+T126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2" t="s">
        <v>224</v>
      </c>
      <c r="AT94" s="213" t="s">
        <v>75</v>
      </c>
      <c r="AU94" s="213" t="s">
        <v>76</v>
      </c>
      <c r="AY94" s="212" t="s">
        <v>197</v>
      </c>
      <c r="BK94" s="214">
        <f>BK95+BK108+BK111+BK114+BK120+BK123+BK126</f>
        <v>0</v>
      </c>
    </row>
    <row r="95" s="12" customFormat="1" ht="22.8" customHeight="1">
      <c r="A95" s="12"/>
      <c r="B95" s="201"/>
      <c r="C95" s="202"/>
      <c r="D95" s="203" t="s">
        <v>75</v>
      </c>
      <c r="E95" s="215" t="s">
        <v>922</v>
      </c>
      <c r="F95" s="215" t="s">
        <v>923</v>
      </c>
      <c r="G95" s="202"/>
      <c r="H95" s="202"/>
      <c r="I95" s="205"/>
      <c r="J95" s="216">
        <f>BK95</f>
        <v>0</v>
      </c>
      <c r="K95" s="202"/>
      <c r="L95" s="207"/>
      <c r="M95" s="208"/>
      <c r="N95" s="209"/>
      <c r="O95" s="209"/>
      <c r="P95" s="210">
        <f>SUM(P96:P107)</f>
        <v>0</v>
      </c>
      <c r="Q95" s="209"/>
      <c r="R95" s="210">
        <f>SUM(R96:R107)</f>
        <v>0</v>
      </c>
      <c r="S95" s="209"/>
      <c r="T95" s="211">
        <f>SUM(T96:T107)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2" t="s">
        <v>224</v>
      </c>
      <c r="AT95" s="213" t="s">
        <v>75</v>
      </c>
      <c r="AU95" s="213" t="s">
        <v>83</v>
      </c>
      <c r="AY95" s="212" t="s">
        <v>197</v>
      </c>
      <c r="BK95" s="214">
        <f>SUM(BK96:BK107)</f>
        <v>0</v>
      </c>
    </row>
    <row r="96" s="2" customFormat="1" ht="24.15" customHeight="1">
      <c r="A96" s="41"/>
      <c r="B96" s="42"/>
      <c r="C96" s="217" t="s">
        <v>83</v>
      </c>
      <c r="D96" s="217" t="s">
        <v>199</v>
      </c>
      <c r="E96" s="218" t="s">
        <v>924</v>
      </c>
      <c r="F96" s="219" t="s">
        <v>925</v>
      </c>
      <c r="G96" s="220" t="s">
        <v>851</v>
      </c>
      <c r="H96" s="221">
        <v>1</v>
      </c>
      <c r="I96" s="222"/>
      <c r="J96" s="223">
        <f>ROUND(I96*H96,2)</f>
        <v>0</v>
      </c>
      <c r="K96" s="219" t="s">
        <v>203</v>
      </c>
      <c r="L96" s="47"/>
      <c r="M96" s="224" t="s">
        <v>19</v>
      </c>
      <c r="N96" s="225" t="s">
        <v>47</v>
      </c>
      <c r="O96" s="87"/>
      <c r="P96" s="226">
        <f>O96*H96</f>
        <v>0</v>
      </c>
      <c r="Q96" s="226">
        <v>0</v>
      </c>
      <c r="R96" s="226">
        <f>Q96*H96</f>
        <v>0</v>
      </c>
      <c r="S96" s="226">
        <v>0</v>
      </c>
      <c r="T96" s="22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8" t="s">
        <v>852</v>
      </c>
      <c r="AT96" s="228" t="s">
        <v>199</v>
      </c>
      <c r="AU96" s="228" t="s">
        <v>85</v>
      </c>
      <c r="AY96" s="20" t="s">
        <v>197</v>
      </c>
      <c r="BE96" s="229">
        <f>IF(N96="základní",J96,0)</f>
        <v>0</v>
      </c>
      <c r="BF96" s="229">
        <f>IF(N96="snížená",J96,0)</f>
        <v>0</v>
      </c>
      <c r="BG96" s="229">
        <f>IF(N96="zákl. přenesená",J96,0)</f>
        <v>0</v>
      </c>
      <c r="BH96" s="229">
        <f>IF(N96="sníž. přenesená",J96,0)</f>
        <v>0</v>
      </c>
      <c r="BI96" s="229">
        <f>IF(N96="nulová",J96,0)</f>
        <v>0</v>
      </c>
      <c r="BJ96" s="20" t="s">
        <v>83</v>
      </c>
      <c r="BK96" s="229">
        <f>ROUND(I96*H96,2)</f>
        <v>0</v>
      </c>
      <c r="BL96" s="20" t="s">
        <v>852</v>
      </c>
      <c r="BM96" s="228" t="s">
        <v>926</v>
      </c>
    </row>
    <row r="97" s="2" customFormat="1">
      <c r="A97" s="41"/>
      <c r="B97" s="42"/>
      <c r="C97" s="43"/>
      <c r="D97" s="230" t="s">
        <v>206</v>
      </c>
      <c r="E97" s="43"/>
      <c r="F97" s="231" t="s">
        <v>927</v>
      </c>
      <c r="G97" s="43"/>
      <c r="H97" s="43"/>
      <c r="I97" s="232"/>
      <c r="J97" s="43"/>
      <c r="K97" s="43"/>
      <c r="L97" s="47"/>
      <c r="M97" s="233"/>
      <c r="N97" s="23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206</v>
      </c>
      <c r="AU97" s="20" t="s">
        <v>85</v>
      </c>
    </row>
    <row r="98" s="2" customFormat="1" ht="16.5" customHeight="1">
      <c r="A98" s="41"/>
      <c r="B98" s="42"/>
      <c r="C98" s="217" t="s">
        <v>85</v>
      </c>
      <c r="D98" s="217" t="s">
        <v>199</v>
      </c>
      <c r="E98" s="218" t="s">
        <v>928</v>
      </c>
      <c r="F98" s="219" t="s">
        <v>929</v>
      </c>
      <c r="G98" s="220" t="s">
        <v>851</v>
      </c>
      <c r="H98" s="221">
        <v>1</v>
      </c>
      <c r="I98" s="222"/>
      <c r="J98" s="223">
        <f>ROUND(I98*H98,2)</f>
        <v>0</v>
      </c>
      <c r="K98" s="219" t="s">
        <v>203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852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852</v>
      </c>
      <c r="BM98" s="228" t="s">
        <v>930</v>
      </c>
    </row>
    <row r="99" s="2" customFormat="1">
      <c r="A99" s="41"/>
      <c r="B99" s="42"/>
      <c r="C99" s="43"/>
      <c r="D99" s="230" t="s">
        <v>206</v>
      </c>
      <c r="E99" s="43"/>
      <c r="F99" s="231" t="s">
        <v>931</v>
      </c>
      <c r="G99" s="43"/>
      <c r="H99" s="43"/>
      <c r="I99" s="232"/>
      <c r="J99" s="43"/>
      <c r="K99" s="43"/>
      <c r="L99" s="47"/>
      <c r="M99" s="233"/>
      <c r="N99" s="23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206</v>
      </c>
      <c r="AU99" s="20" t="s">
        <v>85</v>
      </c>
    </row>
    <row r="100" s="2" customFormat="1" ht="16.5" customHeight="1">
      <c r="A100" s="41"/>
      <c r="B100" s="42"/>
      <c r="C100" s="217" t="s">
        <v>93</v>
      </c>
      <c r="D100" s="217" t="s">
        <v>199</v>
      </c>
      <c r="E100" s="218" t="s">
        <v>932</v>
      </c>
      <c r="F100" s="219" t="s">
        <v>933</v>
      </c>
      <c r="G100" s="220" t="s">
        <v>851</v>
      </c>
      <c r="H100" s="221">
        <v>1</v>
      </c>
      <c r="I100" s="222"/>
      <c r="J100" s="223">
        <f>ROUND(I100*H100,2)</f>
        <v>0</v>
      </c>
      <c r="K100" s="219" t="s">
        <v>203</v>
      </c>
      <c r="L100" s="47"/>
      <c r="M100" s="224" t="s">
        <v>19</v>
      </c>
      <c r="N100" s="225" t="s">
        <v>47</v>
      </c>
      <c r="O100" s="87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8" t="s">
        <v>852</v>
      </c>
      <c r="AT100" s="228" t="s">
        <v>199</v>
      </c>
      <c r="AU100" s="228" t="s">
        <v>85</v>
      </c>
      <c r="AY100" s="20" t="s">
        <v>197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0" t="s">
        <v>83</v>
      </c>
      <c r="BK100" s="229">
        <f>ROUND(I100*H100,2)</f>
        <v>0</v>
      </c>
      <c r="BL100" s="20" t="s">
        <v>852</v>
      </c>
      <c r="BM100" s="228" t="s">
        <v>934</v>
      </c>
    </row>
    <row r="101" s="2" customFormat="1">
      <c r="A101" s="41"/>
      <c r="B101" s="42"/>
      <c r="C101" s="43"/>
      <c r="D101" s="230" t="s">
        <v>206</v>
      </c>
      <c r="E101" s="43"/>
      <c r="F101" s="231" t="s">
        <v>935</v>
      </c>
      <c r="G101" s="43"/>
      <c r="H101" s="43"/>
      <c r="I101" s="232"/>
      <c r="J101" s="43"/>
      <c r="K101" s="43"/>
      <c r="L101" s="47"/>
      <c r="M101" s="233"/>
      <c r="N101" s="23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206</v>
      </c>
      <c r="AU101" s="20" t="s">
        <v>85</v>
      </c>
    </row>
    <row r="102" s="2" customFormat="1" ht="16.5" customHeight="1">
      <c r="A102" s="41"/>
      <c r="B102" s="42"/>
      <c r="C102" s="217" t="s">
        <v>204</v>
      </c>
      <c r="D102" s="217" t="s">
        <v>199</v>
      </c>
      <c r="E102" s="218" t="s">
        <v>936</v>
      </c>
      <c r="F102" s="219" t="s">
        <v>937</v>
      </c>
      <c r="G102" s="220" t="s">
        <v>851</v>
      </c>
      <c r="H102" s="221">
        <v>1</v>
      </c>
      <c r="I102" s="222"/>
      <c r="J102" s="223">
        <f>ROUND(I102*H102,2)</f>
        <v>0</v>
      </c>
      <c r="K102" s="219" t="s">
        <v>203</v>
      </c>
      <c r="L102" s="47"/>
      <c r="M102" s="224" t="s">
        <v>19</v>
      </c>
      <c r="N102" s="225" t="s">
        <v>47</v>
      </c>
      <c r="O102" s="87"/>
      <c r="P102" s="226">
        <f>O102*H102</f>
        <v>0</v>
      </c>
      <c r="Q102" s="226">
        <v>0</v>
      </c>
      <c r="R102" s="226">
        <f>Q102*H102</f>
        <v>0</v>
      </c>
      <c r="S102" s="226">
        <v>0</v>
      </c>
      <c r="T102" s="22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8" t="s">
        <v>852</v>
      </c>
      <c r="AT102" s="228" t="s">
        <v>199</v>
      </c>
      <c r="AU102" s="228" t="s">
        <v>85</v>
      </c>
      <c r="AY102" s="20" t="s">
        <v>197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0" t="s">
        <v>83</v>
      </c>
      <c r="BK102" s="229">
        <f>ROUND(I102*H102,2)</f>
        <v>0</v>
      </c>
      <c r="BL102" s="20" t="s">
        <v>852</v>
      </c>
      <c r="BM102" s="228" t="s">
        <v>938</v>
      </c>
    </row>
    <row r="103" s="2" customFormat="1">
      <c r="A103" s="41"/>
      <c r="B103" s="42"/>
      <c r="C103" s="43"/>
      <c r="D103" s="230" t="s">
        <v>206</v>
      </c>
      <c r="E103" s="43"/>
      <c r="F103" s="231" t="s">
        <v>939</v>
      </c>
      <c r="G103" s="43"/>
      <c r="H103" s="43"/>
      <c r="I103" s="232"/>
      <c r="J103" s="43"/>
      <c r="K103" s="43"/>
      <c r="L103" s="47"/>
      <c r="M103" s="233"/>
      <c r="N103" s="23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206</v>
      </c>
      <c r="AU103" s="20" t="s">
        <v>85</v>
      </c>
    </row>
    <row r="104" s="2" customFormat="1" ht="16.5" customHeight="1">
      <c r="A104" s="41"/>
      <c r="B104" s="42"/>
      <c r="C104" s="217" t="s">
        <v>224</v>
      </c>
      <c r="D104" s="217" t="s">
        <v>199</v>
      </c>
      <c r="E104" s="218" t="s">
        <v>940</v>
      </c>
      <c r="F104" s="219" t="s">
        <v>941</v>
      </c>
      <c r="G104" s="220" t="s">
        <v>851</v>
      </c>
      <c r="H104" s="221">
        <v>1</v>
      </c>
      <c r="I104" s="222"/>
      <c r="J104" s="223">
        <f>ROUND(I104*H104,2)</f>
        <v>0</v>
      </c>
      <c r="K104" s="219" t="s">
        <v>203</v>
      </c>
      <c r="L104" s="47"/>
      <c r="M104" s="224" t="s">
        <v>19</v>
      </c>
      <c r="N104" s="225" t="s">
        <v>47</v>
      </c>
      <c r="O104" s="87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8" t="s">
        <v>852</v>
      </c>
      <c r="AT104" s="228" t="s">
        <v>199</v>
      </c>
      <c r="AU104" s="228" t="s">
        <v>85</v>
      </c>
      <c r="AY104" s="20" t="s">
        <v>197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0" t="s">
        <v>83</v>
      </c>
      <c r="BK104" s="229">
        <f>ROUND(I104*H104,2)</f>
        <v>0</v>
      </c>
      <c r="BL104" s="20" t="s">
        <v>852</v>
      </c>
      <c r="BM104" s="228" t="s">
        <v>942</v>
      </c>
    </row>
    <row r="105" s="2" customFormat="1">
      <c r="A105" s="41"/>
      <c r="B105" s="42"/>
      <c r="C105" s="43"/>
      <c r="D105" s="230" t="s">
        <v>206</v>
      </c>
      <c r="E105" s="43"/>
      <c r="F105" s="231" t="s">
        <v>943</v>
      </c>
      <c r="G105" s="43"/>
      <c r="H105" s="43"/>
      <c r="I105" s="232"/>
      <c r="J105" s="43"/>
      <c r="K105" s="43"/>
      <c r="L105" s="47"/>
      <c r="M105" s="233"/>
      <c r="N105" s="23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206</v>
      </c>
      <c r="AU105" s="20" t="s">
        <v>85</v>
      </c>
    </row>
    <row r="106" s="2" customFormat="1" ht="16.5" customHeight="1">
      <c r="A106" s="41"/>
      <c r="B106" s="42"/>
      <c r="C106" s="217" t="s">
        <v>229</v>
      </c>
      <c r="D106" s="217" t="s">
        <v>199</v>
      </c>
      <c r="E106" s="218" t="s">
        <v>944</v>
      </c>
      <c r="F106" s="219" t="s">
        <v>945</v>
      </c>
      <c r="G106" s="220" t="s">
        <v>851</v>
      </c>
      <c r="H106" s="221">
        <v>1</v>
      </c>
      <c r="I106" s="222"/>
      <c r="J106" s="223">
        <f>ROUND(I106*H106,2)</f>
        <v>0</v>
      </c>
      <c r="K106" s="219" t="s">
        <v>203</v>
      </c>
      <c r="L106" s="47"/>
      <c r="M106" s="224" t="s">
        <v>19</v>
      </c>
      <c r="N106" s="225" t="s">
        <v>47</v>
      </c>
      <c r="O106" s="87"/>
      <c r="P106" s="226">
        <f>O106*H106</f>
        <v>0</v>
      </c>
      <c r="Q106" s="226">
        <v>0</v>
      </c>
      <c r="R106" s="226">
        <f>Q106*H106</f>
        <v>0</v>
      </c>
      <c r="S106" s="226">
        <v>0</v>
      </c>
      <c r="T106" s="22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8" t="s">
        <v>852</v>
      </c>
      <c r="AT106" s="228" t="s">
        <v>199</v>
      </c>
      <c r="AU106" s="228" t="s">
        <v>85</v>
      </c>
      <c r="AY106" s="20" t="s">
        <v>197</v>
      </c>
      <c r="BE106" s="229">
        <f>IF(N106="základní",J106,0)</f>
        <v>0</v>
      </c>
      <c r="BF106" s="229">
        <f>IF(N106="snížená",J106,0)</f>
        <v>0</v>
      </c>
      <c r="BG106" s="229">
        <f>IF(N106="zákl. přenesená",J106,0)</f>
        <v>0</v>
      </c>
      <c r="BH106" s="229">
        <f>IF(N106="sníž. přenesená",J106,0)</f>
        <v>0</v>
      </c>
      <c r="BI106" s="229">
        <f>IF(N106="nulová",J106,0)</f>
        <v>0</v>
      </c>
      <c r="BJ106" s="20" t="s">
        <v>83</v>
      </c>
      <c r="BK106" s="229">
        <f>ROUND(I106*H106,2)</f>
        <v>0</v>
      </c>
      <c r="BL106" s="20" t="s">
        <v>852</v>
      </c>
      <c r="BM106" s="228" t="s">
        <v>946</v>
      </c>
    </row>
    <row r="107" s="2" customFormat="1">
      <c r="A107" s="41"/>
      <c r="B107" s="42"/>
      <c r="C107" s="43"/>
      <c r="D107" s="230" t="s">
        <v>206</v>
      </c>
      <c r="E107" s="43"/>
      <c r="F107" s="231" t="s">
        <v>947</v>
      </c>
      <c r="G107" s="43"/>
      <c r="H107" s="43"/>
      <c r="I107" s="232"/>
      <c r="J107" s="43"/>
      <c r="K107" s="43"/>
      <c r="L107" s="47"/>
      <c r="M107" s="233"/>
      <c r="N107" s="23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206</v>
      </c>
      <c r="AU107" s="20" t="s">
        <v>85</v>
      </c>
    </row>
    <row r="108" s="12" customFormat="1" ht="22.8" customHeight="1">
      <c r="A108" s="12"/>
      <c r="B108" s="201"/>
      <c r="C108" s="202"/>
      <c r="D108" s="203" t="s">
        <v>75</v>
      </c>
      <c r="E108" s="215" t="s">
        <v>948</v>
      </c>
      <c r="F108" s="215" t="s">
        <v>949</v>
      </c>
      <c r="G108" s="202"/>
      <c r="H108" s="202"/>
      <c r="I108" s="205"/>
      <c r="J108" s="216">
        <f>BK108</f>
        <v>0</v>
      </c>
      <c r="K108" s="202"/>
      <c r="L108" s="207"/>
      <c r="M108" s="208"/>
      <c r="N108" s="209"/>
      <c r="O108" s="209"/>
      <c r="P108" s="210">
        <f>SUM(P109:P110)</f>
        <v>0</v>
      </c>
      <c r="Q108" s="209"/>
      <c r="R108" s="210">
        <f>SUM(R109:R110)</f>
        <v>0</v>
      </c>
      <c r="S108" s="209"/>
      <c r="T108" s="211">
        <f>SUM(T109:T110)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224</v>
      </c>
      <c r="AT108" s="213" t="s">
        <v>75</v>
      </c>
      <c r="AU108" s="213" t="s">
        <v>83</v>
      </c>
      <c r="AY108" s="212" t="s">
        <v>197</v>
      </c>
      <c r="BK108" s="214">
        <f>SUM(BK109:BK110)</f>
        <v>0</v>
      </c>
    </row>
    <row r="109" s="2" customFormat="1" ht="24.15" customHeight="1">
      <c r="A109" s="41"/>
      <c r="B109" s="42"/>
      <c r="C109" s="217" t="s">
        <v>234</v>
      </c>
      <c r="D109" s="217" t="s">
        <v>199</v>
      </c>
      <c r="E109" s="218" t="s">
        <v>950</v>
      </c>
      <c r="F109" s="219" t="s">
        <v>951</v>
      </c>
      <c r="G109" s="220" t="s">
        <v>851</v>
      </c>
      <c r="H109" s="221">
        <v>1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852</v>
      </c>
      <c r="AT109" s="228" t="s">
        <v>199</v>
      </c>
      <c r="AU109" s="228" t="s">
        <v>85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852</v>
      </c>
      <c r="BM109" s="228" t="s">
        <v>952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953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85</v>
      </c>
    </row>
    <row r="111" s="12" customFormat="1" ht="22.8" customHeight="1">
      <c r="A111" s="12"/>
      <c r="B111" s="201"/>
      <c r="C111" s="202"/>
      <c r="D111" s="203" t="s">
        <v>75</v>
      </c>
      <c r="E111" s="215" t="s">
        <v>954</v>
      </c>
      <c r="F111" s="215" t="s">
        <v>955</v>
      </c>
      <c r="G111" s="202"/>
      <c r="H111" s="202"/>
      <c r="I111" s="205"/>
      <c r="J111" s="216">
        <f>BK111</f>
        <v>0</v>
      </c>
      <c r="K111" s="202"/>
      <c r="L111" s="207"/>
      <c r="M111" s="208"/>
      <c r="N111" s="209"/>
      <c r="O111" s="209"/>
      <c r="P111" s="210">
        <f>SUM(P112:P113)</f>
        <v>0</v>
      </c>
      <c r="Q111" s="209"/>
      <c r="R111" s="210">
        <f>SUM(R112:R113)</f>
        <v>0</v>
      </c>
      <c r="S111" s="209"/>
      <c r="T111" s="211">
        <f>SUM(T112:T113)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12" t="s">
        <v>224</v>
      </c>
      <c r="AT111" s="213" t="s">
        <v>75</v>
      </c>
      <c r="AU111" s="213" t="s">
        <v>83</v>
      </c>
      <c r="AY111" s="212" t="s">
        <v>197</v>
      </c>
      <c r="BK111" s="214">
        <f>SUM(BK112:BK113)</f>
        <v>0</v>
      </c>
    </row>
    <row r="112" s="2" customFormat="1" ht="16.5" customHeight="1">
      <c r="A112" s="41"/>
      <c r="B112" s="42"/>
      <c r="C112" s="217" t="s">
        <v>239</v>
      </c>
      <c r="D112" s="217" t="s">
        <v>199</v>
      </c>
      <c r="E112" s="218" t="s">
        <v>956</v>
      </c>
      <c r="F112" s="219" t="s">
        <v>955</v>
      </c>
      <c r="G112" s="220" t="s">
        <v>851</v>
      </c>
      <c r="H112" s="221">
        <v>1</v>
      </c>
      <c r="I112" s="222"/>
      <c r="J112" s="223">
        <f>ROUND(I112*H112,2)</f>
        <v>0</v>
      </c>
      <c r="K112" s="219" t="s">
        <v>203</v>
      </c>
      <c r="L112" s="47"/>
      <c r="M112" s="224" t="s">
        <v>19</v>
      </c>
      <c r="N112" s="225" t="s">
        <v>47</v>
      </c>
      <c r="O112" s="87"/>
      <c r="P112" s="226">
        <f>O112*H112</f>
        <v>0</v>
      </c>
      <c r="Q112" s="226">
        <v>0</v>
      </c>
      <c r="R112" s="226">
        <f>Q112*H112</f>
        <v>0</v>
      </c>
      <c r="S112" s="226">
        <v>0</v>
      </c>
      <c r="T112" s="227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8" t="s">
        <v>852</v>
      </c>
      <c r="AT112" s="228" t="s">
        <v>199</v>
      </c>
      <c r="AU112" s="228" t="s">
        <v>85</v>
      </c>
      <c r="AY112" s="20" t="s">
        <v>197</v>
      </c>
      <c r="BE112" s="229">
        <f>IF(N112="základní",J112,0)</f>
        <v>0</v>
      </c>
      <c r="BF112" s="229">
        <f>IF(N112="snížená",J112,0)</f>
        <v>0</v>
      </c>
      <c r="BG112" s="229">
        <f>IF(N112="zákl. přenesená",J112,0)</f>
        <v>0</v>
      </c>
      <c r="BH112" s="229">
        <f>IF(N112="sníž. přenesená",J112,0)</f>
        <v>0</v>
      </c>
      <c r="BI112" s="229">
        <f>IF(N112="nulová",J112,0)</f>
        <v>0</v>
      </c>
      <c r="BJ112" s="20" t="s">
        <v>83</v>
      </c>
      <c r="BK112" s="229">
        <f>ROUND(I112*H112,2)</f>
        <v>0</v>
      </c>
      <c r="BL112" s="20" t="s">
        <v>852</v>
      </c>
      <c r="BM112" s="228" t="s">
        <v>957</v>
      </c>
    </row>
    <row r="113" s="2" customFormat="1">
      <c r="A113" s="41"/>
      <c r="B113" s="42"/>
      <c r="C113" s="43"/>
      <c r="D113" s="230" t="s">
        <v>206</v>
      </c>
      <c r="E113" s="43"/>
      <c r="F113" s="231" t="s">
        <v>958</v>
      </c>
      <c r="G113" s="43"/>
      <c r="H113" s="43"/>
      <c r="I113" s="232"/>
      <c r="J113" s="43"/>
      <c r="K113" s="43"/>
      <c r="L113" s="47"/>
      <c r="M113" s="233"/>
      <c r="N113" s="23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206</v>
      </c>
      <c r="AU113" s="20" t="s">
        <v>85</v>
      </c>
    </row>
    <row r="114" s="12" customFormat="1" ht="22.8" customHeight="1">
      <c r="A114" s="12"/>
      <c r="B114" s="201"/>
      <c r="C114" s="202"/>
      <c r="D114" s="203" t="s">
        <v>75</v>
      </c>
      <c r="E114" s="215" t="s">
        <v>846</v>
      </c>
      <c r="F114" s="215" t="s">
        <v>847</v>
      </c>
      <c r="G114" s="202"/>
      <c r="H114" s="202"/>
      <c r="I114" s="205"/>
      <c r="J114" s="216">
        <f>BK114</f>
        <v>0</v>
      </c>
      <c r="K114" s="202"/>
      <c r="L114" s="207"/>
      <c r="M114" s="208"/>
      <c r="N114" s="209"/>
      <c r="O114" s="209"/>
      <c r="P114" s="210">
        <f>SUM(P115:P119)</f>
        <v>0</v>
      </c>
      <c r="Q114" s="209"/>
      <c r="R114" s="210">
        <f>SUM(R115:R119)</f>
        <v>0</v>
      </c>
      <c r="S114" s="209"/>
      <c r="T114" s="211">
        <f>SUM(T115:T119)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2" t="s">
        <v>224</v>
      </c>
      <c r="AT114" s="213" t="s">
        <v>75</v>
      </c>
      <c r="AU114" s="213" t="s">
        <v>83</v>
      </c>
      <c r="AY114" s="212" t="s">
        <v>197</v>
      </c>
      <c r="BK114" s="214">
        <f>SUM(BK115:BK119)</f>
        <v>0</v>
      </c>
    </row>
    <row r="115" s="2" customFormat="1" ht="16.5" customHeight="1">
      <c r="A115" s="41"/>
      <c r="B115" s="42"/>
      <c r="C115" s="217" t="s">
        <v>245</v>
      </c>
      <c r="D115" s="217" t="s">
        <v>199</v>
      </c>
      <c r="E115" s="218" t="s">
        <v>959</v>
      </c>
      <c r="F115" s="219" t="s">
        <v>960</v>
      </c>
      <c r="G115" s="220" t="s">
        <v>851</v>
      </c>
      <c r="H115" s="221">
        <v>1</v>
      </c>
      <c r="I115" s="222"/>
      <c r="J115" s="223">
        <f>ROUND(I115*H115,2)</f>
        <v>0</v>
      </c>
      <c r="K115" s="219" t="s">
        <v>203</v>
      </c>
      <c r="L115" s="47"/>
      <c r="M115" s="224" t="s">
        <v>19</v>
      </c>
      <c r="N115" s="225" t="s">
        <v>47</v>
      </c>
      <c r="O115" s="87"/>
      <c r="P115" s="226">
        <f>O115*H115</f>
        <v>0</v>
      </c>
      <c r="Q115" s="226">
        <v>0</v>
      </c>
      <c r="R115" s="226">
        <f>Q115*H115</f>
        <v>0</v>
      </c>
      <c r="S115" s="226">
        <v>0</v>
      </c>
      <c r="T115" s="22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8" t="s">
        <v>852</v>
      </c>
      <c r="AT115" s="228" t="s">
        <v>199</v>
      </c>
      <c r="AU115" s="228" t="s">
        <v>85</v>
      </c>
      <c r="AY115" s="20" t="s">
        <v>197</v>
      </c>
      <c r="BE115" s="229">
        <f>IF(N115="základní",J115,0)</f>
        <v>0</v>
      </c>
      <c r="BF115" s="229">
        <f>IF(N115="snížená",J115,0)</f>
        <v>0</v>
      </c>
      <c r="BG115" s="229">
        <f>IF(N115="zákl. přenesená",J115,0)</f>
        <v>0</v>
      </c>
      <c r="BH115" s="229">
        <f>IF(N115="sníž. přenesená",J115,0)</f>
        <v>0</v>
      </c>
      <c r="BI115" s="229">
        <f>IF(N115="nulová",J115,0)</f>
        <v>0</v>
      </c>
      <c r="BJ115" s="20" t="s">
        <v>83</v>
      </c>
      <c r="BK115" s="229">
        <f>ROUND(I115*H115,2)</f>
        <v>0</v>
      </c>
      <c r="BL115" s="20" t="s">
        <v>852</v>
      </c>
      <c r="BM115" s="228" t="s">
        <v>961</v>
      </c>
    </row>
    <row r="116" s="2" customFormat="1">
      <c r="A116" s="41"/>
      <c r="B116" s="42"/>
      <c r="C116" s="43"/>
      <c r="D116" s="230" t="s">
        <v>206</v>
      </c>
      <c r="E116" s="43"/>
      <c r="F116" s="231" t="s">
        <v>962</v>
      </c>
      <c r="G116" s="43"/>
      <c r="H116" s="43"/>
      <c r="I116" s="232"/>
      <c r="J116" s="43"/>
      <c r="K116" s="43"/>
      <c r="L116" s="47"/>
      <c r="M116" s="233"/>
      <c r="N116" s="23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206</v>
      </c>
      <c r="AU116" s="20" t="s">
        <v>85</v>
      </c>
    </row>
    <row r="117" s="2" customFormat="1">
      <c r="A117" s="41"/>
      <c r="B117" s="42"/>
      <c r="C117" s="43"/>
      <c r="D117" s="237" t="s">
        <v>833</v>
      </c>
      <c r="E117" s="43"/>
      <c r="F117" s="279" t="s">
        <v>963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833</v>
      </c>
      <c r="AU117" s="20" t="s">
        <v>85</v>
      </c>
    </row>
    <row r="118" s="2" customFormat="1" ht="24.15" customHeight="1">
      <c r="A118" s="41"/>
      <c r="B118" s="42"/>
      <c r="C118" s="217" t="s">
        <v>252</v>
      </c>
      <c r="D118" s="217" t="s">
        <v>199</v>
      </c>
      <c r="E118" s="218" t="s">
        <v>964</v>
      </c>
      <c r="F118" s="219" t="s">
        <v>965</v>
      </c>
      <c r="G118" s="220" t="s">
        <v>851</v>
      </c>
      <c r="H118" s="221">
        <v>1</v>
      </c>
      <c r="I118" s="222"/>
      <c r="J118" s="223">
        <f>ROUND(I118*H118,2)</f>
        <v>0</v>
      </c>
      <c r="K118" s="219" t="s">
        <v>203</v>
      </c>
      <c r="L118" s="47"/>
      <c r="M118" s="224" t="s">
        <v>19</v>
      </c>
      <c r="N118" s="225" t="s">
        <v>47</v>
      </c>
      <c r="O118" s="87"/>
      <c r="P118" s="226">
        <f>O118*H118</f>
        <v>0</v>
      </c>
      <c r="Q118" s="226">
        <v>0</v>
      </c>
      <c r="R118" s="226">
        <f>Q118*H118</f>
        <v>0</v>
      </c>
      <c r="S118" s="226">
        <v>0</v>
      </c>
      <c r="T118" s="227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8" t="s">
        <v>852</v>
      </c>
      <c r="AT118" s="228" t="s">
        <v>199</v>
      </c>
      <c r="AU118" s="228" t="s">
        <v>85</v>
      </c>
      <c r="AY118" s="20" t="s">
        <v>197</v>
      </c>
      <c r="BE118" s="229">
        <f>IF(N118="základní",J118,0)</f>
        <v>0</v>
      </c>
      <c r="BF118" s="229">
        <f>IF(N118="snížená",J118,0)</f>
        <v>0</v>
      </c>
      <c r="BG118" s="229">
        <f>IF(N118="zákl. přenesená",J118,0)</f>
        <v>0</v>
      </c>
      <c r="BH118" s="229">
        <f>IF(N118="sníž. přenesená",J118,0)</f>
        <v>0</v>
      </c>
      <c r="BI118" s="229">
        <f>IF(N118="nulová",J118,0)</f>
        <v>0</v>
      </c>
      <c r="BJ118" s="20" t="s">
        <v>83</v>
      </c>
      <c r="BK118" s="229">
        <f>ROUND(I118*H118,2)</f>
        <v>0</v>
      </c>
      <c r="BL118" s="20" t="s">
        <v>852</v>
      </c>
      <c r="BM118" s="228" t="s">
        <v>966</v>
      </c>
    </row>
    <row r="119" s="2" customFormat="1">
      <c r="A119" s="41"/>
      <c r="B119" s="42"/>
      <c r="C119" s="43"/>
      <c r="D119" s="230" t="s">
        <v>206</v>
      </c>
      <c r="E119" s="43"/>
      <c r="F119" s="231" t="s">
        <v>967</v>
      </c>
      <c r="G119" s="43"/>
      <c r="H119" s="43"/>
      <c r="I119" s="232"/>
      <c r="J119" s="43"/>
      <c r="K119" s="43"/>
      <c r="L119" s="47"/>
      <c r="M119" s="233"/>
      <c r="N119" s="23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206</v>
      </c>
      <c r="AU119" s="20" t="s">
        <v>85</v>
      </c>
    </row>
    <row r="120" s="12" customFormat="1" ht="22.8" customHeight="1">
      <c r="A120" s="12"/>
      <c r="B120" s="201"/>
      <c r="C120" s="202"/>
      <c r="D120" s="203" t="s">
        <v>75</v>
      </c>
      <c r="E120" s="215" t="s">
        <v>968</v>
      </c>
      <c r="F120" s="215" t="s">
        <v>969</v>
      </c>
      <c r="G120" s="202"/>
      <c r="H120" s="202"/>
      <c r="I120" s="205"/>
      <c r="J120" s="216">
        <f>BK120</f>
        <v>0</v>
      </c>
      <c r="K120" s="202"/>
      <c r="L120" s="207"/>
      <c r="M120" s="208"/>
      <c r="N120" s="209"/>
      <c r="O120" s="209"/>
      <c r="P120" s="210">
        <f>SUM(P121:P122)</f>
        <v>0</v>
      </c>
      <c r="Q120" s="209"/>
      <c r="R120" s="210">
        <f>SUM(R121:R122)</f>
        <v>0</v>
      </c>
      <c r="S120" s="209"/>
      <c r="T120" s="211">
        <f>SUM(T121:T122)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2" t="s">
        <v>224</v>
      </c>
      <c r="AT120" s="213" t="s">
        <v>75</v>
      </c>
      <c r="AU120" s="213" t="s">
        <v>83</v>
      </c>
      <c r="AY120" s="212" t="s">
        <v>197</v>
      </c>
      <c r="BK120" s="214">
        <f>SUM(BK121:BK122)</f>
        <v>0</v>
      </c>
    </row>
    <row r="121" s="2" customFormat="1" ht="16.5" customHeight="1">
      <c r="A121" s="41"/>
      <c r="B121" s="42"/>
      <c r="C121" s="217" t="s">
        <v>258</v>
      </c>
      <c r="D121" s="217" t="s">
        <v>199</v>
      </c>
      <c r="E121" s="218" t="s">
        <v>970</v>
      </c>
      <c r="F121" s="219" t="s">
        <v>971</v>
      </c>
      <c r="G121" s="220" t="s">
        <v>851</v>
      </c>
      <c r="H121" s="221">
        <v>1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852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852</v>
      </c>
      <c r="BM121" s="228" t="s">
        <v>972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973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2" customFormat="1" ht="22.8" customHeight="1">
      <c r="A123" s="12"/>
      <c r="B123" s="201"/>
      <c r="C123" s="202"/>
      <c r="D123" s="203" t="s">
        <v>75</v>
      </c>
      <c r="E123" s="215" t="s">
        <v>974</v>
      </c>
      <c r="F123" s="215" t="s">
        <v>975</v>
      </c>
      <c r="G123" s="202"/>
      <c r="H123" s="202"/>
      <c r="I123" s="205"/>
      <c r="J123" s="216">
        <f>BK123</f>
        <v>0</v>
      </c>
      <c r="K123" s="202"/>
      <c r="L123" s="207"/>
      <c r="M123" s="208"/>
      <c r="N123" s="209"/>
      <c r="O123" s="209"/>
      <c r="P123" s="210">
        <f>SUM(P124:P125)</f>
        <v>0</v>
      </c>
      <c r="Q123" s="209"/>
      <c r="R123" s="210">
        <f>SUM(R124:R125)</f>
        <v>0</v>
      </c>
      <c r="S123" s="209"/>
      <c r="T123" s="211">
        <f>SUM(T124:T125)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2" t="s">
        <v>224</v>
      </c>
      <c r="AT123" s="213" t="s">
        <v>75</v>
      </c>
      <c r="AU123" s="213" t="s">
        <v>83</v>
      </c>
      <c r="AY123" s="212" t="s">
        <v>197</v>
      </c>
      <c r="BK123" s="214">
        <f>SUM(BK124:BK125)</f>
        <v>0</v>
      </c>
    </row>
    <row r="124" s="2" customFormat="1" ht="24.15" customHeight="1">
      <c r="A124" s="41"/>
      <c r="B124" s="42"/>
      <c r="C124" s="217" t="s">
        <v>8</v>
      </c>
      <c r="D124" s="217" t="s">
        <v>199</v>
      </c>
      <c r="E124" s="218" t="s">
        <v>976</v>
      </c>
      <c r="F124" s="219" t="s">
        <v>977</v>
      </c>
      <c r="G124" s="220" t="s">
        <v>851</v>
      </c>
      <c r="H124" s="221">
        <v>1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852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852</v>
      </c>
      <c r="BM124" s="228" t="s">
        <v>978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979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12" customFormat="1" ht="22.8" customHeight="1">
      <c r="A126" s="12"/>
      <c r="B126" s="201"/>
      <c r="C126" s="202"/>
      <c r="D126" s="203" t="s">
        <v>75</v>
      </c>
      <c r="E126" s="215" t="s">
        <v>980</v>
      </c>
      <c r="F126" s="215" t="s">
        <v>981</v>
      </c>
      <c r="G126" s="202"/>
      <c r="H126" s="202"/>
      <c r="I126" s="205"/>
      <c r="J126" s="216">
        <f>BK126</f>
        <v>0</v>
      </c>
      <c r="K126" s="202"/>
      <c r="L126" s="207"/>
      <c r="M126" s="208"/>
      <c r="N126" s="209"/>
      <c r="O126" s="209"/>
      <c r="P126" s="210">
        <f>SUM(P127:P128)</f>
        <v>0</v>
      </c>
      <c r="Q126" s="209"/>
      <c r="R126" s="210">
        <f>SUM(R127:R128)</f>
        <v>0</v>
      </c>
      <c r="S126" s="209"/>
      <c r="T126" s="211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2" t="s">
        <v>224</v>
      </c>
      <c r="AT126" s="213" t="s">
        <v>75</v>
      </c>
      <c r="AU126" s="213" t="s">
        <v>83</v>
      </c>
      <c r="AY126" s="212" t="s">
        <v>197</v>
      </c>
      <c r="BK126" s="214">
        <f>SUM(BK127:BK128)</f>
        <v>0</v>
      </c>
    </row>
    <row r="127" s="2" customFormat="1" ht="33" customHeight="1">
      <c r="A127" s="41"/>
      <c r="B127" s="42"/>
      <c r="C127" s="217" t="s">
        <v>273</v>
      </c>
      <c r="D127" s="217" t="s">
        <v>199</v>
      </c>
      <c r="E127" s="218" t="s">
        <v>982</v>
      </c>
      <c r="F127" s="219" t="s">
        <v>983</v>
      </c>
      <c r="G127" s="220" t="s">
        <v>851</v>
      </c>
      <c r="H127" s="221">
        <v>1</v>
      </c>
      <c r="I127" s="222"/>
      <c r="J127" s="223">
        <f>ROUND(I127*H127,2)</f>
        <v>0</v>
      </c>
      <c r="K127" s="219" t="s">
        <v>203</v>
      </c>
      <c r="L127" s="47"/>
      <c r="M127" s="224" t="s">
        <v>19</v>
      </c>
      <c r="N127" s="225" t="s">
        <v>47</v>
      </c>
      <c r="O127" s="87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8" t="s">
        <v>852</v>
      </c>
      <c r="AT127" s="228" t="s">
        <v>199</v>
      </c>
      <c r="AU127" s="228" t="s">
        <v>85</v>
      </c>
      <c r="AY127" s="20" t="s">
        <v>197</v>
      </c>
      <c r="BE127" s="229">
        <f>IF(N127="základní",J127,0)</f>
        <v>0</v>
      </c>
      <c r="BF127" s="229">
        <f>IF(N127="snížená",J127,0)</f>
        <v>0</v>
      </c>
      <c r="BG127" s="229">
        <f>IF(N127="zákl. přenesená",J127,0)</f>
        <v>0</v>
      </c>
      <c r="BH127" s="229">
        <f>IF(N127="sníž. přenesená",J127,0)</f>
        <v>0</v>
      </c>
      <c r="BI127" s="229">
        <f>IF(N127="nulová",J127,0)</f>
        <v>0</v>
      </c>
      <c r="BJ127" s="20" t="s">
        <v>83</v>
      </c>
      <c r="BK127" s="229">
        <f>ROUND(I127*H127,2)</f>
        <v>0</v>
      </c>
      <c r="BL127" s="20" t="s">
        <v>852</v>
      </c>
      <c r="BM127" s="228" t="s">
        <v>984</v>
      </c>
    </row>
    <row r="128" s="2" customFormat="1">
      <c r="A128" s="41"/>
      <c r="B128" s="42"/>
      <c r="C128" s="43"/>
      <c r="D128" s="230" t="s">
        <v>206</v>
      </c>
      <c r="E128" s="43"/>
      <c r="F128" s="231" t="s">
        <v>985</v>
      </c>
      <c r="G128" s="43"/>
      <c r="H128" s="43"/>
      <c r="I128" s="232"/>
      <c r="J128" s="43"/>
      <c r="K128" s="43"/>
      <c r="L128" s="47"/>
      <c r="M128" s="285"/>
      <c r="N128" s="286"/>
      <c r="O128" s="282"/>
      <c r="P128" s="282"/>
      <c r="Q128" s="282"/>
      <c r="R128" s="282"/>
      <c r="S128" s="282"/>
      <c r="T128" s="287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206</v>
      </c>
      <c r="AU128" s="20" t="s">
        <v>85</v>
      </c>
    </row>
    <row r="129" s="2" customFormat="1" ht="6.96" customHeight="1">
      <c r="A129" s="41"/>
      <c r="B129" s="62"/>
      <c r="C129" s="63"/>
      <c r="D129" s="63"/>
      <c r="E129" s="63"/>
      <c r="F129" s="63"/>
      <c r="G129" s="63"/>
      <c r="H129" s="63"/>
      <c r="I129" s="63"/>
      <c r="J129" s="63"/>
      <c r="K129" s="63"/>
      <c r="L129" s="47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sheetProtection sheet="1" autoFilter="0" formatColumns="0" formatRows="0" objects="1" scenarios="1" spinCount="100000" saltValue="5eq5/iDIpLMELCeG3Heyn2YWtfQUDhSFX96lp8XXB80rASWy9zaj4wzMCWhEzr9krY6Z4lh3SId2jRu1v8nWsw==" hashValue="a/2eX5qaNIfui4smPHmlI9Wo1HAGkHNaiw31OBW+zHBGadE6fHNXmv9y2iLIi+xxXL/kfBYZigkIGKcQ6wANHg==" algorithmName="SHA-512" password="CC35"/>
  <autoFilter ref="C92:K12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2/012103000"/>
    <hyperlink ref="F99" r:id="rId2" display="https://podminky.urs.cz/item/CS_URS_2025_02/012203000"/>
    <hyperlink ref="F101" r:id="rId3" display="https://podminky.urs.cz/item/CS_URS_2025_02/012303000"/>
    <hyperlink ref="F103" r:id="rId4" display="https://podminky.urs.cz/item/CS_URS_2025_02/012414000"/>
    <hyperlink ref="F105" r:id="rId5" display="https://podminky.urs.cz/item/CS_URS_2025_02/012444000"/>
    <hyperlink ref="F107" r:id="rId6" display="https://podminky.urs.cz/item/CS_URS_2025_02/013254000"/>
    <hyperlink ref="F110" r:id="rId7" display="https://podminky.urs.cz/item/CS_URS_2025_02/021103000"/>
    <hyperlink ref="F113" r:id="rId8" display="https://podminky.urs.cz/item/CS_URS_2025_02/030001000"/>
    <hyperlink ref="F116" r:id="rId9" display="https://podminky.urs.cz/item/CS_URS_2025_02/043234000"/>
    <hyperlink ref="F119" r:id="rId10" display="https://podminky.urs.cz/item/CS_URS_2025_02/045002000"/>
    <hyperlink ref="F122" r:id="rId11" display="https://podminky.urs.cz/item/CS_URS_2025_02/053002000"/>
    <hyperlink ref="F125" r:id="rId12" display="https://podminky.urs.cz/item/CS_URS_2025_02/060001000"/>
    <hyperlink ref="F128" r:id="rId13" display="https://podminky.urs.cz/item/CS_URS_2025_02/070001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4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107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986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987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988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ROUND(J102,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ROUND((SUM(BE102:BE510)),  2)</f>
        <v>0</v>
      </c>
      <c r="G37" s="41"/>
      <c r="H37" s="41"/>
      <c r="I37" s="161">
        <v>0.20999999999999999</v>
      </c>
      <c r="J37" s="160">
        <f>ROUND(((SUM(BE102:BE510))*I37),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ROUND((SUM(BF102:BF510)),  2)</f>
        <v>0</v>
      </c>
      <c r="G38" s="41"/>
      <c r="H38" s="41"/>
      <c r="I38" s="161">
        <v>0.12</v>
      </c>
      <c r="J38" s="160">
        <f>ROUND(((SUM(BF102:BF510))*I38),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ROUND((SUM(BG102:BG510)),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ROUND((SUM(BH102:BH510)),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ROUND((SUM(BI102:BI510)),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986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987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B 103-1 - Zpevněné plochy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J102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J103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J104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171</v>
      </c>
      <c r="E70" s="187"/>
      <c r="F70" s="187"/>
      <c r="G70" s="187"/>
      <c r="H70" s="187"/>
      <c r="I70" s="187"/>
      <c r="J70" s="188">
        <f>J222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172</v>
      </c>
      <c r="E71" s="187"/>
      <c r="F71" s="187"/>
      <c r="G71" s="187"/>
      <c r="H71" s="187"/>
      <c r="I71" s="187"/>
      <c r="J71" s="188">
        <f>J332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173</v>
      </c>
      <c r="E72" s="187"/>
      <c r="F72" s="187"/>
      <c r="G72" s="187"/>
      <c r="H72" s="187"/>
      <c r="I72" s="187"/>
      <c r="J72" s="188">
        <f>J342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7"/>
      <c r="D73" s="186" t="s">
        <v>174</v>
      </c>
      <c r="E73" s="187"/>
      <c r="F73" s="187"/>
      <c r="G73" s="187"/>
      <c r="H73" s="187"/>
      <c r="I73" s="187"/>
      <c r="J73" s="188">
        <f>J459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27"/>
      <c r="D74" s="186" t="s">
        <v>175</v>
      </c>
      <c r="E74" s="187"/>
      <c r="F74" s="187"/>
      <c r="G74" s="187"/>
      <c r="H74" s="187"/>
      <c r="I74" s="187"/>
      <c r="J74" s="188">
        <f>J489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9"/>
      <c r="C75" s="180"/>
      <c r="D75" s="181" t="s">
        <v>176</v>
      </c>
      <c r="E75" s="182"/>
      <c r="F75" s="182"/>
      <c r="G75" s="182"/>
      <c r="H75" s="182"/>
      <c r="I75" s="182"/>
      <c r="J75" s="183">
        <f>J492</f>
        <v>0</v>
      </c>
      <c r="K75" s="180"/>
      <c r="L75" s="184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10" customFormat="1" ht="19.92" customHeight="1">
      <c r="A76" s="10"/>
      <c r="B76" s="185"/>
      <c r="C76" s="127"/>
      <c r="D76" s="186" t="s">
        <v>177</v>
      </c>
      <c r="E76" s="187"/>
      <c r="F76" s="187"/>
      <c r="G76" s="187"/>
      <c r="H76" s="187"/>
      <c r="I76" s="187"/>
      <c r="J76" s="188">
        <f>J493</f>
        <v>0</v>
      </c>
      <c r="K76" s="127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9" customFormat="1" ht="24.96" customHeight="1">
      <c r="A77" s="9"/>
      <c r="B77" s="179"/>
      <c r="C77" s="180"/>
      <c r="D77" s="181" t="s">
        <v>180</v>
      </c>
      <c r="E77" s="182"/>
      <c r="F77" s="182"/>
      <c r="G77" s="182"/>
      <c r="H77" s="182"/>
      <c r="I77" s="182"/>
      <c r="J77" s="183">
        <f>J508</f>
        <v>0</v>
      </c>
      <c r="K77" s="180"/>
      <c r="L77" s="184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</row>
    <row r="78" s="10" customFormat="1" ht="19.92" customHeight="1">
      <c r="A78" s="10"/>
      <c r="B78" s="185"/>
      <c r="C78" s="127"/>
      <c r="D78" s="186" t="s">
        <v>181</v>
      </c>
      <c r="E78" s="187"/>
      <c r="F78" s="187"/>
      <c r="G78" s="187"/>
      <c r="H78" s="187"/>
      <c r="I78" s="187"/>
      <c r="J78" s="188">
        <f>J509</f>
        <v>0</v>
      </c>
      <c r="K78" s="127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2" customFormat="1" ht="21.84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62"/>
      <c r="C80" s="63"/>
      <c r="D80" s="63"/>
      <c r="E80" s="63"/>
      <c r="F80" s="63"/>
      <c r="G80" s="63"/>
      <c r="H80" s="63"/>
      <c r="I80" s="63"/>
      <c r="J80" s="63"/>
      <c r="K80" s="6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4" s="2" customFormat="1" ht="6.96" customHeight="1">
      <c r="A84" s="41"/>
      <c r="B84" s="64"/>
      <c r="C84" s="65"/>
      <c r="D84" s="65"/>
      <c r="E84" s="65"/>
      <c r="F84" s="65"/>
      <c r="G84" s="65"/>
      <c r="H84" s="65"/>
      <c r="I84" s="65"/>
      <c r="J84" s="65"/>
      <c r="K84" s="65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24.96" customHeight="1">
      <c r="A85" s="41"/>
      <c r="B85" s="42"/>
      <c r="C85" s="26" t="s">
        <v>182</v>
      </c>
      <c r="D85" s="43"/>
      <c r="E85" s="43"/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16</v>
      </c>
      <c r="D87" s="43"/>
      <c r="E87" s="43"/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26.25" customHeight="1">
      <c r="A88" s="41"/>
      <c r="B88" s="42"/>
      <c r="C88" s="43"/>
      <c r="D88" s="43"/>
      <c r="E88" s="173" t="str">
        <f>E7</f>
        <v>Regenerace sídliště Husákova-Jiráskova, Nový Bor - realizace pro rok 2025</v>
      </c>
      <c r="F88" s="35"/>
      <c r="G88" s="35"/>
      <c r="H88" s="35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" customFormat="1" ht="12" customHeight="1">
      <c r="B89" s="24"/>
      <c r="C89" s="35" t="s">
        <v>157</v>
      </c>
      <c r="D89" s="25"/>
      <c r="E89" s="25"/>
      <c r="F89" s="25"/>
      <c r="G89" s="25"/>
      <c r="H89" s="25"/>
      <c r="I89" s="25"/>
      <c r="J89" s="25"/>
      <c r="K89" s="25"/>
      <c r="L89" s="23"/>
    </row>
    <row r="90" s="1" customFormat="1" ht="16.5" customHeight="1">
      <c r="B90" s="24"/>
      <c r="C90" s="25"/>
      <c r="D90" s="25"/>
      <c r="E90" s="173" t="s">
        <v>986</v>
      </c>
      <c r="F90" s="25"/>
      <c r="G90" s="25"/>
      <c r="H90" s="25"/>
      <c r="I90" s="25"/>
      <c r="J90" s="25"/>
      <c r="K90" s="25"/>
      <c r="L90" s="23"/>
    </row>
    <row r="91" s="1" customFormat="1" ht="12" customHeight="1">
      <c r="B91" s="24"/>
      <c r="C91" s="35" t="s">
        <v>159</v>
      </c>
      <c r="D91" s="25"/>
      <c r="E91" s="25"/>
      <c r="F91" s="25"/>
      <c r="G91" s="25"/>
      <c r="H91" s="25"/>
      <c r="I91" s="25"/>
      <c r="J91" s="25"/>
      <c r="K91" s="25"/>
      <c r="L91" s="23"/>
    </row>
    <row r="92" s="2" customFormat="1" ht="16.5" customHeight="1">
      <c r="A92" s="41"/>
      <c r="B92" s="42"/>
      <c r="C92" s="43"/>
      <c r="D92" s="43"/>
      <c r="E92" s="174" t="s">
        <v>987</v>
      </c>
      <c r="F92" s="43"/>
      <c r="G92" s="43"/>
      <c r="H92" s="43"/>
      <c r="I92" s="43"/>
      <c r="J92" s="43"/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2" customHeight="1">
      <c r="A93" s="41"/>
      <c r="B93" s="42"/>
      <c r="C93" s="35" t="s">
        <v>161</v>
      </c>
      <c r="D93" s="43"/>
      <c r="E93" s="43"/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6.5" customHeight="1">
      <c r="A94" s="41"/>
      <c r="B94" s="42"/>
      <c r="C94" s="43"/>
      <c r="D94" s="43"/>
      <c r="E94" s="72" t="str">
        <f>E13</f>
        <v>B 103-1 - Zpevněné plochy</v>
      </c>
      <c r="F94" s="43"/>
      <c r="G94" s="43"/>
      <c r="H94" s="43"/>
      <c r="I94" s="43"/>
      <c r="J94" s="43"/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6.96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2" customHeight="1">
      <c r="A96" s="41"/>
      <c r="B96" s="42"/>
      <c r="C96" s="35" t="s">
        <v>21</v>
      </c>
      <c r="D96" s="43"/>
      <c r="E96" s="43"/>
      <c r="F96" s="30" t="str">
        <f>F16</f>
        <v>k.ú. Nový Bor</v>
      </c>
      <c r="G96" s="43"/>
      <c r="H96" s="43"/>
      <c r="I96" s="35" t="s">
        <v>23</v>
      </c>
      <c r="J96" s="75" t="str">
        <f>IF(J16="","",J16)</f>
        <v>25. 8. 2025</v>
      </c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6.96" customHeight="1">
      <c r="A97" s="41"/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149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5.15" customHeight="1">
      <c r="A98" s="41"/>
      <c r="B98" s="42"/>
      <c r="C98" s="35" t="s">
        <v>25</v>
      </c>
      <c r="D98" s="43"/>
      <c r="E98" s="43"/>
      <c r="F98" s="30" t="str">
        <f>E19</f>
        <v>Město Nový Bor</v>
      </c>
      <c r="G98" s="43"/>
      <c r="H98" s="43"/>
      <c r="I98" s="35" t="s">
        <v>33</v>
      </c>
      <c r="J98" s="39" t="str">
        <f>E25</f>
        <v xml:space="preserve">ProProjekt s.r.o. </v>
      </c>
      <c r="K98" s="43"/>
      <c r="L98" s="149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5.15" customHeight="1">
      <c r="A99" s="41"/>
      <c r="B99" s="42"/>
      <c r="C99" s="35" t="s">
        <v>31</v>
      </c>
      <c r="D99" s="43"/>
      <c r="E99" s="43"/>
      <c r="F99" s="30" t="str">
        <f>IF(E22="","",E22)</f>
        <v>Vyplň údaj</v>
      </c>
      <c r="G99" s="43"/>
      <c r="H99" s="43"/>
      <c r="I99" s="35" t="s">
        <v>38</v>
      </c>
      <c r="J99" s="39" t="str">
        <f>E28</f>
        <v>Martin Rousek</v>
      </c>
      <c r="K99" s="43"/>
      <c r="L99" s="149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10.32" customHeight="1">
      <c r="A100" s="41"/>
      <c r="B100" s="42"/>
      <c r="C100" s="43"/>
      <c r="D100" s="43"/>
      <c r="E100" s="43"/>
      <c r="F100" s="43"/>
      <c r="G100" s="43"/>
      <c r="H100" s="43"/>
      <c r="I100" s="43"/>
      <c r="J100" s="43"/>
      <c r="K100" s="43"/>
      <c r="L100" s="149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11" customFormat="1" ht="29.28" customHeight="1">
      <c r="A101" s="190"/>
      <c r="B101" s="191"/>
      <c r="C101" s="192" t="s">
        <v>183</v>
      </c>
      <c r="D101" s="193" t="s">
        <v>61</v>
      </c>
      <c r="E101" s="193" t="s">
        <v>57</v>
      </c>
      <c r="F101" s="193" t="s">
        <v>58</v>
      </c>
      <c r="G101" s="193" t="s">
        <v>184</v>
      </c>
      <c r="H101" s="193" t="s">
        <v>185</v>
      </c>
      <c r="I101" s="193" t="s">
        <v>186</v>
      </c>
      <c r="J101" s="193" t="s">
        <v>165</v>
      </c>
      <c r="K101" s="194" t="s">
        <v>187</v>
      </c>
      <c r="L101" s="195"/>
      <c r="M101" s="95" t="s">
        <v>19</v>
      </c>
      <c r="N101" s="96" t="s">
        <v>46</v>
      </c>
      <c r="O101" s="96" t="s">
        <v>188</v>
      </c>
      <c r="P101" s="96" t="s">
        <v>189</v>
      </c>
      <c r="Q101" s="96" t="s">
        <v>190</v>
      </c>
      <c r="R101" s="96" t="s">
        <v>191</v>
      </c>
      <c r="S101" s="96" t="s">
        <v>192</v>
      </c>
      <c r="T101" s="97" t="s">
        <v>193</v>
      </c>
      <c r="U101" s="190"/>
      <c r="V101" s="190"/>
      <c r="W101" s="190"/>
      <c r="X101" s="190"/>
      <c r="Y101" s="190"/>
      <c r="Z101" s="190"/>
      <c r="AA101" s="190"/>
      <c r="AB101" s="190"/>
      <c r="AC101" s="190"/>
      <c r="AD101" s="190"/>
      <c r="AE101" s="190"/>
    </row>
    <row r="102" s="2" customFormat="1" ht="22.8" customHeight="1">
      <c r="A102" s="41"/>
      <c r="B102" s="42"/>
      <c r="C102" s="102" t="s">
        <v>194</v>
      </c>
      <c r="D102" s="43"/>
      <c r="E102" s="43"/>
      <c r="F102" s="43"/>
      <c r="G102" s="43"/>
      <c r="H102" s="43"/>
      <c r="I102" s="43"/>
      <c r="J102" s="196">
        <f>BK102</f>
        <v>0</v>
      </c>
      <c r="K102" s="43"/>
      <c r="L102" s="47"/>
      <c r="M102" s="98"/>
      <c r="N102" s="197"/>
      <c r="O102" s="99"/>
      <c r="P102" s="198">
        <f>P103+P492+P508</f>
        <v>0</v>
      </c>
      <c r="Q102" s="99"/>
      <c r="R102" s="198">
        <f>R103+R492+R508</f>
        <v>438.13605550000005</v>
      </c>
      <c r="S102" s="99"/>
      <c r="T102" s="199">
        <f>T103+T492+T508</f>
        <v>543.05500000000006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75</v>
      </c>
      <c r="AU102" s="20" t="s">
        <v>166</v>
      </c>
      <c r="BK102" s="200">
        <f>BK103+BK492+BK508</f>
        <v>0</v>
      </c>
    </row>
    <row r="103" s="12" customFormat="1" ht="25.92" customHeight="1">
      <c r="A103" s="12"/>
      <c r="B103" s="201"/>
      <c r="C103" s="202"/>
      <c r="D103" s="203" t="s">
        <v>75</v>
      </c>
      <c r="E103" s="204" t="s">
        <v>195</v>
      </c>
      <c r="F103" s="204" t="s">
        <v>196</v>
      </c>
      <c r="G103" s="202"/>
      <c r="H103" s="202"/>
      <c r="I103" s="205"/>
      <c r="J103" s="206">
        <f>BK103</f>
        <v>0</v>
      </c>
      <c r="K103" s="202"/>
      <c r="L103" s="207"/>
      <c r="M103" s="208"/>
      <c r="N103" s="209"/>
      <c r="O103" s="209"/>
      <c r="P103" s="210">
        <f>P104+P222+P332+P342+P459+P489</f>
        <v>0</v>
      </c>
      <c r="Q103" s="209"/>
      <c r="R103" s="210">
        <f>R104+R222+R332+R342+R459+R489</f>
        <v>438.08060150000006</v>
      </c>
      <c r="S103" s="209"/>
      <c r="T103" s="211">
        <f>T104+T222+T332+T342+T459+T489</f>
        <v>543.05500000000006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12" t="s">
        <v>83</v>
      </c>
      <c r="AT103" s="213" t="s">
        <v>75</v>
      </c>
      <c r="AU103" s="213" t="s">
        <v>76</v>
      </c>
      <c r="AY103" s="212" t="s">
        <v>197</v>
      </c>
      <c r="BK103" s="214">
        <f>BK104+BK222+BK332+BK342+BK459+BK489</f>
        <v>0</v>
      </c>
    </row>
    <row r="104" s="12" customFormat="1" ht="22.8" customHeight="1">
      <c r="A104" s="12"/>
      <c r="B104" s="201"/>
      <c r="C104" s="202"/>
      <c r="D104" s="203" t="s">
        <v>75</v>
      </c>
      <c r="E104" s="215" t="s">
        <v>83</v>
      </c>
      <c r="F104" s="215" t="s">
        <v>198</v>
      </c>
      <c r="G104" s="202"/>
      <c r="H104" s="202"/>
      <c r="I104" s="205"/>
      <c r="J104" s="216">
        <f>BK104</f>
        <v>0</v>
      </c>
      <c r="K104" s="202"/>
      <c r="L104" s="207"/>
      <c r="M104" s="208"/>
      <c r="N104" s="209"/>
      <c r="O104" s="209"/>
      <c r="P104" s="210">
        <f>SUM(P105:P221)</f>
        <v>0</v>
      </c>
      <c r="Q104" s="209"/>
      <c r="R104" s="210">
        <f>SUM(R105:R221)</f>
        <v>0.013826</v>
      </c>
      <c r="S104" s="209"/>
      <c r="T104" s="211">
        <f>SUM(T105:T221)</f>
        <v>509.41700000000003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2" t="s">
        <v>83</v>
      </c>
      <c r="AT104" s="213" t="s">
        <v>75</v>
      </c>
      <c r="AU104" s="213" t="s">
        <v>83</v>
      </c>
      <c r="AY104" s="212" t="s">
        <v>197</v>
      </c>
      <c r="BK104" s="214">
        <f>SUM(BK105:BK221)</f>
        <v>0</v>
      </c>
    </row>
    <row r="105" s="2" customFormat="1" ht="66.75" customHeight="1">
      <c r="A105" s="41"/>
      <c r="B105" s="42"/>
      <c r="C105" s="217" t="s">
        <v>83</v>
      </c>
      <c r="D105" s="217" t="s">
        <v>199</v>
      </c>
      <c r="E105" s="218" t="s">
        <v>989</v>
      </c>
      <c r="F105" s="219" t="s">
        <v>990</v>
      </c>
      <c r="G105" s="220" t="s">
        <v>202</v>
      </c>
      <c r="H105" s="221">
        <v>472</v>
      </c>
      <c r="I105" s="222"/>
      <c r="J105" s="223">
        <f>ROUND(I105*H105,2)</f>
        <v>0</v>
      </c>
      <c r="K105" s="219" t="s">
        <v>203</v>
      </c>
      <c r="L105" s="47"/>
      <c r="M105" s="224" t="s">
        <v>19</v>
      </c>
      <c r="N105" s="225" t="s">
        <v>47</v>
      </c>
      <c r="O105" s="87"/>
      <c r="P105" s="226">
        <f>O105*H105</f>
        <v>0</v>
      </c>
      <c r="Q105" s="226">
        <v>0</v>
      </c>
      <c r="R105" s="226">
        <f>Q105*H105</f>
        <v>0</v>
      </c>
      <c r="S105" s="226">
        <v>0.17000000000000001</v>
      </c>
      <c r="T105" s="227">
        <f>S105*H105</f>
        <v>80.240000000000009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8" t="s">
        <v>204</v>
      </c>
      <c r="AT105" s="228" t="s">
        <v>199</v>
      </c>
      <c r="AU105" s="228" t="s">
        <v>85</v>
      </c>
      <c r="AY105" s="20" t="s">
        <v>197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0" t="s">
        <v>83</v>
      </c>
      <c r="BK105" s="229">
        <f>ROUND(I105*H105,2)</f>
        <v>0</v>
      </c>
      <c r="BL105" s="20" t="s">
        <v>204</v>
      </c>
      <c r="BM105" s="228" t="s">
        <v>991</v>
      </c>
    </row>
    <row r="106" s="2" customFormat="1">
      <c r="A106" s="41"/>
      <c r="B106" s="42"/>
      <c r="C106" s="43"/>
      <c r="D106" s="230" t="s">
        <v>206</v>
      </c>
      <c r="E106" s="43"/>
      <c r="F106" s="231" t="s">
        <v>992</v>
      </c>
      <c r="G106" s="43"/>
      <c r="H106" s="43"/>
      <c r="I106" s="232"/>
      <c r="J106" s="43"/>
      <c r="K106" s="43"/>
      <c r="L106" s="47"/>
      <c r="M106" s="233"/>
      <c r="N106" s="23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206</v>
      </c>
      <c r="AU106" s="20" t="s">
        <v>85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993</v>
      </c>
      <c r="G107" s="236"/>
      <c r="H107" s="240">
        <v>472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83</v>
      </c>
      <c r="AY107" s="246" t="s">
        <v>197</v>
      </c>
    </row>
    <row r="108" s="2" customFormat="1" ht="66.75" customHeight="1">
      <c r="A108" s="41"/>
      <c r="B108" s="42"/>
      <c r="C108" s="217" t="s">
        <v>85</v>
      </c>
      <c r="D108" s="217" t="s">
        <v>199</v>
      </c>
      <c r="E108" s="218" t="s">
        <v>994</v>
      </c>
      <c r="F108" s="219" t="s">
        <v>995</v>
      </c>
      <c r="G108" s="220" t="s">
        <v>202</v>
      </c>
      <c r="H108" s="221">
        <v>472</v>
      </c>
      <c r="I108" s="222"/>
      <c r="J108" s="223">
        <f>ROUND(I108*H108,2)</f>
        <v>0</v>
      </c>
      <c r="K108" s="219" t="s">
        <v>203</v>
      </c>
      <c r="L108" s="47"/>
      <c r="M108" s="224" t="s">
        <v>19</v>
      </c>
      <c r="N108" s="225" t="s">
        <v>47</v>
      </c>
      <c r="O108" s="87"/>
      <c r="P108" s="226">
        <f>O108*H108</f>
        <v>0</v>
      </c>
      <c r="Q108" s="226">
        <v>0</v>
      </c>
      <c r="R108" s="226">
        <f>Q108*H108</f>
        <v>0</v>
      </c>
      <c r="S108" s="226">
        <v>0.32500000000000001</v>
      </c>
      <c r="T108" s="227">
        <f>S108*H108</f>
        <v>153.40000000000001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8" t="s">
        <v>204</v>
      </c>
      <c r="AT108" s="228" t="s">
        <v>199</v>
      </c>
      <c r="AU108" s="228" t="s">
        <v>85</v>
      </c>
      <c r="AY108" s="20" t="s">
        <v>197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0" t="s">
        <v>83</v>
      </c>
      <c r="BK108" s="229">
        <f>ROUND(I108*H108,2)</f>
        <v>0</v>
      </c>
      <c r="BL108" s="20" t="s">
        <v>204</v>
      </c>
      <c r="BM108" s="228" t="s">
        <v>996</v>
      </c>
    </row>
    <row r="109" s="2" customFormat="1">
      <c r="A109" s="41"/>
      <c r="B109" s="42"/>
      <c r="C109" s="43"/>
      <c r="D109" s="230" t="s">
        <v>206</v>
      </c>
      <c r="E109" s="43"/>
      <c r="F109" s="231" t="s">
        <v>997</v>
      </c>
      <c r="G109" s="43"/>
      <c r="H109" s="43"/>
      <c r="I109" s="232"/>
      <c r="J109" s="43"/>
      <c r="K109" s="43"/>
      <c r="L109" s="47"/>
      <c r="M109" s="233"/>
      <c r="N109" s="23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206</v>
      </c>
      <c r="AU109" s="20" t="s">
        <v>85</v>
      </c>
    </row>
    <row r="110" s="13" customFormat="1">
      <c r="A110" s="13"/>
      <c r="B110" s="235"/>
      <c r="C110" s="236"/>
      <c r="D110" s="237" t="s">
        <v>208</v>
      </c>
      <c r="E110" s="238" t="s">
        <v>19</v>
      </c>
      <c r="F110" s="239" t="s">
        <v>993</v>
      </c>
      <c r="G110" s="236"/>
      <c r="H110" s="240">
        <v>472</v>
      </c>
      <c r="I110" s="241"/>
      <c r="J110" s="236"/>
      <c r="K110" s="236"/>
      <c r="L110" s="242"/>
      <c r="M110" s="243"/>
      <c r="N110" s="244"/>
      <c r="O110" s="244"/>
      <c r="P110" s="244"/>
      <c r="Q110" s="244"/>
      <c r="R110" s="244"/>
      <c r="S110" s="244"/>
      <c r="T110" s="245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6" t="s">
        <v>208</v>
      </c>
      <c r="AU110" s="246" t="s">
        <v>85</v>
      </c>
      <c r="AV110" s="13" t="s">
        <v>85</v>
      </c>
      <c r="AW110" s="13" t="s">
        <v>37</v>
      </c>
      <c r="AX110" s="13" t="s">
        <v>83</v>
      </c>
      <c r="AY110" s="246" t="s">
        <v>197</v>
      </c>
    </row>
    <row r="111" s="2" customFormat="1" ht="55.5" customHeight="1">
      <c r="A111" s="41"/>
      <c r="B111" s="42"/>
      <c r="C111" s="217" t="s">
        <v>93</v>
      </c>
      <c r="D111" s="217" t="s">
        <v>199</v>
      </c>
      <c r="E111" s="218" t="s">
        <v>210</v>
      </c>
      <c r="F111" s="219" t="s">
        <v>211</v>
      </c>
      <c r="G111" s="220" t="s">
        <v>202</v>
      </c>
      <c r="H111" s="221">
        <v>472</v>
      </c>
      <c r="I111" s="222"/>
      <c r="J111" s="223">
        <f>ROUND(I111*H111,2)</f>
        <v>0</v>
      </c>
      <c r="K111" s="219" t="s">
        <v>203</v>
      </c>
      <c r="L111" s="47"/>
      <c r="M111" s="224" t="s">
        <v>19</v>
      </c>
      <c r="N111" s="225" t="s">
        <v>47</v>
      </c>
      <c r="O111" s="87"/>
      <c r="P111" s="226">
        <f>O111*H111</f>
        <v>0</v>
      </c>
      <c r="Q111" s="226">
        <v>0</v>
      </c>
      <c r="R111" s="226">
        <f>Q111*H111</f>
        <v>0</v>
      </c>
      <c r="S111" s="226">
        <v>0.098000000000000004</v>
      </c>
      <c r="T111" s="227">
        <f>S111*H111</f>
        <v>46.256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8" t="s">
        <v>204</v>
      </c>
      <c r="AT111" s="228" t="s">
        <v>199</v>
      </c>
      <c r="AU111" s="228" t="s">
        <v>85</v>
      </c>
      <c r="AY111" s="20" t="s">
        <v>197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0" t="s">
        <v>83</v>
      </c>
      <c r="BK111" s="229">
        <f>ROUND(I111*H111,2)</f>
        <v>0</v>
      </c>
      <c r="BL111" s="20" t="s">
        <v>204</v>
      </c>
      <c r="BM111" s="228" t="s">
        <v>998</v>
      </c>
    </row>
    <row r="112" s="2" customFormat="1">
      <c r="A112" s="41"/>
      <c r="B112" s="42"/>
      <c r="C112" s="43"/>
      <c r="D112" s="230" t="s">
        <v>206</v>
      </c>
      <c r="E112" s="43"/>
      <c r="F112" s="231" t="s">
        <v>213</v>
      </c>
      <c r="G112" s="43"/>
      <c r="H112" s="43"/>
      <c r="I112" s="232"/>
      <c r="J112" s="43"/>
      <c r="K112" s="43"/>
      <c r="L112" s="47"/>
      <c r="M112" s="233"/>
      <c r="N112" s="23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206</v>
      </c>
      <c r="AU112" s="20" t="s">
        <v>85</v>
      </c>
    </row>
    <row r="113" s="13" customFormat="1">
      <c r="A113" s="13"/>
      <c r="B113" s="235"/>
      <c r="C113" s="236"/>
      <c r="D113" s="237" t="s">
        <v>208</v>
      </c>
      <c r="E113" s="238" t="s">
        <v>19</v>
      </c>
      <c r="F113" s="239" t="s">
        <v>993</v>
      </c>
      <c r="G113" s="236"/>
      <c r="H113" s="240">
        <v>472</v>
      </c>
      <c r="I113" s="241"/>
      <c r="J113" s="236"/>
      <c r="K113" s="236"/>
      <c r="L113" s="242"/>
      <c r="M113" s="243"/>
      <c r="N113" s="244"/>
      <c r="O113" s="244"/>
      <c r="P113" s="244"/>
      <c r="Q113" s="244"/>
      <c r="R113" s="244"/>
      <c r="S113" s="244"/>
      <c r="T113" s="245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6" t="s">
        <v>208</v>
      </c>
      <c r="AU113" s="246" t="s">
        <v>85</v>
      </c>
      <c r="AV113" s="13" t="s">
        <v>85</v>
      </c>
      <c r="AW113" s="13" t="s">
        <v>37</v>
      </c>
      <c r="AX113" s="13" t="s">
        <v>83</v>
      </c>
      <c r="AY113" s="246" t="s">
        <v>197</v>
      </c>
    </row>
    <row r="114" s="2" customFormat="1" ht="44.25" customHeight="1">
      <c r="A114" s="41"/>
      <c r="B114" s="42"/>
      <c r="C114" s="217" t="s">
        <v>204</v>
      </c>
      <c r="D114" s="217" t="s">
        <v>199</v>
      </c>
      <c r="E114" s="218" t="s">
        <v>240</v>
      </c>
      <c r="F114" s="219" t="s">
        <v>241</v>
      </c>
      <c r="G114" s="220" t="s">
        <v>202</v>
      </c>
      <c r="H114" s="221">
        <v>1382.5999999999999</v>
      </c>
      <c r="I114" s="222"/>
      <c r="J114" s="223">
        <f>ROUND(I114*H114,2)</f>
        <v>0</v>
      </c>
      <c r="K114" s="219" t="s">
        <v>203</v>
      </c>
      <c r="L114" s="47"/>
      <c r="M114" s="224" t="s">
        <v>19</v>
      </c>
      <c r="N114" s="225" t="s">
        <v>47</v>
      </c>
      <c r="O114" s="87"/>
      <c r="P114" s="226">
        <f>O114*H114</f>
        <v>0</v>
      </c>
      <c r="Q114" s="226">
        <v>1.0000000000000001E-05</v>
      </c>
      <c r="R114" s="226">
        <f>Q114*H114</f>
        <v>0.013826</v>
      </c>
      <c r="S114" s="226">
        <v>0.11500000000000001</v>
      </c>
      <c r="T114" s="227">
        <f>S114*H114</f>
        <v>158.999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8" t="s">
        <v>204</v>
      </c>
      <c r="AT114" s="228" t="s">
        <v>199</v>
      </c>
      <c r="AU114" s="228" t="s">
        <v>85</v>
      </c>
      <c r="AY114" s="20" t="s">
        <v>197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0" t="s">
        <v>83</v>
      </c>
      <c r="BK114" s="229">
        <f>ROUND(I114*H114,2)</f>
        <v>0</v>
      </c>
      <c r="BL114" s="20" t="s">
        <v>204</v>
      </c>
      <c r="BM114" s="228" t="s">
        <v>999</v>
      </c>
    </row>
    <row r="115" s="2" customFormat="1">
      <c r="A115" s="41"/>
      <c r="B115" s="42"/>
      <c r="C115" s="43"/>
      <c r="D115" s="230" t="s">
        <v>206</v>
      </c>
      <c r="E115" s="43"/>
      <c r="F115" s="231" t="s">
        <v>243</v>
      </c>
      <c r="G115" s="43"/>
      <c r="H115" s="43"/>
      <c r="I115" s="232"/>
      <c r="J115" s="43"/>
      <c r="K115" s="43"/>
      <c r="L115" s="47"/>
      <c r="M115" s="233"/>
      <c r="N115" s="23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206</v>
      </c>
      <c r="AU115" s="20" t="s">
        <v>85</v>
      </c>
    </row>
    <row r="116" s="13" customFormat="1">
      <c r="A116" s="13"/>
      <c r="B116" s="235"/>
      <c r="C116" s="236"/>
      <c r="D116" s="237" t="s">
        <v>208</v>
      </c>
      <c r="E116" s="238" t="s">
        <v>19</v>
      </c>
      <c r="F116" s="239" t="s">
        <v>1000</v>
      </c>
      <c r="G116" s="236"/>
      <c r="H116" s="240">
        <v>1382.5999999999999</v>
      </c>
      <c r="I116" s="241"/>
      <c r="J116" s="236"/>
      <c r="K116" s="236"/>
      <c r="L116" s="242"/>
      <c r="M116" s="243"/>
      <c r="N116" s="244"/>
      <c r="O116" s="244"/>
      <c r="P116" s="244"/>
      <c r="Q116" s="244"/>
      <c r="R116" s="244"/>
      <c r="S116" s="244"/>
      <c r="T116" s="245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6" t="s">
        <v>208</v>
      </c>
      <c r="AU116" s="246" t="s">
        <v>85</v>
      </c>
      <c r="AV116" s="13" t="s">
        <v>85</v>
      </c>
      <c r="AW116" s="13" t="s">
        <v>37</v>
      </c>
      <c r="AX116" s="13" t="s">
        <v>83</v>
      </c>
      <c r="AY116" s="246" t="s">
        <v>197</v>
      </c>
    </row>
    <row r="117" s="2" customFormat="1" ht="49.05" customHeight="1">
      <c r="A117" s="41"/>
      <c r="B117" s="42"/>
      <c r="C117" s="217" t="s">
        <v>224</v>
      </c>
      <c r="D117" s="217" t="s">
        <v>199</v>
      </c>
      <c r="E117" s="218" t="s">
        <v>246</v>
      </c>
      <c r="F117" s="219" t="s">
        <v>247</v>
      </c>
      <c r="G117" s="220" t="s">
        <v>248</v>
      </c>
      <c r="H117" s="221">
        <v>326</v>
      </c>
      <c r="I117" s="222"/>
      <c r="J117" s="223">
        <f>ROUND(I117*H117,2)</f>
        <v>0</v>
      </c>
      <c r="K117" s="219" t="s">
        <v>203</v>
      </c>
      <c r="L117" s="47"/>
      <c r="M117" s="224" t="s">
        <v>19</v>
      </c>
      <c r="N117" s="225" t="s">
        <v>47</v>
      </c>
      <c r="O117" s="87"/>
      <c r="P117" s="226">
        <f>O117*H117</f>
        <v>0</v>
      </c>
      <c r="Q117" s="226">
        <v>0</v>
      </c>
      <c r="R117" s="226">
        <f>Q117*H117</f>
        <v>0</v>
      </c>
      <c r="S117" s="226">
        <v>0.20499999999999999</v>
      </c>
      <c r="T117" s="227">
        <f>S117*H117</f>
        <v>66.829999999999998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8" t="s">
        <v>204</v>
      </c>
      <c r="AT117" s="228" t="s">
        <v>199</v>
      </c>
      <c r="AU117" s="228" t="s">
        <v>85</v>
      </c>
      <c r="AY117" s="20" t="s">
        <v>197</v>
      </c>
      <c r="BE117" s="229">
        <f>IF(N117="základní",J117,0)</f>
        <v>0</v>
      </c>
      <c r="BF117" s="229">
        <f>IF(N117="snížená",J117,0)</f>
        <v>0</v>
      </c>
      <c r="BG117" s="229">
        <f>IF(N117="zákl. přenesená",J117,0)</f>
        <v>0</v>
      </c>
      <c r="BH117" s="229">
        <f>IF(N117="sníž. přenesená",J117,0)</f>
        <v>0</v>
      </c>
      <c r="BI117" s="229">
        <f>IF(N117="nulová",J117,0)</f>
        <v>0</v>
      </c>
      <c r="BJ117" s="20" t="s">
        <v>83</v>
      </c>
      <c r="BK117" s="229">
        <f>ROUND(I117*H117,2)</f>
        <v>0</v>
      </c>
      <c r="BL117" s="20" t="s">
        <v>204</v>
      </c>
      <c r="BM117" s="228" t="s">
        <v>1001</v>
      </c>
    </row>
    <row r="118" s="2" customFormat="1">
      <c r="A118" s="41"/>
      <c r="B118" s="42"/>
      <c r="C118" s="43"/>
      <c r="D118" s="230" t="s">
        <v>206</v>
      </c>
      <c r="E118" s="43"/>
      <c r="F118" s="231" t="s">
        <v>250</v>
      </c>
      <c r="G118" s="43"/>
      <c r="H118" s="43"/>
      <c r="I118" s="232"/>
      <c r="J118" s="43"/>
      <c r="K118" s="43"/>
      <c r="L118" s="47"/>
      <c r="M118" s="233"/>
      <c r="N118" s="234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206</v>
      </c>
      <c r="AU118" s="20" t="s">
        <v>85</v>
      </c>
    </row>
    <row r="119" s="13" customFormat="1">
      <c r="A119" s="13"/>
      <c r="B119" s="235"/>
      <c r="C119" s="236"/>
      <c r="D119" s="237" t="s">
        <v>208</v>
      </c>
      <c r="E119" s="238" t="s">
        <v>19</v>
      </c>
      <c r="F119" s="239" t="s">
        <v>1002</v>
      </c>
      <c r="G119" s="236"/>
      <c r="H119" s="240">
        <v>326</v>
      </c>
      <c r="I119" s="241"/>
      <c r="J119" s="236"/>
      <c r="K119" s="236"/>
      <c r="L119" s="242"/>
      <c r="M119" s="243"/>
      <c r="N119" s="244"/>
      <c r="O119" s="244"/>
      <c r="P119" s="244"/>
      <c r="Q119" s="244"/>
      <c r="R119" s="244"/>
      <c r="S119" s="244"/>
      <c r="T119" s="245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6" t="s">
        <v>208</v>
      </c>
      <c r="AU119" s="246" t="s">
        <v>85</v>
      </c>
      <c r="AV119" s="13" t="s">
        <v>85</v>
      </c>
      <c r="AW119" s="13" t="s">
        <v>37</v>
      </c>
      <c r="AX119" s="13" t="s">
        <v>83</v>
      </c>
      <c r="AY119" s="246" t="s">
        <v>197</v>
      </c>
    </row>
    <row r="120" s="2" customFormat="1" ht="37.8" customHeight="1">
      <c r="A120" s="41"/>
      <c r="B120" s="42"/>
      <c r="C120" s="217" t="s">
        <v>229</v>
      </c>
      <c r="D120" s="217" t="s">
        <v>199</v>
      </c>
      <c r="E120" s="218" t="s">
        <v>253</v>
      </c>
      <c r="F120" s="219" t="s">
        <v>254</v>
      </c>
      <c r="G120" s="220" t="s">
        <v>248</v>
      </c>
      <c r="H120" s="221">
        <v>92.299999999999997</v>
      </c>
      <c r="I120" s="222"/>
      <c r="J120" s="223">
        <f>ROUND(I120*H120,2)</f>
        <v>0</v>
      </c>
      <c r="K120" s="219" t="s">
        <v>203</v>
      </c>
      <c r="L120" s="47"/>
      <c r="M120" s="224" t="s">
        <v>19</v>
      </c>
      <c r="N120" s="225" t="s">
        <v>47</v>
      </c>
      <c r="O120" s="87"/>
      <c r="P120" s="226">
        <f>O120*H120</f>
        <v>0</v>
      </c>
      <c r="Q120" s="226">
        <v>0</v>
      </c>
      <c r="R120" s="226">
        <f>Q120*H120</f>
        <v>0</v>
      </c>
      <c r="S120" s="226">
        <v>0.040000000000000001</v>
      </c>
      <c r="T120" s="227">
        <f>S120*H120</f>
        <v>3.6920000000000002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8" t="s">
        <v>204</v>
      </c>
      <c r="AT120" s="228" t="s">
        <v>199</v>
      </c>
      <c r="AU120" s="228" t="s">
        <v>85</v>
      </c>
      <c r="AY120" s="20" t="s">
        <v>197</v>
      </c>
      <c r="BE120" s="229">
        <f>IF(N120="základní",J120,0)</f>
        <v>0</v>
      </c>
      <c r="BF120" s="229">
        <f>IF(N120="snížená",J120,0)</f>
        <v>0</v>
      </c>
      <c r="BG120" s="229">
        <f>IF(N120="zákl. přenesená",J120,0)</f>
        <v>0</v>
      </c>
      <c r="BH120" s="229">
        <f>IF(N120="sníž. přenesená",J120,0)</f>
        <v>0</v>
      </c>
      <c r="BI120" s="229">
        <f>IF(N120="nulová",J120,0)</f>
        <v>0</v>
      </c>
      <c r="BJ120" s="20" t="s">
        <v>83</v>
      </c>
      <c r="BK120" s="229">
        <f>ROUND(I120*H120,2)</f>
        <v>0</v>
      </c>
      <c r="BL120" s="20" t="s">
        <v>204</v>
      </c>
      <c r="BM120" s="228" t="s">
        <v>1003</v>
      </c>
    </row>
    <row r="121" s="2" customFormat="1">
      <c r="A121" s="41"/>
      <c r="B121" s="42"/>
      <c r="C121" s="43"/>
      <c r="D121" s="230" t="s">
        <v>206</v>
      </c>
      <c r="E121" s="43"/>
      <c r="F121" s="231" t="s">
        <v>256</v>
      </c>
      <c r="G121" s="43"/>
      <c r="H121" s="43"/>
      <c r="I121" s="232"/>
      <c r="J121" s="43"/>
      <c r="K121" s="43"/>
      <c r="L121" s="47"/>
      <c r="M121" s="233"/>
      <c r="N121" s="234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206</v>
      </c>
      <c r="AU121" s="20" t="s">
        <v>85</v>
      </c>
    </row>
    <row r="122" s="13" customFormat="1">
      <c r="A122" s="13"/>
      <c r="B122" s="235"/>
      <c r="C122" s="236"/>
      <c r="D122" s="237" t="s">
        <v>208</v>
      </c>
      <c r="E122" s="238" t="s">
        <v>19</v>
      </c>
      <c r="F122" s="239" t="s">
        <v>1004</v>
      </c>
      <c r="G122" s="236"/>
      <c r="H122" s="240">
        <v>92.299999999999997</v>
      </c>
      <c r="I122" s="241"/>
      <c r="J122" s="236"/>
      <c r="K122" s="236"/>
      <c r="L122" s="242"/>
      <c r="M122" s="243"/>
      <c r="N122" s="244"/>
      <c r="O122" s="244"/>
      <c r="P122" s="244"/>
      <c r="Q122" s="244"/>
      <c r="R122" s="244"/>
      <c r="S122" s="244"/>
      <c r="T122" s="245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6" t="s">
        <v>208</v>
      </c>
      <c r="AU122" s="246" t="s">
        <v>85</v>
      </c>
      <c r="AV122" s="13" t="s">
        <v>85</v>
      </c>
      <c r="AW122" s="13" t="s">
        <v>37</v>
      </c>
      <c r="AX122" s="13" t="s">
        <v>83</v>
      </c>
      <c r="AY122" s="246" t="s">
        <v>197</v>
      </c>
    </row>
    <row r="123" s="2" customFormat="1" ht="24.15" customHeight="1">
      <c r="A123" s="41"/>
      <c r="B123" s="42"/>
      <c r="C123" s="217" t="s">
        <v>234</v>
      </c>
      <c r="D123" s="217" t="s">
        <v>199</v>
      </c>
      <c r="E123" s="218" t="s">
        <v>1005</v>
      </c>
      <c r="F123" s="219" t="s">
        <v>1006</v>
      </c>
      <c r="G123" s="220" t="s">
        <v>202</v>
      </c>
      <c r="H123" s="221">
        <v>148.59999999999999</v>
      </c>
      <c r="I123" s="222"/>
      <c r="J123" s="223">
        <f>ROUND(I123*H123,2)</f>
        <v>0</v>
      </c>
      <c r="K123" s="219" t="s">
        <v>203</v>
      </c>
      <c r="L123" s="47"/>
      <c r="M123" s="224" t="s">
        <v>19</v>
      </c>
      <c r="N123" s="225" t="s">
        <v>47</v>
      </c>
      <c r="O123" s="87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8" t="s">
        <v>204</v>
      </c>
      <c r="AT123" s="228" t="s">
        <v>199</v>
      </c>
      <c r="AU123" s="228" t="s">
        <v>85</v>
      </c>
      <c r="AY123" s="20" t="s">
        <v>197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0" t="s">
        <v>83</v>
      </c>
      <c r="BK123" s="229">
        <f>ROUND(I123*H123,2)</f>
        <v>0</v>
      </c>
      <c r="BL123" s="20" t="s">
        <v>204</v>
      </c>
      <c r="BM123" s="228" t="s">
        <v>1007</v>
      </c>
    </row>
    <row r="124" s="2" customFormat="1">
      <c r="A124" s="41"/>
      <c r="B124" s="42"/>
      <c r="C124" s="43"/>
      <c r="D124" s="230" t="s">
        <v>206</v>
      </c>
      <c r="E124" s="43"/>
      <c r="F124" s="231" t="s">
        <v>1008</v>
      </c>
      <c r="G124" s="43"/>
      <c r="H124" s="43"/>
      <c r="I124" s="232"/>
      <c r="J124" s="43"/>
      <c r="K124" s="43"/>
      <c r="L124" s="47"/>
      <c r="M124" s="233"/>
      <c r="N124" s="234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206</v>
      </c>
      <c r="AU124" s="20" t="s">
        <v>85</v>
      </c>
    </row>
    <row r="125" s="13" customFormat="1">
      <c r="A125" s="13"/>
      <c r="B125" s="235"/>
      <c r="C125" s="236"/>
      <c r="D125" s="237" t="s">
        <v>208</v>
      </c>
      <c r="E125" s="238" t="s">
        <v>19</v>
      </c>
      <c r="F125" s="239" t="s">
        <v>1009</v>
      </c>
      <c r="G125" s="236"/>
      <c r="H125" s="240">
        <v>81.599999999999994</v>
      </c>
      <c r="I125" s="241"/>
      <c r="J125" s="236"/>
      <c r="K125" s="236"/>
      <c r="L125" s="242"/>
      <c r="M125" s="243"/>
      <c r="N125" s="244"/>
      <c r="O125" s="244"/>
      <c r="P125" s="244"/>
      <c r="Q125" s="244"/>
      <c r="R125" s="244"/>
      <c r="S125" s="244"/>
      <c r="T125" s="245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6" t="s">
        <v>208</v>
      </c>
      <c r="AU125" s="246" t="s">
        <v>85</v>
      </c>
      <c r="AV125" s="13" t="s">
        <v>85</v>
      </c>
      <c r="AW125" s="13" t="s">
        <v>37</v>
      </c>
      <c r="AX125" s="13" t="s">
        <v>76</v>
      </c>
      <c r="AY125" s="246" t="s">
        <v>197</v>
      </c>
    </row>
    <row r="126" s="13" customFormat="1">
      <c r="A126" s="13"/>
      <c r="B126" s="235"/>
      <c r="C126" s="236"/>
      <c r="D126" s="237" t="s">
        <v>208</v>
      </c>
      <c r="E126" s="238" t="s">
        <v>19</v>
      </c>
      <c r="F126" s="239" t="s">
        <v>1010</v>
      </c>
      <c r="G126" s="236"/>
      <c r="H126" s="240">
        <v>67</v>
      </c>
      <c r="I126" s="241"/>
      <c r="J126" s="236"/>
      <c r="K126" s="236"/>
      <c r="L126" s="242"/>
      <c r="M126" s="243"/>
      <c r="N126" s="244"/>
      <c r="O126" s="244"/>
      <c r="P126" s="244"/>
      <c r="Q126" s="244"/>
      <c r="R126" s="244"/>
      <c r="S126" s="244"/>
      <c r="T126" s="245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6" t="s">
        <v>208</v>
      </c>
      <c r="AU126" s="246" t="s">
        <v>85</v>
      </c>
      <c r="AV126" s="13" t="s">
        <v>85</v>
      </c>
      <c r="AW126" s="13" t="s">
        <v>37</v>
      </c>
      <c r="AX126" s="13" t="s">
        <v>76</v>
      </c>
      <c r="AY126" s="246" t="s">
        <v>197</v>
      </c>
    </row>
    <row r="127" s="14" customFormat="1">
      <c r="A127" s="14"/>
      <c r="B127" s="247"/>
      <c r="C127" s="248"/>
      <c r="D127" s="237" t="s">
        <v>208</v>
      </c>
      <c r="E127" s="249" t="s">
        <v>19</v>
      </c>
      <c r="F127" s="250" t="s">
        <v>272</v>
      </c>
      <c r="G127" s="248"/>
      <c r="H127" s="251">
        <v>148.59999999999999</v>
      </c>
      <c r="I127" s="252"/>
      <c r="J127" s="248"/>
      <c r="K127" s="248"/>
      <c r="L127" s="253"/>
      <c r="M127" s="254"/>
      <c r="N127" s="255"/>
      <c r="O127" s="255"/>
      <c r="P127" s="255"/>
      <c r="Q127" s="255"/>
      <c r="R127" s="255"/>
      <c r="S127" s="255"/>
      <c r="T127" s="256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7" t="s">
        <v>208</v>
      </c>
      <c r="AU127" s="257" t="s">
        <v>85</v>
      </c>
      <c r="AV127" s="14" t="s">
        <v>204</v>
      </c>
      <c r="AW127" s="14" t="s">
        <v>37</v>
      </c>
      <c r="AX127" s="14" t="s">
        <v>83</v>
      </c>
      <c r="AY127" s="257" t="s">
        <v>197</v>
      </c>
    </row>
    <row r="128" s="2" customFormat="1" ht="37.8" customHeight="1">
      <c r="A128" s="41"/>
      <c r="B128" s="42"/>
      <c r="C128" s="217" t="s">
        <v>239</v>
      </c>
      <c r="D128" s="217" t="s">
        <v>199</v>
      </c>
      <c r="E128" s="218" t="s">
        <v>264</v>
      </c>
      <c r="F128" s="219" t="s">
        <v>265</v>
      </c>
      <c r="G128" s="220" t="s">
        <v>266</v>
      </c>
      <c r="H128" s="221">
        <v>37</v>
      </c>
      <c r="I128" s="222"/>
      <c r="J128" s="223">
        <f>ROUND(I128*H128,2)</f>
        <v>0</v>
      </c>
      <c r="K128" s="219" t="s">
        <v>203</v>
      </c>
      <c r="L128" s="47"/>
      <c r="M128" s="224" t="s">
        <v>19</v>
      </c>
      <c r="N128" s="225" t="s">
        <v>47</v>
      </c>
      <c r="O128" s="87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204</v>
      </c>
      <c r="AT128" s="228" t="s">
        <v>199</v>
      </c>
      <c r="AU128" s="228" t="s">
        <v>85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204</v>
      </c>
      <c r="BM128" s="228" t="s">
        <v>1011</v>
      </c>
    </row>
    <row r="129" s="2" customFormat="1">
      <c r="A129" s="41"/>
      <c r="B129" s="42"/>
      <c r="C129" s="43"/>
      <c r="D129" s="230" t="s">
        <v>206</v>
      </c>
      <c r="E129" s="43"/>
      <c r="F129" s="231" t="s">
        <v>268</v>
      </c>
      <c r="G129" s="43"/>
      <c r="H129" s="43"/>
      <c r="I129" s="232"/>
      <c r="J129" s="43"/>
      <c r="K129" s="43"/>
      <c r="L129" s="47"/>
      <c r="M129" s="233"/>
      <c r="N129" s="23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206</v>
      </c>
      <c r="AU129" s="20" t="s">
        <v>85</v>
      </c>
    </row>
    <row r="130" s="13" customFormat="1">
      <c r="A130" s="13"/>
      <c r="B130" s="235"/>
      <c r="C130" s="236"/>
      <c r="D130" s="237" t="s">
        <v>208</v>
      </c>
      <c r="E130" s="238" t="s">
        <v>19</v>
      </c>
      <c r="F130" s="239" t="s">
        <v>1012</v>
      </c>
      <c r="G130" s="236"/>
      <c r="H130" s="240">
        <v>27</v>
      </c>
      <c r="I130" s="241"/>
      <c r="J130" s="236"/>
      <c r="K130" s="236"/>
      <c r="L130" s="242"/>
      <c r="M130" s="243"/>
      <c r="N130" s="244"/>
      <c r="O130" s="244"/>
      <c r="P130" s="244"/>
      <c r="Q130" s="244"/>
      <c r="R130" s="244"/>
      <c r="S130" s="244"/>
      <c r="T130" s="245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6" t="s">
        <v>208</v>
      </c>
      <c r="AU130" s="246" t="s">
        <v>85</v>
      </c>
      <c r="AV130" s="13" t="s">
        <v>85</v>
      </c>
      <c r="AW130" s="13" t="s">
        <v>37</v>
      </c>
      <c r="AX130" s="13" t="s">
        <v>76</v>
      </c>
      <c r="AY130" s="246" t="s">
        <v>197</v>
      </c>
    </row>
    <row r="131" s="13" customFormat="1">
      <c r="A131" s="13"/>
      <c r="B131" s="235"/>
      <c r="C131" s="236"/>
      <c r="D131" s="237" t="s">
        <v>208</v>
      </c>
      <c r="E131" s="238" t="s">
        <v>19</v>
      </c>
      <c r="F131" s="239" t="s">
        <v>1013</v>
      </c>
      <c r="G131" s="236"/>
      <c r="H131" s="240">
        <v>2.7000000000000002</v>
      </c>
      <c r="I131" s="241"/>
      <c r="J131" s="236"/>
      <c r="K131" s="236"/>
      <c r="L131" s="242"/>
      <c r="M131" s="243"/>
      <c r="N131" s="244"/>
      <c r="O131" s="244"/>
      <c r="P131" s="244"/>
      <c r="Q131" s="244"/>
      <c r="R131" s="244"/>
      <c r="S131" s="244"/>
      <c r="T131" s="245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6" t="s">
        <v>208</v>
      </c>
      <c r="AU131" s="246" t="s">
        <v>85</v>
      </c>
      <c r="AV131" s="13" t="s">
        <v>85</v>
      </c>
      <c r="AW131" s="13" t="s">
        <v>37</v>
      </c>
      <c r="AX131" s="13" t="s">
        <v>76</v>
      </c>
      <c r="AY131" s="246" t="s">
        <v>197</v>
      </c>
    </row>
    <row r="132" s="13" customFormat="1">
      <c r="A132" s="13"/>
      <c r="B132" s="235"/>
      <c r="C132" s="236"/>
      <c r="D132" s="237" t="s">
        <v>208</v>
      </c>
      <c r="E132" s="238" t="s">
        <v>19</v>
      </c>
      <c r="F132" s="239" t="s">
        <v>1014</v>
      </c>
      <c r="G132" s="236"/>
      <c r="H132" s="240">
        <v>6.1600000000000001</v>
      </c>
      <c r="I132" s="241"/>
      <c r="J132" s="236"/>
      <c r="K132" s="236"/>
      <c r="L132" s="242"/>
      <c r="M132" s="243"/>
      <c r="N132" s="244"/>
      <c r="O132" s="244"/>
      <c r="P132" s="244"/>
      <c r="Q132" s="244"/>
      <c r="R132" s="244"/>
      <c r="S132" s="244"/>
      <c r="T132" s="245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6" t="s">
        <v>208</v>
      </c>
      <c r="AU132" s="246" t="s">
        <v>85</v>
      </c>
      <c r="AV132" s="13" t="s">
        <v>85</v>
      </c>
      <c r="AW132" s="13" t="s">
        <v>37</v>
      </c>
      <c r="AX132" s="13" t="s">
        <v>76</v>
      </c>
      <c r="AY132" s="246" t="s">
        <v>197</v>
      </c>
    </row>
    <row r="133" s="13" customFormat="1">
      <c r="A133" s="13"/>
      <c r="B133" s="235"/>
      <c r="C133" s="236"/>
      <c r="D133" s="237" t="s">
        <v>208</v>
      </c>
      <c r="E133" s="238" t="s">
        <v>19</v>
      </c>
      <c r="F133" s="239" t="s">
        <v>1015</v>
      </c>
      <c r="G133" s="236"/>
      <c r="H133" s="240">
        <v>1.1399999999999999</v>
      </c>
      <c r="I133" s="241"/>
      <c r="J133" s="236"/>
      <c r="K133" s="236"/>
      <c r="L133" s="242"/>
      <c r="M133" s="243"/>
      <c r="N133" s="244"/>
      <c r="O133" s="244"/>
      <c r="P133" s="244"/>
      <c r="Q133" s="244"/>
      <c r="R133" s="244"/>
      <c r="S133" s="244"/>
      <c r="T133" s="245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6" t="s">
        <v>208</v>
      </c>
      <c r="AU133" s="246" t="s">
        <v>85</v>
      </c>
      <c r="AV133" s="13" t="s">
        <v>85</v>
      </c>
      <c r="AW133" s="13" t="s">
        <v>37</v>
      </c>
      <c r="AX133" s="13" t="s">
        <v>76</v>
      </c>
      <c r="AY133" s="246" t="s">
        <v>197</v>
      </c>
    </row>
    <row r="134" s="14" customFormat="1">
      <c r="A134" s="14"/>
      <c r="B134" s="247"/>
      <c r="C134" s="248"/>
      <c r="D134" s="237" t="s">
        <v>208</v>
      </c>
      <c r="E134" s="249" t="s">
        <v>19</v>
      </c>
      <c r="F134" s="250" t="s">
        <v>272</v>
      </c>
      <c r="G134" s="248"/>
      <c r="H134" s="251">
        <v>37</v>
      </c>
      <c r="I134" s="252"/>
      <c r="J134" s="248"/>
      <c r="K134" s="248"/>
      <c r="L134" s="253"/>
      <c r="M134" s="254"/>
      <c r="N134" s="255"/>
      <c r="O134" s="255"/>
      <c r="P134" s="255"/>
      <c r="Q134" s="255"/>
      <c r="R134" s="255"/>
      <c r="S134" s="255"/>
      <c r="T134" s="256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7" t="s">
        <v>208</v>
      </c>
      <c r="AU134" s="257" t="s">
        <v>85</v>
      </c>
      <c r="AV134" s="14" t="s">
        <v>204</v>
      </c>
      <c r="AW134" s="14" t="s">
        <v>37</v>
      </c>
      <c r="AX134" s="14" t="s">
        <v>83</v>
      </c>
      <c r="AY134" s="257" t="s">
        <v>197</v>
      </c>
    </row>
    <row r="135" s="2" customFormat="1" ht="37.8" customHeight="1">
      <c r="A135" s="41"/>
      <c r="B135" s="42"/>
      <c r="C135" s="217" t="s">
        <v>245</v>
      </c>
      <c r="D135" s="217" t="s">
        <v>199</v>
      </c>
      <c r="E135" s="218" t="s">
        <v>274</v>
      </c>
      <c r="F135" s="219" t="s">
        <v>275</v>
      </c>
      <c r="G135" s="220" t="s">
        <v>266</v>
      </c>
      <c r="H135" s="221">
        <v>18.5</v>
      </c>
      <c r="I135" s="222"/>
      <c r="J135" s="223">
        <f>ROUND(I135*H135,2)</f>
        <v>0</v>
      </c>
      <c r="K135" s="219" t="s">
        <v>203</v>
      </c>
      <c r="L135" s="47"/>
      <c r="M135" s="224" t="s">
        <v>19</v>
      </c>
      <c r="N135" s="225" t="s">
        <v>47</v>
      </c>
      <c r="O135" s="87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8" t="s">
        <v>204</v>
      </c>
      <c r="AT135" s="228" t="s">
        <v>199</v>
      </c>
      <c r="AU135" s="228" t="s">
        <v>85</v>
      </c>
      <c r="AY135" s="20" t="s">
        <v>197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0" t="s">
        <v>83</v>
      </c>
      <c r="BK135" s="229">
        <f>ROUND(I135*H135,2)</f>
        <v>0</v>
      </c>
      <c r="BL135" s="20" t="s">
        <v>204</v>
      </c>
      <c r="BM135" s="228" t="s">
        <v>1016</v>
      </c>
    </row>
    <row r="136" s="2" customFormat="1">
      <c r="A136" s="41"/>
      <c r="B136" s="42"/>
      <c r="C136" s="43"/>
      <c r="D136" s="230" t="s">
        <v>206</v>
      </c>
      <c r="E136" s="43"/>
      <c r="F136" s="231" t="s">
        <v>277</v>
      </c>
      <c r="G136" s="43"/>
      <c r="H136" s="43"/>
      <c r="I136" s="232"/>
      <c r="J136" s="43"/>
      <c r="K136" s="43"/>
      <c r="L136" s="47"/>
      <c r="M136" s="233"/>
      <c r="N136" s="234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206</v>
      </c>
      <c r="AU136" s="20" t="s">
        <v>85</v>
      </c>
    </row>
    <row r="137" s="13" customFormat="1">
      <c r="A137" s="13"/>
      <c r="B137" s="235"/>
      <c r="C137" s="236"/>
      <c r="D137" s="237" t="s">
        <v>208</v>
      </c>
      <c r="E137" s="236"/>
      <c r="F137" s="239" t="s">
        <v>1017</v>
      </c>
      <c r="G137" s="236"/>
      <c r="H137" s="240">
        <v>18.5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4</v>
      </c>
      <c r="AX137" s="13" t="s">
        <v>83</v>
      </c>
      <c r="AY137" s="246" t="s">
        <v>197</v>
      </c>
    </row>
    <row r="138" s="2" customFormat="1" ht="44.25" customHeight="1">
      <c r="A138" s="41"/>
      <c r="B138" s="42"/>
      <c r="C138" s="217" t="s">
        <v>252</v>
      </c>
      <c r="D138" s="217" t="s">
        <v>199</v>
      </c>
      <c r="E138" s="218" t="s">
        <v>1018</v>
      </c>
      <c r="F138" s="219" t="s">
        <v>1019</v>
      </c>
      <c r="G138" s="220" t="s">
        <v>266</v>
      </c>
      <c r="H138" s="221">
        <v>16.355</v>
      </c>
      <c r="I138" s="222"/>
      <c r="J138" s="223">
        <f>ROUND(I138*H138,2)</f>
        <v>0</v>
      </c>
      <c r="K138" s="219" t="s">
        <v>203</v>
      </c>
      <c r="L138" s="47"/>
      <c r="M138" s="224" t="s">
        <v>19</v>
      </c>
      <c r="N138" s="225" t="s">
        <v>47</v>
      </c>
      <c r="O138" s="87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8" t="s">
        <v>204</v>
      </c>
      <c r="AT138" s="228" t="s">
        <v>199</v>
      </c>
      <c r="AU138" s="228" t="s">
        <v>85</v>
      </c>
      <c r="AY138" s="20" t="s">
        <v>197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0" t="s">
        <v>83</v>
      </c>
      <c r="BK138" s="229">
        <f>ROUND(I138*H138,2)</f>
        <v>0</v>
      </c>
      <c r="BL138" s="20" t="s">
        <v>204</v>
      </c>
      <c r="BM138" s="228" t="s">
        <v>1020</v>
      </c>
    </row>
    <row r="139" s="2" customFormat="1">
      <c r="A139" s="41"/>
      <c r="B139" s="42"/>
      <c r="C139" s="43"/>
      <c r="D139" s="230" t="s">
        <v>206</v>
      </c>
      <c r="E139" s="43"/>
      <c r="F139" s="231" t="s">
        <v>1021</v>
      </c>
      <c r="G139" s="43"/>
      <c r="H139" s="43"/>
      <c r="I139" s="232"/>
      <c r="J139" s="43"/>
      <c r="K139" s="43"/>
      <c r="L139" s="47"/>
      <c r="M139" s="233"/>
      <c r="N139" s="23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206</v>
      </c>
      <c r="AU139" s="20" t="s">
        <v>85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1022</v>
      </c>
      <c r="G140" s="236"/>
      <c r="H140" s="240">
        <v>2.5499999999999998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85</v>
      </c>
      <c r="AV140" s="13" t="s">
        <v>85</v>
      </c>
      <c r="AW140" s="13" t="s">
        <v>37</v>
      </c>
      <c r="AX140" s="13" t="s">
        <v>76</v>
      </c>
      <c r="AY140" s="246" t="s">
        <v>197</v>
      </c>
    </row>
    <row r="141" s="13" customFormat="1">
      <c r="A141" s="13"/>
      <c r="B141" s="235"/>
      <c r="C141" s="236"/>
      <c r="D141" s="237" t="s">
        <v>208</v>
      </c>
      <c r="E141" s="238" t="s">
        <v>19</v>
      </c>
      <c r="F141" s="239" t="s">
        <v>1023</v>
      </c>
      <c r="G141" s="236"/>
      <c r="H141" s="240">
        <v>0.75</v>
      </c>
      <c r="I141" s="241"/>
      <c r="J141" s="236"/>
      <c r="K141" s="236"/>
      <c r="L141" s="242"/>
      <c r="M141" s="243"/>
      <c r="N141" s="244"/>
      <c r="O141" s="244"/>
      <c r="P141" s="244"/>
      <c r="Q141" s="244"/>
      <c r="R141" s="244"/>
      <c r="S141" s="244"/>
      <c r="T141" s="245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6" t="s">
        <v>208</v>
      </c>
      <c r="AU141" s="246" t="s">
        <v>85</v>
      </c>
      <c r="AV141" s="13" t="s">
        <v>85</v>
      </c>
      <c r="AW141" s="13" t="s">
        <v>37</v>
      </c>
      <c r="AX141" s="13" t="s">
        <v>76</v>
      </c>
      <c r="AY141" s="246" t="s">
        <v>197</v>
      </c>
    </row>
    <row r="142" s="13" customFormat="1">
      <c r="A142" s="13"/>
      <c r="B142" s="235"/>
      <c r="C142" s="236"/>
      <c r="D142" s="237" t="s">
        <v>208</v>
      </c>
      <c r="E142" s="238" t="s">
        <v>19</v>
      </c>
      <c r="F142" s="239" t="s">
        <v>1024</v>
      </c>
      <c r="G142" s="236"/>
      <c r="H142" s="240">
        <v>13.055</v>
      </c>
      <c r="I142" s="241"/>
      <c r="J142" s="236"/>
      <c r="K142" s="236"/>
      <c r="L142" s="242"/>
      <c r="M142" s="243"/>
      <c r="N142" s="244"/>
      <c r="O142" s="244"/>
      <c r="P142" s="244"/>
      <c r="Q142" s="244"/>
      <c r="R142" s="244"/>
      <c r="S142" s="244"/>
      <c r="T142" s="245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6" t="s">
        <v>208</v>
      </c>
      <c r="AU142" s="246" t="s">
        <v>85</v>
      </c>
      <c r="AV142" s="13" t="s">
        <v>85</v>
      </c>
      <c r="AW142" s="13" t="s">
        <v>37</v>
      </c>
      <c r="AX142" s="13" t="s">
        <v>76</v>
      </c>
      <c r="AY142" s="246" t="s">
        <v>197</v>
      </c>
    </row>
    <row r="143" s="15" customFormat="1">
      <c r="A143" s="15"/>
      <c r="B143" s="258"/>
      <c r="C143" s="259"/>
      <c r="D143" s="237" t="s">
        <v>208</v>
      </c>
      <c r="E143" s="260" t="s">
        <v>19</v>
      </c>
      <c r="F143" s="261" t="s">
        <v>301</v>
      </c>
      <c r="G143" s="259"/>
      <c r="H143" s="262">
        <v>16.355</v>
      </c>
      <c r="I143" s="263"/>
      <c r="J143" s="259"/>
      <c r="K143" s="259"/>
      <c r="L143" s="264"/>
      <c r="M143" s="265"/>
      <c r="N143" s="266"/>
      <c r="O143" s="266"/>
      <c r="P143" s="266"/>
      <c r="Q143" s="266"/>
      <c r="R143" s="266"/>
      <c r="S143" s="266"/>
      <c r="T143" s="267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8" t="s">
        <v>208</v>
      </c>
      <c r="AU143" s="268" t="s">
        <v>85</v>
      </c>
      <c r="AV143" s="15" t="s">
        <v>93</v>
      </c>
      <c r="AW143" s="15" t="s">
        <v>37</v>
      </c>
      <c r="AX143" s="15" t="s">
        <v>76</v>
      </c>
      <c r="AY143" s="268" t="s">
        <v>197</v>
      </c>
    </row>
    <row r="144" s="14" customFormat="1">
      <c r="A144" s="14"/>
      <c r="B144" s="247"/>
      <c r="C144" s="248"/>
      <c r="D144" s="237" t="s">
        <v>208</v>
      </c>
      <c r="E144" s="249" t="s">
        <v>19</v>
      </c>
      <c r="F144" s="250" t="s">
        <v>272</v>
      </c>
      <c r="G144" s="248"/>
      <c r="H144" s="251">
        <v>16.355</v>
      </c>
      <c r="I144" s="252"/>
      <c r="J144" s="248"/>
      <c r="K144" s="248"/>
      <c r="L144" s="253"/>
      <c r="M144" s="254"/>
      <c r="N144" s="255"/>
      <c r="O144" s="255"/>
      <c r="P144" s="255"/>
      <c r="Q144" s="255"/>
      <c r="R144" s="255"/>
      <c r="S144" s="255"/>
      <c r="T144" s="256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7" t="s">
        <v>208</v>
      </c>
      <c r="AU144" s="257" t="s">
        <v>85</v>
      </c>
      <c r="AV144" s="14" t="s">
        <v>204</v>
      </c>
      <c r="AW144" s="14" t="s">
        <v>37</v>
      </c>
      <c r="AX144" s="14" t="s">
        <v>83</v>
      </c>
      <c r="AY144" s="257" t="s">
        <v>197</v>
      </c>
    </row>
    <row r="145" s="2" customFormat="1" ht="37.8" customHeight="1">
      <c r="A145" s="41"/>
      <c r="B145" s="42"/>
      <c r="C145" s="217" t="s">
        <v>258</v>
      </c>
      <c r="D145" s="217" t="s">
        <v>199</v>
      </c>
      <c r="E145" s="218" t="s">
        <v>303</v>
      </c>
      <c r="F145" s="219" t="s">
        <v>304</v>
      </c>
      <c r="G145" s="220" t="s">
        <v>266</v>
      </c>
      <c r="H145" s="221">
        <v>8.1780000000000008</v>
      </c>
      <c r="I145" s="222"/>
      <c r="J145" s="223">
        <f>ROUND(I145*H145,2)</f>
        <v>0</v>
      </c>
      <c r="K145" s="219" t="s">
        <v>203</v>
      </c>
      <c r="L145" s="47"/>
      <c r="M145" s="224" t="s">
        <v>19</v>
      </c>
      <c r="N145" s="225" t="s">
        <v>47</v>
      </c>
      <c r="O145" s="87"/>
      <c r="P145" s="226">
        <f>O145*H145</f>
        <v>0</v>
      </c>
      <c r="Q145" s="226">
        <v>0</v>
      </c>
      <c r="R145" s="226">
        <f>Q145*H145</f>
        <v>0</v>
      </c>
      <c r="S145" s="226">
        <v>0</v>
      </c>
      <c r="T145" s="227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8" t="s">
        <v>204</v>
      </c>
      <c r="AT145" s="228" t="s">
        <v>199</v>
      </c>
      <c r="AU145" s="228" t="s">
        <v>85</v>
      </c>
      <c r="AY145" s="20" t="s">
        <v>197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0" t="s">
        <v>83</v>
      </c>
      <c r="BK145" s="229">
        <f>ROUND(I145*H145,2)</f>
        <v>0</v>
      </c>
      <c r="BL145" s="20" t="s">
        <v>204</v>
      </c>
      <c r="BM145" s="228" t="s">
        <v>1025</v>
      </c>
    </row>
    <row r="146" s="2" customFormat="1">
      <c r="A146" s="41"/>
      <c r="B146" s="42"/>
      <c r="C146" s="43"/>
      <c r="D146" s="230" t="s">
        <v>206</v>
      </c>
      <c r="E146" s="43"/>
      <c r="F146" s="231" t="s">
        <v>306</v>
      </c>
      <c r="G146" s="43"/>
      <c r="H146" s="43"/>
      <c r="I146" s="232"/>
      <c r="J146" s="43"/>
      <c r="K146" s="43"/>
      <c r="L146" s="47"/>
      <c r="M146" s="233"/>
      <c r="N146" s="234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206</v>
      </c>
      <c r="AU146" s="20" t="s">
        <v>85</v>
      </c>
    </row>
    <row r="147" s="13" customFormat="1">
      <c r="A147" s="13"/>
      <c r="B147" s="235"/>
      <c r="C147" s="236"/>
      <c r="D147" s="237" t="s">
        <v>208</v>
      </c>
      <c r="E147" s="236"/>
      <c r="F147" s="239" t="s">
        <v>1026</v>
      </c>
      <c r="G147" s="236"/>
      <c r="H147" s="240">
        <v>8.1780000000000008</v>
      </c>
      <c r="I147" s="241"/>
      <c r="J147" s="236"/>
      <c r="K147" s="236"/>
      <c r="L147" s="242"/>
      <c r="M147" s="243"/>
      <c r="N147" s="244"/>
      <c r="O147" s="244"/>
      <c r="P147" s="244"/>
      <c r="Q147" s="244"/>
      <c r="R147" s="244"/>
      <c r="S147" s="244"/>
      <c r="T147" s="245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6" t="s">
        <v>208</v>
      </c>
      <c r="AU147" s="246" t="s">
        <v>85</v>
      </c>
      <c r="AV147" s="13" t="s">
        <v>85</v>
      </c>
      <c r="AW147" s="13" t="s">
        <v>4</v>
      </c>
      <c r="AX147" s="13" t="s">
        <v>83</v>
      </c>
      <c r="AY147" s="246" t="s">
        <v>197</v>
      </c>
    </row>
    <row r="148" s="2" customFormat="1" ht="62.7" customHeight="1">
      <c r="A148" s="41"/>
      <c r="B148" s="42"/>
      <c r="C148" s="217" t="s">
        <v>8</v>
      </c>
      <c r="D148" s="217" t="s">
        <v>199</v>
      </c>
      <c r="E148" s="218" t="s">
        <v>309</v>
      </c>
      <c r="F148" s="219" t="s">
        <v>310</v>
      </c>
      <c r="G148" s="220" t="s">
        <v>266</v>
      </c>
      <c r="H148" s="221">
        <v>112.795</v>
      </c>
      <c r="I148" s="222"/>
      <c r="J148" s="223">
        <f>ROUND(I148*H148,2)</f>
        <v>0</v>
      </c>
      <c r="K148" s="219" t="s">
        <v>203</v>
      </c>
      <c r="L148" s="47"/>
      <c r="M148" s="224" t="s">
        <v>19</v>
      </c>
      <c r="N148" s="225" t="s">
        <v>47</v>
      </c>
      <c r="O148" s="87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204</v>
      </c>
      <c r="AT148" s="228" t="s">
        <v>199</v>
      </c>
      <c r="AU148" s="228" t="s">
        <v>85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204</v>
      </c>
      <c r="BM148" s="228" t="s">
        <v>1027</v>
      </c>
    </row>
    <row r="149" s="2" customFormat="1">
      <c r="A149" s="41"/>
      <c r="B149" s="42"/>
      <c r="C149" s="43"/>
      <c r="D149" s="230" t="s">
        <v>206</v>
      </c>
      <c r="E149" s="43"/>
      <c r="F149" s="231" t="s">
        <v>312</v>
      </c>
      <c r="G149" s="43"/>
      <c r="H149" s="43"/>
      <c r="I149" s="232"/>
      <c r="J149" s="43"/>
      <c r="K149" s="43"/>
      <c r="L149" s="47"/>
      <c r="M149" s="233"/>
      <c r="N149" s="23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206</v>
      </c>
      <c r="AU149" s="20" t="s">
        <v>85</v>
      </c>
    </row>
    <row r="150" s="13" customFormat="1">
      <c r="A150" s="13"/>
      <c r="B150" s="235"/>
      <c r="C150" s="236"/>
      <c r="D150" s="237" t="s">
        <v>208</v>
      </c>
      <c r="E150" s="238" t="s">
        <v>19</v>
      </c>
      <c r="F150" s="239" t="s">
        <v>1028</v>
      </c>
      <c r="G150" s="236"/>
      <c r="H150" s="240">
        <v>29.719999999999999</v>
      </c>
      <c r="I150" s="241"/>
      <c r="J150" s="236"/>
      <c r="K150" s="236"/>
      <c r="L150" s="242"/>
      <c r="M150" s="243"/>
      <c r="N150" s="244"/>
      <c r="O150" s="244"/>
      <c r="P150" s="244"/>
      <c r="Q150" s="244"/>
      <c r="R150" s="244"/>
      <c r="S150" s="244"/>
      <c r="T150" s="245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6" t="s">
        <v>208</v>
      </c>
      <c r="AU150" s="246" t="s">
        <v>85</v>
      </c>
      <c r="AV150" s="13" t="s">
        <v>85</v>
      </c>
      <c r="AW150" s="13" t="s">
        <v>37</v>
      </c>
      <c r="AX150" s="13" t="s">
        <v>76</v>
      </c>
      <c r="AY150" s="246" t="s">
        <v>197</v>
      </c>
    </row>
    <row r="151" s="13" customFormat="1">
      <c r="A151" s="13"/>
      <c r="B151" s="235"/>
      <c r="C151" s="236"/>
      <c r="D151" s="237" t="s">
        <v>208</v>
      </c>
      <c r="E151" s="238" t="s">
        <v>19</v>
      </c>
      <c r="F151" s="239" t="s">
        <v>1029</v>
      </c>
      <c r="G151" s="236"/>
      <c r="H151" s="240">
        <v>29.719999999999999</v>
      </c>
      <c r="I151" s="241"/>
      <c r="J151" s="236"/>
      <c r="K151" s="236"/>
      <c r="L151" s="242"/>
      <c r="M151" s="243"/>
      <c r="N151" s="244"/>
      <c r="O151" s="244"/>
      <c r="P151" s="244"/>
      <c r="Q151" s="244"/>
      <c r="R151" s="244"/>
      <c r="S151" s="244"/>
      <c r="T151" s="245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6" t="s">
        <v>208</v>
      </c>
      <c r="AU151" s="246" t="s">
        <v>85</v>
      </c>
      <c r="AV151" s="13" t="s">
        <v>85</v>
      </c>
      <c r="AW151" s="13" t="s">
        <v>37</v>
      </c>
      <c r="AX151" s="13" t="s">
        <v>76</v>
      </c>
      <c r="AY151" s="246" t="s">
        <v>197</v>
      </c>
    </row>
    <row r="152" s="15" customFormat="1">
      <c r="A152" s="15"/>
      <c r="B152" s="258"/>
      <c r="C152" s="259"/>
      <c r="D152" s="237" t="s">
        <v>208</v>
      </c>
      <c r="E152" s="260" t="s">
        <v>19</v>
      </c>
      <c r="F152" s="261" t="s">
        <v>315</v>
      </c>
      <c r="G152" s="259"/>
      <c r="H152" s="262">
        <v>59.439999999999998</v>
      </c>
      <c r="I152" s="263"/>
      <c r="J152" s="259"/>
      <c r="K152" s="259"/>
      <c r="L152" s="264"/>
      <c r="M152" s="265"/>
      <c r="N152" s="266"/>
      <c r="O152" s="266"/>
      <c r="P152" s="266"/>
      <c r="Q152" s="266"/>
      <c r="R152" s="266"/>
      <c r="S152" s="266"/>
      <c r="T152" s="267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68" t="s">
        <v>208</v>
      </c>
      <c r="AU152" s="268" t="s">
        <v>85</v>
      </c>
      <c r="AV152" s="15" t="s">
        <v>93</v>
      </c>
      <c r="AW152" s="15" t="s">
        <v>37</v>
      </c>
      <c r="AX152" s="15" t="s">
        <v>76</v>
      </c>
      <c r="AY152" s="268" t="s">
        <v>197</v>
      </c>
    </row>
    <row r="153" s="13" customFormat="1">
      <c r="A153" s="13"/>
      <c r="B153" s="235"/>
      <c r="C153" s="236"/>
      <c r="D153" s="237" t="s">
        <v>208</v>
      </c>
      <c r="E153" s="238" t="s">
        <v>19</v>
      </c>
      <c r="F153" s="239" t="s">
        <v>1030</v>
      </c>
      <c r="G153" s="236"/>
      <c r="H153" s="240">
        <v>53.354999999999997</v>
      </c>
      <c r="I153" s="241"/>
      <c r="J153" s="236"/>
      <c r="K153" s="236"/>
      <c r="L153" s="242"/>
      <c r="M153" s="243"/>
      <c r="N153" s="244"/>
      <c r="O153" s="244"/>
      <c r="P153" s="244"/>
      <c r="Q153" s="244"/>
      <c r="R153" s="244"/>
      <c r="S153" s="244"/>
      <c r="T153" s="245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6" t="s">
        <v>208</v>
      </c>
      <c r="AU153" s="246" t="s">
        <v>85</v>
      </c>
      <c r="AV153" s="13" t="s">
        <v>85</v>
      </c>
      <c r="AW153" s="13" t="s">
        <v>37</v>
      </c>
      <c r="AX153" s="13" t="s">
        <v>76</v>
      </c>
      <c r="AY153" s="246" t="s">
        <v>197</v>
      </c>
    </row>
    <row r="154" s="15" customFormat="1">
      <c r="A154" s="15"/>
      <c r="B154" s="258"/>
      <c r="C154" s="259"/>
      <c r="D154" s="237" t="s">
        <v>208</v>
      </c>
      <c r="E154" s="260" t="s">
        <v>19</v>
      </c>
      <c r="F154" s="261" t="s">
        <v>318</v>
      </c>
      <c r="G154" s="259"/>
      <c r="H154" s="262">
        <v>53.354999999999997</v>
      </c>
      <c r="I154" s="263"/>
      <c r="J154" s="259"/>
      <c r="K154" s="259"/>
      <c r="L154" s="264"/>
      <c r="M154" s="265"/>
      <c r="N154" s="266"/>
      <c r="O154" s="266"/>
      <c r="P154" s="266"/>
      <c r="Q154" s="266"/>
      <c r="R154" s="266"/>
      <c r="S154" s="266"/>
      <c r="T154" s="267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8" t="s">
        <v>208</v>
      </c>
      <c r="AU154" s="268" t="s">
        <v>85</v>
      </c>
      <c r="AV154" s="15" t="s">
        <v>93</v>
      </c>
      <c r="AW154" s="15" t="s">
        <v>37</v>
      </c>
      <c r="AX154" s="15" t="s">
        <v>76</v>
      </c>
      <c r="AY154" s="268" t="s">
        <v>197</v>
      </c>
    </row>
    <row r="155" s="14" customFormat="1">
      <c r="A155" s="14"/>
      <c r="B155" s="247"/>
      <c r="C155" s="248"/>
      <c r="D155" s="237" t="s">
        <v>208</v>
      </c>
      <c r="E155" s="249" t="s">
        <v>19</v>
      </c>
      <c r="F155" s="250" t="s">
        <v>272</v>
      </c>
      <c r="G155" s="248"/>
      <c r="H155" s="251">
        <v>112.79499999999999</v>
      </c>
      <c r="I155" s="252"/>
      <c r="J155" s="248"/>
      <c r="K155" s="248"/>
      <c r="L155" s="253"/>
      <c r="M155" s="254"/>
      <c r="N155" s="255"/>
      <c r="O155" s="255"/>
      <c r="P155" s="255"/>
      <c r="Q155" s="255"/>
      <c r="R155" s="255"/>
      <c r="S155" s="255"/>
      <c r="T155" s="256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7" t="s">
        <v>208</v>
      </c>
      <c r="AU155" s="257" t="s">
        <v>85</v>
      </c>
      <c r="AV155" s="14" t="s">
        <v>204</v>
      </c>
      <c r="AW155" s="14" t="s">
        <v>37</v>
      </c>
      <c r="AX155" s="14" t="s">
        <v>83</v>
      </c>
      <c r="AY155" s="257" t="s">
        <v>197</v>
      </c>
    </row>
    <row r="156" s="2" customFormat="1" ht="62.7" customHeight="1">
      <c r="A156" s="41"/>
      <c r="B156" s="42"/>
      <c r="C156" s="217" t="s">
        <v>273</v>
      </c>
      <c r="D156" s="217" t="s">
        <v>199</v>
      </c>
      <c r="E156" s="218" t="s">
        <v>320</v>
      </c>
      <c r="F156" s="219" t="s">
        <v>321</v>
      </c>
      <c r="G156" s="220" t="s">
        <v>266</v>
      </c>
      <c r="H156" s="221">
        <v>53.354999999999997</v>
      </c>
      <c r="I156" s="222"/>
      <c r="J156" s="223">
        <f>ROUND(I156*H156,2)</f>
        <v>0</v>
      </c>
      <c r="K156" s="219" t="s">
        <v>203</v>
      </c>
      <c r="L156" s="47"/>
      <c r="M156" s="224" t="s">
        <v>19</v>
      </c>
      <c r="N156" s="225" t="s">
        <v>47</v>
      </c>
      <c r="O156" s="87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8" t="s">
        <v>204</v>
      </c>
      <c r="AT156" s="228" t="s">
        <v>199</v>
      </c>
      <c r="AU156" s="228" t="s">
        <v>85</v>
      </c>
      <c r="AY156" s="20" t="s">
        <v>197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0" t="s">
        <v>83</v>
      </c>
      <c r="BK156" s="229">
        <f>ROUND(I156*H156,2)</f>
        <v>0</v>
      </c>
      <c r="BL156" s="20" t="s">
        <v>204</v>
      </c>
      <c r="BM156" s="228" t="s">
        <v>1031</v>
      </c>
    </row>
    <row r="157" s="2" customFormat="1">
      <c r="A157" s="41"/>
      <c r="B157" s="42"/>
      <c r="C157" s="43"/>
      <c r="D157" s="230" t="s">
        <v>206</v>
      </c>
      <c r="E157" s="43"/>
      <c r="F157" s="231" t="s">
        <v>323</v>
      </c>
      <c r="G157" s="43"/>
      <c r="H157" s="43"/>
      <c r="I157" s="232"/>
      <c r="J157" s="43"/>
      <c r="K157" s="43"/>
      <c r="L157" s="47"/>
      <c r="M157" s="233"/>
      <c r="N157" s="23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206</v>
      </c>
      <c r="AU157" s="20" t="s">
        <v>85</v>
      </c>
    </row>
    <row r="158" s="13" customFormat="1">
      <c r="A158" s="13"/>
      <c r="B158" s="235"/>
      <c r="C158" s="236"/>
      <c r="D158" s="237" t="s">
        <v>208</v>
      </c>
      <c r="E158" s="238" t="s">
        <v>19</v>
      </c>
      <c r="F158" s="239" t="s">
        <v>1032</v>
      </c>
      <c r="G158" s="236"/>
      <c r="H158" s="240">
        <v>53.354999999999997</v>
      </c>
      <c r="I158" s="241"/>
      <c r="J158" s="236"/>
      <c r="K158" s="236"/>
      <c r="L158" s="242"/>
      <c r="M158" s="243"/>
      <c r="N158" s="244"/>
      <c r="O158" s="244"/>
      <c r="P158" s="244"/>
      <c r="Q158" s="244"/>
      <c r="R158" s="244"/>
      <c r="S158" s="244"/>
      <c r="T158" s="245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6" t="s">
        <v>208</v>
      </c>
      <c r="AU158" s="246" t="s">
        <v>85</v>
      </c>
      <c r="AV158" s="13" t="s">
        <v>85</v>
      </c>
      <c r="AW158" s="13" t="s">
        <v>37</v>
      </c>
      <c r="AX158" s="13" t="s">
        <v>76</v>
      </c>
      <c r="AY158" s="246" t="s">
        <v>197</v>
      </c>
    </row>
    <row r="159" s="15" customFormat="1">
      <c r="A159" s="15"/>
      <c r="B159" s="258"/>
      <c r="C159" s="259"/>
      <c r="D159" s="237" t="s">
        <v>208</v>
      </c>
      <c r="E159" s="260" t="s">
        <v>19</v>
      </c>
      <c r="F159" s="261" t="s">
        <v>318</v>
      </c>
      <c r="G159" s="259"/>
      <c r="H159" s="262">
        <v>53.354999999999997</v>
      </c>
      <c r="I159" s="263"/>
      <c r="J159" s="259"/>
      <c r="K159" s="259"/>
      <c r="L159" s="264"/>
      <c r="M159" s="265"/>
      <c r="N159" s="266"/>
      <c r="O159" s="266"/>
      <c r="P159" s="266"/>
      <c r="Q159" s="266"/>
      <c r="R159" s="266"/>
      <c r="S159" s="266"/>
      <c r="T159" s="267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8" t="s">
        <v>208</v>
      </c>
      <c r="AU159" s="268" t="s">
        <v>85</v>
      </c>
      <c r="AV159" s="15" t="s">
        <v>93</v>
      </c>
      <c r="AW159" s="15" t="s">
        <v>37</v>
      </c>
      <c r="AX159" s="15" t="s">
        <v>76</v>
      </c>
      <c r="AY159" s="268" t="s">
        <v>197</v>
      </c>
    </row>
    <row r="160" s="14" customFormat="1">
      <c r="A160" s="14"/>
      <c r="B160" s="247"/>
      <c r="C160" s="248"/>
      <c r="D160" s="237" t="s">
        <v>208</v>
      </c>
      <c r="E160" s="249" t="s">
        <v>19</v>
      </c>
      <c r="F160" s="250" t="s">
        <v>272</v>
      </c>
      <c r="G160" s="248"/>
      <c r="H160" s="251">
        <v>53.354999999999997</v>
      </c>
      <c r="I160" s="252"/>
      <c r="J160" s="248"/>
      <c r="K160" s="248"/>
      <c r="L160" s="253"/>
      <c r="M160" s="254"/>
      <c r="N160" s="255"/>
      <c r="O160" s="255"/>
      <c r="P160" s="255"/>
      <c r="Q160" s="255"/>
      <c r="R160" s="255"/>
      <c r="S160" s="255"/>
      <c r="T160" s="256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7" t="s">
        <v>208</v>
      </c>
      <c r="AU160" s="257" t="s">
        <v>85</v>
      </c>
      <c r="AV160" s="14" t="s">
        <v>204</v>
      </c>
      <c r="AW160" s="14" t="s">
        <v>37</v>
      </c>
      <c r="AX160" s="14" t="s">
        <v>83</v>
      </c>
      <c r="AY160" s="257" t="s">
        <v>197</v>
      </c>
    </row>
    <row r="161" s="2" customFormat="1" ht="66.75" customHeight="1">
      <c r="A161" s="41"/>
      <c r="B161" s="42"/>
      <c r="C161" s="217" t="s">
        <v>279</v>
      </c>
      <c r="D161" s="217" t="s">
        <v>199</v>
      </c>
      <c r="E161" s="218" t="s">
        <v>326</v>
      </c>
      <c r="F161" s="219" t="s">
        <v>327</v>
      </c>
      <c r="G161" s="220" t="s">
        <v>266</v>
      </c>
      <c r="H161" s="221">
        <v>1013.745</v>
      </c>
      <c r="I161" s="222"/>
      <c r="J161" s="223">
        <f>ROUND(I161*H161,2)</f>
        <v>0</v>
      </c>
      <c r="K161" s="219" t="s">
        <v>203</v>
      </c>
      <c r="L161" s="47"/>
      <c r="M161" s="224" t="s">
        <v>19</v>
      </c>
      <c r="N161" s="225" t="s">
        <v>47</v>
      </c>
      <c r="O161" s="87"/>
      <c r="P161" s="226">
        <f>O161*H161</f>
        <v>0</v>
      </c>
      <c r="Q161" s="226">
        <v>0</v>
      </c>
      <c r="R161" s="226">
        <f>Q161*H161</f>
        <v>0</v>
      </c>
      <c r="S161" s="226">
        <v>0</v>
      </c>
      <c r="T161" s="227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8" t="s">
        <v>204</v>
      </c>
      <c r="AT161" s="228" t="s">
        <v>199</v>
      </c>
      <c r="AU161" s="228" t="s">
        <v>85</v>
      </c>
      <c r="AY161" s="20" t="s">
        <v>197</v>
      </c>
      <c r="BE161" s="229">
        <f>IF(N161="základní",J161,0)</f>
        <v>0</v>
      </c>
      <c r="BF161" s="229">
        <f>IF(N161="snížená",J161,0)</f>
        <v>0</v>
      </c>
      <c r="BG161" s="229">
        <f>IF(N161="zákl. přenesená",J161,0)</f>
        <v>0</v>
      </c>
      <c r="BH161" s="229">
        <f>IF(N161="sníž. přenesená",J161,0)</f>
        <v>0</v>
      </c>
      <c r="BI161" s="229">
        <f>IF(N161="nulová",J161,0)</f>
        <v>0</v>
      </c>
      <c r="BJ161" s="20" t="s">
        <v>83</v>
      </c>
      <c r="BK161" s="229">
        <f>ROUND(I161*H161,2)</f>
        <v>0</v>
      </c>
      <c r="BL161" s="20" t="s">
        <v>204</v>
      </c>
      <c r="BM161" s="228" t="s">
        <v>1033</v>
      </c>
    </row>
    <row r="162" s="2" customFormat="1">
      <c r="A162" s="41"/>
      <c r="B162" s="42"/>
      <c r="C162" s="43"/>
      <c r="D162" s="230" t="s">
        <v>206</v>
      </c>
      <c r="E162" s="43"/>
      <c r="F162" s="231" t="s">
        <v>329</v>
      </c>
      <c r="G162" s="43"/>
      <c r="H162" s="43"/>
      <c r="I162" s="232"/>
      <c r="J162" s="43"/>
      <c r="K162" s="43"/>
      <c r="L162" s="47"/>
      <c r="M162" s="233"/>
      <c r="N162" s="234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206</v>
      </c>
      <c r="AU162" s="20" t="s">
        <v>85</v>
      </c>
    </row>
    <row r="163" s="13" customFormat="1">
      <c r="A163" s="13"/>
      <c r="B163" s="235"/>
      <c r="C163" s="236"/>
      <c r="D163" s="237" t="s">
        <v>208</v>
      </c>
      <c r="E163" s="238" t="s">
        <v>19</v>
      </c>
      <c r="F163" s="239" t="s">
        <v>1032</v>
      </c>
      <c r="G163" s="236"/>
      <c r="H163" s="240">
        <v>53.354999999999997</v>
      </c>
      <c r="I163" s="241"/>
      <c r="J163" s="236"/>
      <c r="K163" s="236"/>
      <c r="L163" s="242"/>
      <c r="M163" s="243"/>
      <c r="N163" s="244"/>
      <c r="O163" s="244"/>
      <c r="P163" s="244"/>
      <c r="Q163" s="244"/>
      <c r="R163" s="244"/>
      <c r="S163" s="244"/>
      <c r="T163" s="24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6" t="s">
        <v>208</v>
      </c>
      <c r="AU163" s="246" t="s">
        <v>85</v>
      </c>
      <c r="AV163" s="13" t="s">
        <v>85</v>
      </c>
      <c r="AW163" s="13" t="s">
        <v>37</v>
      </c>
      <c r="AX163" s="13" t="s">
        <v>76</v>
      </c>
      <c r="AY163" s="246" t="s">
        <v>197</v>
      </c>
    </row>
    <row r="164" s="15" customFormat="1">
      <c r="A164" s="15"/>
      <c r="B164" s="258"/>
      <c r="C164" s="259"/>
      <c r="D164" s="237" t="s">
        <v>208</v>
      </c>
      <c r="E164" s="260" t="s">
        <v>19</v>
      </c>
      <c r="F164" s="261" t="s">
        <v>318</v>
      </c>
      <c r="G164" s="259"/>
      <c r="H164" s="262">
        <v>53.354999999999997</v>
      </c>
      <c r="I164" s="263"/>
      <c r="J164" s="259"/>
      <c r="K164" s="259"/>
      <c r="L164" s="264"/>
      <c r="M164" s="265"/>
      <c r="N164" s="266"/>
      <c r="O164" s="266"/>
      <c r="P164" s="266"/>
      <c r="Q164" s="266"/>
      <c r="R164" s="266"/>
      <c r="S164" s="266"/>
      <c r="T164" s="267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8" t="s">
        <v>208</v>
      </c>
      <c r="AU164" s="268" t="s">
        <v>85</v>
      </c>
      <c r="AV164" s="15" t="s">
        <v>93</v>
      </c>
      <c r="AW164" s="15" t="s">
        <v>37</v>
      </c>
      <c r="AX164" s="15" t="s">
        <v>76</v>
      </c>
      <c r="AY164" s="268" t="s">
        <v>197</v>
      </c>
    </row>
    <row r="165" s="14" customFormat="1">
      <c r="A165" s="14"/>
      <c r="B165" s="247"/>
      <c r="C165" s="248"/>
      <c r="D165" s="237" t="s">
        <v>208</v>
      </c>
      <c r="E165" s="249" t="s">
        <v>19</v>
      </c>
      <c r="F165" s="250" t="s">
        <v>272</v>
      </c>
      <c r="G165" s="248"/>
      <c r="H165" s="251">
        <v>53.354999999999997</v>
      </c>
      <c r="I165" s="252"/>
      <c r="J165" s="248"/>
      <c r="K165" s="248"/>
      <c r="L165" s="253"/>
      <c r="M165" s="254"/>
      <c r="N165" s="255"/>
      <c r="O165" s="255"/>
      <c r="P165" s="255"/>
      <c r="Q165" s="255"/>
      <c r="R165" s="255"/>
      <c r="S165" s="255"/>
      <c r="T165" s="256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7" t="s">
        <v>208</v>
      </c>
      <c r="AU165" s="257" t="s">
        <v>85</v>
      </c>
      <c r="AV165" s="14" t="s">
        <v>204</v>
      </c>
      <c r="AW165" s="14" t="s">
        <v>37</v>
      </c>
      <c r="AX165" s="14" t="s">
        <v>83</v>
      </c>
      <c r="AY165" s="257" t="s">
        <v>197</v>
      </c>
    </row>
    <row r="166" s="13" customFormat="1">
      <c r="A166" s="13"/>
      <c r="B166" s="235"/>
      <c r="C166" s="236"/>
      <c r="D166" s="237" t="s">
        <v>208</v>
      </c>
      <c r="E166" s="236"/>
      <c r="F166" s="239" t="s">
        <v>1034</v>
      </c>
      <c r="G166" s="236"/>
      <c r="H166" s="240">
        <v>1013.745</v>
      </c>
      <c r="I166" s="241"/>
      <c r="J166" s="236"/>
      <c r="K166" s="236"/>
      <c r="L166" s="242"/>
      <c r="M166" s="243"/>
      <c r="N166" s="244"/>
      <c r="O166" s="244"/>
      <c r="P166" s="244"/>
      <c r="Q166" s="244"/>
      <c r="R166" s="244"/>
      <c r="S166" s="244"/>
      <c r="T166" s="245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6" t="s">
        <v>208</v>
      </c>
      <c r="AU166" s="246" t="s">
        <v>85</v>
      </c>
      <c r="AV166" s="13" t="s">
        <v>85</v>
      </c>
      <c r="AW166" s="13" t="s">
        <v>4</v>
      </c>
      <c r="AX166" s="13" t="s">
        <v>83</v>
      </c>
      <c r="AY166" s="246" t="s">
        <v>197</v>
      </c>
    </row>
    <row r="167" s="2" customFormat="1" ht="44.25" customHeight="1">
      <c r="A167" s="41"/>
      <c r="B167" s="42"/>
      <c r="C167" s="217" t="s">
        <v>285</v>
      </c>
      <c r="D167" s="217" t="s">
        <v>199</v>
      </c>
      <c r="E167" s="218" t="s">
        <v>1035</v>
      </c>
      <c r="F167" s="219" t="s">
        <v>1036</v>
      </c>
      <c r="G167" s="220" t="s">
        <v>266</v>
      </c>
      <c r="H167" s="221">
        <v>83.075000000000003</v>
      </c>
      <c r="I167" s="222"/>
      <c r="J167" s="223">
        <f>ROUND(I167*H167,2)</f>
        <v>0</v>
      </c>
      <c r="K167" s="219" t="s">
        <v>203</v>
      </c>
      <c r="L167" s="47"/>
      <c r="M167" s="224" t="s">
        <v>19</v>
      </c>
      <c r="N167" s="225" t="s">
        <v>47</v>
      </c>
      <c r="O167" s="87"/>
      <c r="P167" s="226">
        <f>O167*H167</f>
        <v>0</v>
      </c>
      <c r="Q167" s="226">
        <v>0</v>
      </c>
      <c r="R167" s="226">
        <f>Q167*H167</f>
        <v>0</v>
      </c>
      <c r="S167" s="226">
        <v>0</v>
      </c>
      <c r="T167" s="227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8" t="s">
        <v>204</v>
      </c>
      <c r="AT167" s="228" t="s">
        <v>199</v>
      </c>
      <c r="AU167" s="228" t="s">
        <v>85</v>
      </c>
      <c r="AY167" s="20" t="s">
        <v>197</v>
      </c>
      <c r="BE167" s="229">
        <f>IF(N167="základní",J167,0)</f>
        <v>0</v>
      </c>
      <c r="BF167" s="229">
        <f>IF(N167="snížená",J167,0)</f>
        <v>0</v>
      </c>
      <c r="BG167" s="229">
        <f>IF(N167="zákl. přenesená",J167,0)</f>
        <v>0</v>
      </c>
      <c r="BH167" s="229">
        <f>IF(N167="sníž. přenesená",J167,0)</f>
        <v>0</v>
      </c>
      <c r="BI167" s="229">
        <f>IF(N167="nulová",J167,0)</f>
        <v>0</v>
      </c>
      <c r="BJ167" s="20" t="s">
        <v>83</v>
      </c>
      <c r="BK167" s="229">
        <f>ROUND(I167*H167,2)</f>
        <v>0</v>
      </c>
      <c r="BL167" s="20" t="s">
        <v>204</v>
      </c>
      <c r="BM167" s="228" t="s">
        <v>1037</v>
      </c>
    </row>
    <row r="168" s="2" customFormat="1">
      <c r="A168" s="41"/>
      <c r="B168" s="42"/>
      <c r="C168" s="43"/>
      <c r="D168" s="230" t="s">
        <v>206</v>
      </c>
      <c r="E168" s="43"/>
      <c r="F168" s="231" t="s">
        <v>1038</v>
      </c>
      <c r="G168" s="43"/>
      <c r="H168" s="43"/>
      <c r="I168" s="232"/>
      <c r="J168" s="43"/>
      <c r="K168" s="43"/>
      <c r="L168" s="47"/>
      <c r="M168" s="233"/>
      <c r="N168" s="234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206</v>
      </c>
      <c r="AU168" s="20" t="s">
        <v>85</v>
      </c>
    </row>
    <row r="169" s="13" customFormat="1">
      <c r="A169" s="13"/>
      <c r="B169" s="235"/>
      <c r="C169" s="236"/>
      <c r="D169" s="237" t="s">
        <v>208</v>
      </c>
      <c r="E169" s="238" t="s">
        <v>19</v>
      </c>
      <c r="F169" s="239" t="s">
        <v>1029</v>
      </c>
      <c r="G169" s="236"/>
      <c r="H169" s="240">
        <v>29.719999999999999</v>
      </c>
      <c r="I169" s="241"/>
      <c r="J169" s="236"/>
      <c r="K169" s="236"/>
      <c r="L169" s="242"/>
      <c r="M169" s="243"/>
      <c r="N169" s="244"/>
      <c r="O169" s="244"/>
      <c r="P169" s="244"/>
      <c r="Q169" s="244"/>
      <c r="R169" s="244"/>
      <c r="S169" s="244"/>
      <c r="T169" s="245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6" t="s">
        <v>208</v>
      </c>
      <c r="AU169" s="246" t="s">
        <v>85</v>
      </c>
      <c r="AV169" s="13" t="s">
        <v>85</v>
      </c>
      <c r="AW169" s="13" t="s">
        <v>37</v>
      </c>
      <c r="AX169" s="13" t="s">
        <v>76</v>
      </c>
      <c r="AY169" s="246" t="s">
        <v>197</v>
      </c>
    </row>
    <row r="170" s="15" customFormat="1">
      <c r="A170" s="15"/>
      <c r="B170" s="258"/>
      <c r="C170" s="259"/>
      <c r="D170" s="237" t="s">
        <v>208</v>
      </c>
      <c r="E170" s="260" t="s">
        <v>19</v>
      </c>
      <c r="F170" s="261" t="s">
        <v>315</v>
      </c>
      <c r="G170" s="259"/>
      <c r="H170" s="262">
        <v>29.719999999999999</v>
      </c>
      <c r="I170" s="263"/>
      <c r="J170" s="259"/>
      <c r="K170" s="259"/>
      <c r="L170" s="264"/>
      <c r="M170" s="265"/>
      <c r="N170" s="266"/>
      <c r="O170" s="266"/>
      <c r="P170" s="266"/>
      <c r="Q170" s="266"/>
      <c r="R170" s="266"/>
      <c r="S170" s="266"/>
      <c r="T170" s="267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8" t="s">
        <v>208</v>
      </c>
      <c r="AU170" s="268" t="s">
        <v>85</v>
      </c>
      <c r="AV170" s="15" t="s">
        <v>93</v>
      </c>
      <c r="AW170" s="15" t="s">
        <v>37</v>
      </c>
      <c r="AX170" s="15" t="s">
        <v>76</v>
      </c>
      <c r="AY170" s="268" t="s">
        <v>197</v>
      </c>
    </row>
    <row r="171" s="13" customFormat="1">
      <c r="A171" s="13"/>
      <c r="B171" s="235"/>
      <c r="C171" s="236"/>
      <c r="D171" s="237" t="s">
        <v>208</v>
      </c>
      <c r="E171" s="238" t="s">
        <v>19</v>
      </c>
      <c r="F171" s="239" t="s">
        <v>1032</v>
      </c>
      <c r="G171" s="236"/>
      <c r="H171" s="240">
        <v>53.354999999999997</v>
      </c>
      <c r="I171" s="241"/>
      <c r="J171" s="236"/>
      <c r="K171" s="236"/>
      <c r="L171" s="242"/>
      <c r="M171" s="243"/>
      <c r="N171" s="244"/>
      <c r="O171" s="244"/>
      <c r="P171" s="244"/>
      <c r="Q171" s="244"/>
      <c r="R171" s="244"/>
      <c r="S171" s="244"/>
      <c r="T171" s="245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6" t="s">
        <v>208</v>
      </c>
      <c r="AU171" s="246" t="s">
        <v>85</v>
      </c>
      <c r="AV171" s="13" t="s">
        <v>85</v>
      </c>
      <c r="AW171" s="13" t="s">
        <v>37</v>
      </c>
      <c r="AX171" s="13" t="s">
        <v>76</v>
      </c>
      <c r="AY171" s="246" t="s">
        <v>197</v>
      </c>
    </row>
    <row r="172" s="15" customFormat="1">
      <c r="A172" s="15"/>
      <c r="B172" s="258"/>
      <c r="C172" s="259"/>
      <c r="D172" s="237" t="s">
        <v>208</v>
      </c>
      <c r="E172" s="260" t="s">
        <v>19</v>
      </c>
      <c r="F172" s="261" t="s">
        <v>318</v>
      </c>
      <c r="G172" s="259"/>
      <c r="H172" s="262">
        <v>53.354999999999997</v>
      </c>
      <c r="I172" s="263"/>
      <c r="J172" s="259"/>
      <c r="K172" s="259"/>
      <c r="L172" s="264"/>
      <c r="M172" s="265"/>
      <c r="N172" s="266"/>
      <c r="O172" s="266"/>
      <c r="P172" s="266"/>
      <c r="Q172" s="266"/>
      <c r="R172" s="266"/>
      <c r="S172" s="266"/>
      <c r="T172" s="267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8" t="s">
        <v>208</v>
      </c>
      <c r="AU172" s="268" t="s">
        <v>85</v>
      </c>
      <c r="AV172" s="15" t="s">
        <v>93</v>
      </c>
      <c r="AW172" s="15" t="s">
        <v>37</v>
      </c>
      <c r="AX172" s="15" t="s">
        <v>76</v>
      </c>
      <c r="AY172" s="268" t="s">
        <v>197</v>
      </c>
    </row>
    <row r="173" s="14" customFormat="1">
      <c r="A173" s="14"/>
      <c r="B173" s="247"/>
      <c r="C173" s="248"/>
      <c r="D173" s="237" t="s">
        <v>208</v>
      </c>
      <c r="E173" s="249" t="s">
        <v>19</v>
      </c>
      <c r="F173" s="250" t="s">
        <v>272</v>
      </c>
      <c r="G173" s="248"/>
      <c r="H173" s="251">
        <v>83.074999999999989</v>
      </c>
      <c r="I173" s="252"/>
      <c r="J173" s="248"/>
      <c r="K173" s="248"/>
      <c r="L173" s="253"/>
      <c r="M173" s="254"/>
      <c r="N173" s="255"/>
      <c r="O173" s="255"/>
      <c r="P173" s="255"/>
      <c r="Q173" s="255"/>
      <c r="R173" s="255"/>
      <c r="S173" s="255"/>
      <c r="T173" s="256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7" t="s">
        <v>208</v>
      </c>
      <c r="AU173" s="257" t="s">
        <v>85</v>
      </c>
      <c r="AV173" s="14" t="s">
        <v>204</v>
      </c>
      <c r="AW173" s="14" t="s">
        <v>37</v>
      </c>
      <c r="AX173" s="14" t="s">
        <v>83</v>
      </c>
      <c r="AY173" s="257" t="s">
        <v>197</v>
      </c>
    </row>
    <row r="174" s="2" customFormat="1" ht="55.5" customHeight="1">
      <c r="A174" s="41"/>
      <c r="B174" s="42"/>
      <c r="C174" s="217" t="s">
        <v>290</v>
      </c>
      <c r="D174" s="217" t="s">
        <v>199</v>
      </c>
      <c r="E174" s="218" t="s">
        <v>336</v>
      </c>
      <c r="F174" s="219" t="s">
        <v>337</v>
      </c>
      <c r="G174" s="220" t="s">
        <v>266</v>
      </c>
      <c r="H174" s="221">
        <v>80.813000000000002</v>
      </c>
      <c r="I174" s="222"/>
      <c r="J174" s="223">
        <f>ROUND(I174*H174,2)</f>
        <v>0</v>
      </c>
      <c r="K174" s="219" t="s">
        <v>203</v>
      </c>
      <c r="L174" s="47"/>
      <c r="M174" s="224" t="s">
        <v>19</v>
      </c>
      <c r="N174" s="225" t="s">
        <v>47</v>
      </c>
      <c r="O174" s="87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204</v>
      </c>
      <c r="AT174" s="228" t="s">
        <v>199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204</v>
      </c>
      <c r="BM174" s="228" t="s">
        <v>1039</v>
      </c>
    </row>
    <row r="175" s="2" customFormat="1">
      <c r="A175" s="41"/>
      <c r="B175" s="42"/>
      <c r="C175" s="43"/>
      <c r="D175" s="230" t="s">
        <v>206</v>
      </c>
      <c r="E175" s="43"/>
      <c r="F175" s="231" t="s">
        <v>339</v>
      </c>
      <c r="G175" s="43"/>
      <c r="H175" s="43"/>
      <c r="I175" s="232"/>
      <c r="J175" s="43"/>
      <c r="K175" s="43"/>
      <c r="L175" s="47"/>
      <c r="M175" s="233"/>
      <c r="N175" s="23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206</v>
      </c>
      <c r="AU175" s="20" t="s">
        <v>85</v>
      </c>
    </row>
    <row r="176" s="13" customFormat="1">
      <c r="A176" s="13"/>
      <c r="B176" s="235"/>
      <c r="C176" s="236"/>
      <c r="D176" s="237" t="s">
        <v>208</v>
      </c>
      <c r="E176" s="238" t="s">
        <v>19</v>
      </c>
      <c r="F176" s="239" t="s">
        <v>1040</v>
      </c>
      <c r="G176" s="236"/>
      <c r="H176" s="240">
        <v>80.813000000000002</v>
      </c>
      <c r="I176" s="241"/>
      <c r="J176" s="236"/>
      <c r="K176" s="236"/>
      <c r="L176" s="242"/>
      <c r="M176" s="243"/>
      <c r="N176" s="244"/>
      <c r="O176" s="244"/>
      <c r="P176" s="244"/>
      <c r="Q176" s="244"/>
      <c r="R176" s="244"/>
      <c r="S176" s="244"/>
      <c r="T176" s="245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6" t="s">
        <v>208</v>
      </c>
      <c r="AU176" s="246" t="s">
        <v>85</v>
      </c>
      <c r="AV176" s="13" t="s">
        <v>85</v>
      </c>
      <c r="AW176" s="13" t="s">
        <v>37</v>
      </c>
      <c r="AX176" s="13" t="s">
        <v>83</v>
      </c>
      <c r="AY176" s="246" t="s">
        <v>197</v>
      </c>
    </row>
    <row r="177" s="2" customFormat="1" ht="16.5" customHeight="1">
      <c r="A177" s="41"/>
      <c r="B177" s="42"/>
      <c r="C177" s="269" t="s">
        <v>302</v>
      </c>
      <c r="D177" s="269" t="s">
        <v>342</v>
      </c>
      <c r="E177" s="270" t="s">
        <v>343</v>
      </c>
      <c r="F177" s="271" t="s">
        <v>344</v>
      </c>
      <c r="G177" s="272" t="s">
        <v>345</v>
      </c>
      <c r="H177" s="273">
        <v>185.87000000000001</v>
      </c>
      <c r="I177" s="274"/>
      <c r="J177" s="275">
        <f>ROUND(I177*H177,2)</f>
        <v>0</v>
      </c>
      <c r="K177" s="271" t="s">
        <v>346</v>
      </c>
      <c r="L177" s="276"/>
      <c r="M177" s="277" t="s">
        <v>19</v>
      </c>
      <c r="N177" s="278" t="s">
        <v>47</v>
      </c>
      <c r="O177" s="87"/>
      <c r="P177" s="226">
        <f>O177*H177</f>
        <v>0</v>
      </c>
      <c r="Q177" s="226">
        <v>0</v>
      </c>
      <c r="R177" s="226">
        <f>Q177*H177</f>
        <v>0</v>
      </c>
      <c r="S177" s="226">
        <v>0</v>
      </c>
      <c r="T177" s="227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8" t="s">
        <v>239</v>
      </c>
      <c r="AT177" s="228" t="s">
        <v>342</v>
      </c>
      <c r="AU177" s="228" t="s">
        <v>85</v>
      </c>
      <c r="AY177" s="20" t="s">
        <v>197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0" t="s">
        <v>83</v>
      </c>
      <c r="BK177" s="229">
        <f>ROUND(I177*H177,2)</f>
        <v>0</v>
      </c>
      <c r="BL177" s="20" t="s">
        <v>204</v>
      </c>
      <c r="BM177" s="228" t="s">
        <v>1041</v>
      </c>
    </row>
    <row r="178" s="13" customFormat="1">
      <c r="A178" s="13"/>
      <c r="B178" s="235"/>
      <c r="C178" s="236"/>
      <c r="D178" s="237" t="s">
        <v>208</v>
      </c>
      <c r="E178" s="236"/>
      <c r="F178" s="239" t="s">
        <v>1042</v>
      </c>
      <c r="G178" s="236"/>
      <c r="H178" s="240">
        <v>185.87000000000001</v>
      </c>
      <c r="I178" s="241"/>
      <c r="J178" s="236"/>
      <c r="K178" s="236"/>
      <c r="L178" s="242"/>
      <c r="M178" s="243"/>
      <c r="N178" s="244"/>
      <c r="O178" s="244"/>
      <c r="P178" s="244"/>
      <c r="Q178" s="244"/>
      <c r="R178" s="244"/>
      <c r="S178" s="244"/>
      <c r="T178" s="245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6" t="s">
        <v>208</v>
      </c>
      <c r="AU178" s="246" t="s">
        <v>85</v>
      </c>
      <c r="AV178" s="13" t="s">
        <v>85</v>
      </c>
      <c r="AW178" s="13" t="s">
        <v>4</v>
      </c>
      <c r="AX178" s="13" t="s">
        <v>83</v>
      </c>
      <c r="AY178" s="246" t="s">
        <v>197</v>
      </c>
    </row>
    <row r="179" s="2" customFormat="1" ht="44.25" customHeight="1">
      <c r="A179" s="41"/>
      <c r="B179" s="42"/>
      <c r="C179" s="217" t="s">
        <v>308</v>
      </c>
      <c r="D179" s="217" t="s">
        <v>199</v>
      </c>
      <c r="E179" s="218" t="s">
        <v>350</v>
      </c>
      <c r="F179" s="219" t="s">
        <v>351</v>
      </c>
      <c r="G179" s="220" t="s">
        <v>345</v>
      </c>
      <c r="H179" s="221">
        <v>106.70999999999999</v>
      </c>
      <c r="I179" s="222"/>
      <c r="J179" s="223">
        <f>ROUND(I179*H179,2)</f>
        <v>0</v>
      </c>
      <c r="K179" s="219" t="s">
        <v>203</v>
      </c>
      <c r="L179" s="47"/>
      <c r="M179" s="224" t="s">
        <v>19</v>
      </c>
      <c r="N179" s="225" t="s">
        <v>47</v>
      </c>
      <c r="O179" s="87"/>
      <c r="P179" s="226">
        <f>O179*H179</f>
        <v>0</v>
      </c>
      <c r="Q179" s="226">
        <v>0</v>
      </c>
      <c r="R179" s="226">
        <f>Q179*H179</f>
        <v>0</v>
      </c>
      <c r="S179" s="226">
        <v>0</v>
      </c>
      <c r="T179" s="227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8" t="s">
        <v>204</v>
      </c>
      <c r="AT179" s="228" t="s">
        <v>199</v>
      </c>
      <c r="AU179" s="228" t="s">
        <v>85</v>
      </c>
      <c r="AY179" s="20" t="s">
        <v>197</v>
      </c>
      <c r="BE179" s="229">
        <f>IF(N179="základní",J179,0)</f>
        <v>0</v>
      </c>
      <c r="BF179" s="229">
        <f>IF(N179="snížená",J179,0)</f>
        <v>0</v>
      </c>
      <c r="BG179" s="229">
        <f>IF(N179="zákl. přenesená",J179,0)</f>
        <v>0</v>
      </c>
      <c r="BH179" s="229">
        <f>IF(N179="sníž. přenesená",J179,0)</f>
        <v>0</v>
      </c>
      <c r="BI179" s="229">
        <f>IF(N179="nulová",J179,0)</f>
        <v>0</v>
      </c>
      <c r="BJ179" s="20" t="s">
        <v>83</v>
      </c>
      <c r="BK179" s="229">
        <f>ROUND(I179*H179,2)</f>
        <v>0</v>
      </c>
      <c r="BL179" s="20" t="s">
        <v>204</v>
      </c>
      <c r="BM179" s="228" t="s">
        <v>1043</v>
      </c>
    </row>
    <row r="180" s="2" customFormat="1">
      <c r="A180" s="41"/>
      <c r="B180" s="42"/>
      <c r="C180" s="43"/>
      <c r="D180" s="230" t="s">
        <v>206</v>
      </c>
      <c r="E180" s="43"/>
      <c r="F180" s="231" t="s">
        <v>353</v>
      </c>
      <c r="G180" s="43"/>
      <c r="H180" s="43"/>
      <c r="I180" s="232"/>
      <c r="J180" s="43"/>
      <c r="K180" s="43"/>
      <c r="L180" s="47"/>
      <c r="M180" s="233"/>
      <c r="N180" s="234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206</v>
      </c>
      <c r="AU180" s="20" t="s">
        <v>85</v>
      </c>
    </row>
    <row r="181" s="13" customFormat="1">
      <c r="A181" s="13"/>
      <c r="B181" s="235"/>
      <c r="C181" s="236"/>
      <c r="D181" s="237" t="s">
        <v>208</v>
      </c>
      <c r="E181" s="238" t="s">
        <v>19</v>
      </c>
      <c r="F181" s="239" t="s">
        <v>1032</v>
      </c>
      <c r="G181" s="236"/>
      <c r="H181" s="240">
        <v>53.354999999999997</v>
      </c>
      <c r="I181" s="241"/>
      <c r="J181" s="236"/>
      <c r="K181" s="236"/>
      <c r="L181" s="242"/>
      <c r="M181" s="243"/>
      <c r="N181" s="244"/>
      <c r="O181" s="244"/>
      <c r="P181" s="244"/>
      <c r="Q181" s="244"/>
      <c r="R181" s="244"/>
      <c r="S181" s="244"/>
      <c r="T181" s="245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6" t="s">
        <v>208</v>
      </c>
      <c r="AU181" s="246" t="s">
        <v>85</v>
      </c>
      <c r="AV181" s="13" t="s">
        <v>85</v>
      </c>
      <c r="AW181" s="13" t="s">
        <v>37</v>
      </c>
      <c r="AX181" s="13" t="s">
        <v>76</v>
      </c>
      <c r="AY181" s="246" t="s">
        <v>197</v>
      </c>
    </row>
    <row r="182" s="15" customFormat="1">
      <c r="A182" s="15"/>
      <c r="B182" s="258"/>
      <c r="C182" s="259"/>
      <c r="D182" s="237" t="s">
        <v>208</v>
      </c>
      <c r="E182" s="260" t="s">
        <v>19</v>
      </c>
      <c r="F182" s="261" t="s">
        <v>318</v>
      </c>
      <c r="G182" s="259"/>
      <c r="H182" s="262">
        <v>53.354999999999997</v>
      </c>
      <c r="I182" s="263"/>
      <c r="J182" s="259"/>
      <c r="K182" s="259"/>
      <c r="L182" s="264"/>
      <c r="M182" s="265"/>
      <c r="N182" s="266"/>
      <c r="O182" s="266"/>
      <c r="P182" s="266"/>
      <c r="Q182" s="266"/>
      <c r="R182" s="266"/>
      <c r="S182" s="266"/>
      <c r="T182" s="267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8" t="s">
        <v>208</v>
      </c>
      <c r="AU182" s="268" t="s">
        <v>85</v>
      </c>
      <c r="AV182" s="15" t="s">
        <v>93</v>
      </c>
      <c r="AW182" s="15" t="s">
        <v>37</v>
      </c>
      <c r="AX182" s="15" t="s">
        <v>76</v>
      </c>
      <c r="AY182" s="268" t="s">
        <v>197</v>
      </c>
    </row>
    <row r="183" s="14" customFormat="1">
      <c r="A183" s="14"/>
      <c r="B183" s="247"/>
      <c r="C183" s="248"/>
      <c r="D183" s="237" t="s">
        <v>208</v>
      </c>
      <c r="E183" s="249" t="s">
        <v>19</v>
      </c>
      <c r="F183" s="250" t="s">
        <v>272</v>
      </c>
      <c r="G183" s="248"/>
      <c r="H183" s="251">
        <v>53.354999999999997</v>
      </c>
      <c r="I183" s="252"/>
      <c r="J183" s="248"/>
      <c r="K183" s="248"/>
      <c r="L183" s="253"/>
      <c r="M183" s="254"/>
      <c r="N183" s="255"/>
      <c r="O183" s="255"/>
      <c r="P183" s="255"/>
      <c r="Q183" s="255"/>
      <c r="R183" s="255"/>
      <c r="S183" s="255"/>
      <c r="T183" s="256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7" t="s">
        <v>208</v>
      </c>
      <c r="AU183" s="257" t="s">
        <v>85</v>
      </c>
      <c r="AV183" s="14" t="s">
        <v>204</v>
      </c>
      <c r="AW183" s="14" t="s">
        <v>37</v>
      </c>
      <c r="AX183" s="14" t="s">
        <v>83</v>
      </c>
      <c r="AY183" s="257" t="s">
        <v>197</v>
      </c>
    </row>
    <row r="184" s="13" customFormat="1">
      <c r="A184" s="13"/>
      <c r="B184" s="235"/>
      <c r="C184" s="236"/>
      <c r="D184" s="237" t="s">
        <v>208</v>
      </c>
      <c r="E184" s="236"/>
      <c r="F184" s="239" t="s">
        <v>1044</v>
      </c>
      <c r="G184" s="236"/>
      <c r="H184" s="240">
        <v>106.70999999999999</v>
      </c>
      <c r="I184" s="241"/>
      <c r="J184" s="236"/>
      <c r="K184" s="236"/>
      <c r="L184" s="242"/>
      <c r="M184" s="243"/>
      <c r="N184" s="244"/>
      <c r="O184" s="244"/>
      <c r="P184" s="244"/>
      <c r="Q184" s="244"/>
      <c r="R184" s="244"/>
      <c r="S184" s="244"/>
      <c r="T184" s="245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6" t="s">
        <v>208</v>
      </c>
      <c r="AU184" s="246" t="s">
        <v>85</v>
      </c>
      <c r="AV184" s="13" t="s">
        <v>85</v>
      </c>
      <c r="AW184" s="13" t="s">
        <v>4</v>
      </c>
      <c r="AX184" s="13" t="s">
        <v>83</v>
      </c>
      <c r="AY184" s="246" t="s">
        <v>197</v>
      </c>
    </row>
    <row r="185" s="2" customFormat="1" ht="37.8" customHeight="1">
      <c r="A185" s="41"/>
      <c r="B185" s="42"/>
      <c r="C185" s="217" t="s">
        <v>319</v>
      </c>
      <c r="D185" s="217" t="s">
        <v>199</v>
      </c>
      <c r="E185" s="218" t="s">
        <v>356</v>
      </c>
      <c r="F185" s="219" t="s">
        <v>357</v>
      </c>
      <c r="G185" s="220" t="s">
        <v>266</v>
      </c>
      <c r="H185" s="221">
        <v>83.075000000000003</v>
      </c>
      <c r="I185" s="222"/>
      <c r="J185" s="223">
        <f>ROUND(I185*H185,2)</f>
        <v>0</v>
      </c>
      <c r="K185" s="219" t="s">
        <v>203</v>
      </c>
      <c r="L185" s="47"/>
      <c r="M185" s="224" t="s">
        <v>19</v>
      </c>
      <c r="N185" s="225" t="s">
        <v>47</v>
      </c>
      <c r="O185" s="87"/>
      <c r="P185" s="226">
        <f>O185*H185</f>
        <v>0</v>
      </c>
      <c r="Q185" s="226">
        <v>0</v>
      </c>
      <c r="R185" s="226">
        <f>Q185*H185</f>
        <v>0</v>
      </c>
      <c r="S185" s="226">
        <v>0</v>
      </c>
      <c r="T185" s="227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8" t="s">
        <v>204</v>
      </c>
      <c r="AT185" s="228" t="s">
        <v>199</v>
      </c>
      <c r="AU185" s="228" t="s">
        <v>85</v>
      </c>
      <c r="AY185" s="20" t="s">
        <v>197</v>
      </c>
      <c r="BE185" s="229">
        <f>IF(N185="základní",J185,0)</f>
        <v>0</v>
      </c>
      <c r="BF185" s="229">
        <f>IF(N185="snížená",J185,0)</f>
        <v>0</v>
      </c>
      <c r="BG185" s="229">
        <f>IF(N185="zákl. přenesená",J185,0)</f>
        <v>0</v>
      </c>
      <c r="BH185" s="229">
        <f>IF(N185="sníž. přenesená",J185,0)</f>
        <v>0</v>
      </c>
      <c r="BI185" s="229">
        <f>IF(N185="nulová",J185,0)</f>
        <v>0</v>
      </c>
      <c r="BJ185" s="20" t="s">
        <v>83</v>
      </c>
      <c r="BK185" s="229">
        <f>ROUND(I185*H185,2)</f>
        <v>0</v>
      </c>
      <c r="BL185" s="20" t="s">
        <v>204</v>
      </c>
      <c r="BM185" s="228" t="s">
        <v>1045</v>
      </c>
    </row>
    <row r="186" s="2" customFormat="1">
      <c r="A186" s="41"/>
      <c r="B186" s="42"/>
      <c r="C186" s="43"/>
      <c r="D186" s="230" t="s">
        <v>206</v>
      </c>
      <c r="E186" s="43"/>
      <c r="F186" s="231" t="s">
        <v>359</v>
      </c>
      <c r="G186" s="43"/>
      <c r="H186" s="43"/>
      <c r="I186" s="232"/>
      <c r="J186" s="43"/>
      <c r="K186" s="43"/>
      <c r="L186" s="47"/>
      <c r="M186" s="233"/>
      <c r="N186" s="234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206</v>
      </c>
      <c r="AU186" s="20" t="s">
        <v>85</v>
      </c>
    </row>
    <row r="187" s="13" customFormat="1">
      <c r="A187" s="13"/>
      <c r="B187" s="235"/>
      <c r="C187" s="236"/>
      <c r="D187" s="237" t="s">
        <v>208</v>
      </c>
      <c r="E187" s="238" t="s">
        <v>19</v>
      </c>
      <c r="F187" s="239" t="s">
        <v>1028</v>
      </c>
      <c r="G187" s="236"/>
      <c r="H187" s="240">
        <v>29.719999999999999</v>
      </c>
      <c r="I187" s="241"/>
      <c r="J187" s="236"/>
      <c r="K187" s="236"/>
      <c r="L187" s="242"/>
      <c r="M187" s="243"/>
      <c r="N187" s="244"/>
      <c r="O187" s="244"/>
      <c r="P187" s="244"/>
      <c r="Q187" s="244"/>
      <c r="R187" s="244"/>
      <c r="S187" s="244"/>
      <c r="T187" s="245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6" t="s">
        <v>208</v>
      </c>
      <c r="AU187" s="246" t="s">
        <v>85</v>
      </c>
      <c r="AV187" s="13" t="s">
        <v>85</v>
      </c>
      <c r="AW187" s="13" t="s">
        <v>37</v>
      </c>
      <c r="AX187" s="13" t="s">
        <v>76</v>
      </c>
      <c r="AY187" s="246" t="s">
        <v>197</v>
      </c>
    </row>
    <row r="188" s="15" customFormat="1">
      <c r="A188" s="15"/>
      <c r="B188" s="258"/>
      <c r="C188" s="259"/>
      <c r="D188" s="237" t="s">
        <v>208</v>
      </c>
      <c r="E188" s="260" t="s">
        <v>19</v>
      </c>
      <c r="F188" s="261" t="s">
        <v>315</v>
      </c>
      <c r="G188" s="259"/>
      <c r="H188" s="262">
        <v>29.719999999999999</v>
      </c>
      <c r="I188" s="263"/>
      <c r="J188" s="259"/>
      <c r="K188" s="259"/>
      <c r="L188" s="264"/>
      <c r="M188" s="265"/>
      <c r="N188" s="266"/>
      <c r="O188" s="266"/>
      <c r="P188" s="266"/>
      <c r="Q188" s="266"/>
      <c r="R188" s="266"/>
      <c r="S188" s="266"/>
      <c r="T188" s="267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8" t="s">
        <v>208</v>
      </c>
      <c r="AU188" s="268" t="s">
        <v>85</v>
      </c>
      <c r="AV188" s="15" t="s">
        <v>93</v>
      </c>
      <c r="AW188" s="15" t="s">
        <v>37</v>
      </c>
      <c r="AX188" s="15" t="s">
        <v>76</v>
      </c>
      <c r="AY188" s="268" t="s">
        <v>197</v>
      </c>
    </row>
    <row r="189" s="13" customFormat="1">
      <c r="A189" s="13"/>
      <c r="B189" s="235"/>
      <c r="C189" s="236"/>
      <c r="D189" s="237" t="s">
        <v>208</v>
      </c>
      <c r="E189" s="238" t="s">
        <v>19</v>
      </c>
      <c r="F189" s="239" t="s">
        <v>1030</v>
      </c>
      <c r="G189" s="236"/>
      <c r="H189" s="240">
        <v>53.354999999999997</v>
      </c>
      <c r="I189" s="241"/>
      <c r="J189" s="236"/>
      <c r="K189" s="236"/>
      <c r="L189" s="242"/>
      <c r="M189" s="243"/>
      <c r="N189" s="244"/>
      <c r="O189" s="244"/>
      <c r="P189" s="244"/>
      <c r="Q189" s="244"/>
      <c r="R189" s="244"/>
      <c r="S189" s="244"/>
      <c r="T189" s="245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6" t="s">
        <v>208</v>
      </c>
      <c r="AU189" s="246" t="s">
        <v>85</v>
      </c>
      <c r="AV189" s="13" t="s">
        <v>85</v>
      </c>
      <c r="AW189" s="13" t="s">
        <v>37</v>
      </c>
      <c r="AX189" s="13" t="s">
        <v>76</v>
      </c>
      <c r="AY189" s="246" t="s">
        <v>197</v>
      </c>
    </row>
    <row r="190" s="15" customFormat="1">
      <c r="A190" s="15"/>
      <c r="B190" s="258"/>
      <c r="C190" s="259"/>
      <c r="D190" s="237" t="s">
        <v>208</v>
      </c>
      <c r="E190" s="260" t="s">
        <v>19</v>
      </c>
      <c r="F190" s="261" t="s">
        <v>318</v>
      </c>
      <c r="G190" s="259"/>
      <c r="H190" s="262">
        <v>53.354999999999997</v>
      </c>
      <c r="I190" s="263"/>
      <c r="J190" s="259"/>
      <c r="K190" s="259"/>
      <c r="L190" s="264"/>
      <c r="M190" s="265"/>
      <c r="N190" s="266"/>
      <c r="O190" s="266"/>
      <c r="P190" s="266"/>
      <c r="Q190" s="266"/>
      <c r="R190" s="266"/>
      <c r="S190" s="266"/>
      <c r="T190" s="267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8" t="s">
        <v>208</v>
      </c>
      <c r="AU190" s="268" t="s">
        <v>85</v>
      </c>
      <c r="AV190" s="15" t="s">
        <v>93</v>
      </c>
      <c r="AW190" s="15" t="s">
        <v>37</v>
      </c>
      <c r="AX190" s="15" t="s">
        <v>76</v>
      </c>
      <c r="AY190" s="268" t="s">
        <v>197</v>
      </c>
    </row>
    <row r="191" s="14" customFormat="1">
      <c r="A191" s="14"/>
      <c r="B191" s="247"/>
      <c r="C191" s="248"/>
      <c r="D191" s="237" t="s">
        <v>208</v>
      </c>
      <c r="E191" s="249" t="s">
        <v>19</v>
      </c>
      <c r="F191" s="250" t="s">
        <v>272</v>
      </c>
      <c r="G191" s="248"/>
      <c r="H191" s="251">
        <v>83.074999999999989</v>
      </c>
      <c r="I191" s="252"/>
      <c r="J191" s="248"/>
      <c r="K191" s="248"/>
      <c r="L191" s="253"/>
      <c r="M191" s="254"/>
      <c r="N191" s="255"/>
      <c r="O191" s="255"/>
      <c r="P191" s="255"/>
      <c r="Q191" s="255"/>
      <c r="R191" s="255"/>
      <c r="S191" s="255"/>
      <c r="T191" s="256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7" t="s">
        <v>208</v>
      </c>
      <c r="AU191" s="257" t="s">
        <v>85</v>
      </c>
      <c r="AV191" s="14" t="s">
        <v>204</v>
      </c>
      <c r="AW191" s="14" t="s">
        <v>37</v>
      </c>
      <c r="AX191" s="14" t="s">
        <v>83</v>
      </c>
      <c r="AY191" s="257" t="s">
        <v>197</v>
      </c>
    </row>
    <row r="192" s="2" customFormat="1" ht="55.5" customHeight="1">
      <c r="A192" s="41"/>
      <c r="B192" s="42"/>
      <c r="C192" s="217" t="s">
        <v>325</v>
      </c>
      <c r="D192" s="217" t="s">
        <v>199</v>
      </c>
      <c r="E192" s="218" t="s">
        <v>1046</v>
      </c>
      <c r="F192" s="219" t="s">
        <v>1047</v>
      </c>
      <c r="G192" s="220" t="s">
        <v>202</v>
      </c>
      <c r="H192" s="221">
        <v>127.5</v>
      </c>
      <c r="I192" s="222"/>
      <c r="J192" s="223">
        <f>ROUND(I192*H192,2)</f>
        <v>0</v>
      </c>
      <c r="K192" s="219" t="s">
        <v>203</v>
      </c>
      <c r="L192" s="47"/>
      <c r="M192" s="224" t="s">
        <v>19</v>
      </c>
      <c r="N192" s="225" t="s">
        <v>47</v>
      </c>
      <c r="O192" s="87"/>
      <c r="P192" s="226">
        <f>O192*H192</f>
        <v>0</v>
      </c>
      <c r="Q192" s="226">
        <v>0</v>
      </c>
      <c r="R192" s="226">
        <f>Q192*H192</f>
        <v>0</v>
      </c>
      <c r="S192" s="226">
        <v>0</v>
      </c>
      <c r="T192" s="227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8" t="s">
        <v>204</v>
      </c>
      <c r="AT192" s="228" t="s">
        <v>199</v>
      </c>
      <c r="AU192" s="228" t="s">
        <v>85</v>
      </c>
      <c r="AY192" s="20" t="s">
        <v>197</v>
      </c>
      <c r="BE192" s="229">
        <f>IF(N192="základní",J192,0)</f>
        <v>0</v>
      </c>
      <c r="BF192" s="229">
        <f>IF(N192="snížená",J192,0)</f>
        <v>0</v>
      </c>
      <c r="BG192" s="229">
        <f>IF(N192="zákl. přenesená",J192,0)</f>
        <v>0</v>
      </c>
      <c r="BH192" s="229">
        <f>IF(N192="sníž. přenesená",J192,0)</f>
        <v>0</v>
      </c>
      <c r="BI192" s="229">
        <f>IF(N192="nulová",J192,0)</f>
        <v>0</v>
      </c>
      <c r="BJ192" s="20" t="s">
        <v>83</v>
      </c>
      <c r="BK192" s="229">
        <f>ROUND(I192*H192,2)</f>
        <v>0</v>
      </c>
      <c r="BL192" s="20" t="s">
        <v>204</v>
      </c>
      <c r="BM192" s="228" t="s">
        <v>1048</v>
      </c>
    </row>
    <row r="193" s="2" customFormat="1">
      <c r="A193" s="41"/>
      <c r="B193" s="42"/>
      <c r="C193" s="43"/>
      <c r="D193" s="230" t="s">
        <v>206</v>
      </c>
      <c r="E193" s="43"/>
      <c r="F193" s="231" t="s">
        <v>1049</v>
      </c>
      <c r="G193" s="43"/>
      <c r="H193" s="43"/>
      <c r="I193" s="232"/>
      <c r="J193" s="43"/>
      <c r="K193" s="43"/>
      <c r="L193" s="47"/>
      <c r="M193" s="233"/>
      <c r="N193" s="234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206</v>
      </c>
      <c r="AU193" s="20" t="s">
        <v>85</v>
      </c>
    </row>
    <row r="194" s="13" customFormat="1">
      <c r="A194" s="13"/>
      <c r="B194" s="235"/>
      <c r="C194" s="236"/>
      <c r="D194" s="237" t="s">
        <v>208</v>
      </c>
      <c r="E194" s="238" t="s">
        <v>19</v>
      </c>
      <c r="F194" s="239" t="s">
        <v>1050</v>
      </c>
      <c r="G194" s="236"/>
      <c r="H194" s="240">
        <v>127.5</v>
      </c>
      <c r="I194" s="241"/>
      <c r="J194" s="236"/>
      <c r="K194" s="236"/>
      <c r="L194" s="242"/>
      <c r="M194" s="243"/>
      <c r="N194" s="244"/>
      <c r="O194" s="244"/>
      <c r="P194" s="244"/>
      <c r="Q194" s="244"/>
      <c r="R194" s="244"/>
      <c r="S194" s="244"/>
      <c r="T194" s="245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6" t="s">
        <v>208</v>
      </c>
      <c r="AU194" s="246" t="s">
        <v>85</v>
      </c>
      <c r="AV194" s="13" t="s">
        <v>85</v>
      </c>
      <c r="AW194" s="13" t="s">
        <v>37</v>
      </c>
      <c r="AX194" s="13" t="s">
        <v>83</v>
      </c>
      <c r="AY194" s="246" t="s">
        <v>197</v>
      </c>
    </row>
    <row r="195" s="2" customFormat="1" ht="24.15" customHeight="1">
      <c r="A195" s="41"/>
      <c r="B195" s="42"/>
      <c r="C195" s="217" t="s">
        <v>7</v>
      </c>
      <c r="D195" s="217" t="s">
        <v>199</v>
      </c>
      <c r="E195" s="218" t="s">
        <v>373</v>
      </c>
      <c r="F195" s="219" t="s">
        <v>374</v>
      </c>
      <c r="G195" s="220" t="s">
        <v>202</v>
      </c>
      <c r="H195" s="221">
        <v>762.10000000000002</v>
      </c>
      <c r="I195" s="222"/>
      <c r="J195" s="223">
        <f>ROUND(I195*H195,2)</f>
        <v>0</v>
      </c>
      <c r="K195" s="219" t="s">
        <v>203</v>
      </c>
      <c r="L195" s="47"/>
      <c r="M195" s="224" t="s">
        <v>19</v>
      </c>
      <c r="N195" s="225" t="s">
        <v>47</v>
      </c>
      <c r="O195" s="87"/>
      <c r="P195" s="226">
        <f>O195*H195</f>
        <v>0</v>
      </c>
      <c r="Q195" s="226">
        <v>0</v>
      </c>
      <c r="R195" s="226">
        <f>Q195*H195</f>
        <v>0</v>
      </c>
      <c r="S195" s="226">
        <v>0</v>
      </c>
      <c r="T195" s="22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8" t="s">
        <v>204</v>
      </c>
      <c r="AT195" s="228" t="s">
        <v>199</v>
      </c>
      <c r="AU195" s="228" t="s">
        <v>85</v>
      </c>
      <c r="AY195" s="20" t="s">
        <v>197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0" t="s">
        <v>83</v>
      </c>
      <c r="BK195" s="229">
        <f>ROUND(I195*H195,2)</f>
        <v>0</v>
      </c>
      <c r="BL195" s="20" t="s">
        <v>204</v>
      </c>
      <c r="BM195" s="228" t="s">
        <v>1051</v>
      </c>
    </row>
    <row r="196" s="2" customFormat="1">
      <c r="A196" s="41"/>
      <c r="B196" s="42"/>
      <c r="C196" s="43"/>
      <c r="D196" s="230" t="s">
        <v>206</v>
      </c>
      <c r="E196" s="43"/>
      <c r="F196" s="231" t="s">
        <v>376</v>
      </c>
      <c r="G196" s="43"/>
      <c r="H196" s="43"/>
      <c r="I196" s="232"/>
      <c r="J196" s="43"/>
      <c r="K196" s="43"/>
      <c r="L196" s="47"/>
      <c r="M196" s="233"/>
      <c r="N196" s="234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206</v>
      </c>
      <c r="AU196" s="20" t="s">
        <v>85</v>
      </c>
    </row>
    <row r="197" s="13" customFormat="1">
      <c r="A197" s="13"/>
      <c r="B197" s="235"/>
      <c r="C197" s="236"/>
      <c r="D197" s="237" t="s">
        <v>208</v>
      </c>
      <c r="E197" s="238" t="s">
        <v>19</v>
      </c>
      <c r="F197" s="239" t="s">
        <v>1052</v>
      </c>
      <c r="G197" s="236"/>
      <c r="H197" s="240">
        <v>64.799999999999997</v>
      </c>
      <c r="I197" s="241"/>
      <c r="J197" s="236"/>
      <c r="K197" s="236"/>
      <c r="L197" s="242"/>
      <c r="M197" s="243"/>
      <c r="N197" s="244"/>
      <c r="O197" s="244"/>
      <c r="P197" s="244"/>
      <c r="Q197" s="244"/>
      <c r="R197" s="244"/>
      <c r="S197" s="244"/>
      <c r="T197" s="245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6" t="s">
        <v>208</v>
      </c>
      <c r="AU197" s="246" t="s">
        <v>85</v>
      </c>
      <c r="AV197" s="13" t="s">
        <v>85</v>
      </c>
      <c r="AW197" s="13" t="s">
        <v>37</v>
      </c>
      <c r="AX197" s="13" t="s">
        <v>76</v>
      </c>
      <c r="AY197" s="246" t="s">
        <v>197</v>
      </c>
    </row>
    <row r="198" s="15" customFormat="1">
      <c r="A198" s="15"/>
      <c r="B198" s="258"/>
      <c r="C198" s="259"/>
      <c r="D198" s="237" t="s">
        <v>208</v>
      </c>
      <c r="E198" s="260" t="s">
        <v>19</v>
      </c>
      <c r="F198" s="261" t="s">
        <v>860</v>
      </c>
      <c r="G198" s="259"/>
      <c r="H198" s="262">
        <v>64.799999999999997</v>
      </c>
      <c r="I198" s="263"/>
      <c r="J198" s="259"/>
      <c r="K198" s="259"/>
      <c r="L198" s="264"/>
      <c r="M198" s="265"/>
      <c r="N198" s="266"/>
      <c r="O198" s="266"/>
      <c r="P198" s="266"/>
      <c r="Q198" s="266"/>
      <c r="R198" s="266"/>
      <c r="S198" s="266"/>
      <c r="T198" s="267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8" t="s">
        <v>208</v>
      </c>
      <c r="AU198" s="268" t="s">
        <v>85</v>
      </c>
      <c r="AV198" s="15" t="s">
        <v>93</v>
      </c>
      <c r="AW198" s="15" t="s">
        <v>37</v>
      </c>
      <c r="AX198" s="15" t="s">
        <v>76</v>
      </c>
      <c r="AY198" s="268" t="s">
        <v>197</v>
      </c>
    </row>
    <row r="199" s="13" customFormat="1">
      <c r="A199" s="13"/>
      <c r="B199" s="235"/>
      <c r="C199" s="236"/>
      <c r="D199" s="237" t="s">
        <v>208</v>
      </c>
      <c r="E199" s="238" t="s">
        <v>19</v>
      </c>
      <c r="F199" s="239" t="s">
        <v>1053</v>
      </c>
      <c r="G199" s="236"/>
      <c r="H199" s="240">
        <v>15.800000000000001</v>
      </c>
      <c r="I199" s="241"/>
      <c r="J199" s="236"/>
      <c r="K199" s="236"/>
      <c r="L199" s="242"/>
      <c r="M199" s="243"/>
      <c r="N199" s="244"/>
      <c r="O199" s="244"/>
      <c r="P199" s="244"/>
      <c r="Q199" s="244"/>
      <c r="R199" s="244"/>
      <c r="S199" s="244"/>
      <c r="T199" s="245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6" t="s">
        <v>208</v>
      </c>
      <c r="AU199" s="246" t="s">
        <v>85</v>
      </c>
      <c r="AV199" s="13" t="s">
        <v>85</v>
      </c>
      <c r="AW199" s="13" t="s">
        <v>37</v>
      </c>
      <c r="AX199" s="13" t="s">
        <v>76</v>
      </c>
      <c r="AY199" s="246" t="s">
        <v>197</v>
      </c>
    </row>
    <row r="200" s="13" customFormat="1">
      <c r="A200" s="13"/>
      <c r="B200" s="235"/>
      <c r="C200" s="236"/>
      <c r="D200" s="237" t="s">
        <v>208</v>
      </c>
      <c r="E200" s="238" t="s">
        <v>19</v>
      </c>
      <c r="F200" s="239" t="s">
        <v>1054</v>
      </c>
      <c r="G200" s="236"/>
      <c r="H200" s="240">
        <v>17.399999999999999</v>
      </c>
      <c r="I200" s="241"/>
      <c r="J200" s="236"/>
      <c r="K200" s="236"/>
      <c r="L200" s="242"/>
      <c r="M200" s="243"/>
      <c r="N200" s="244"/>
      <c r="O200" s="244"/>
      <c r="P200" s="244"/>
      <c r="Q200" s="244"/>
      <c r="R200" s="244"/>
      <c r="S200" s="244"/>
      <c r="T200" s="245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6" t="s">
        <v>208</v>
      </c>
      <c r="AU200" s="246" t="s">
        <v>85</v>
      </c>
      <c r="AV200" s="13" t="s">
        <v>85</v>
      </c>
      <c r="AW200" s="13" t="s">
        <v>37</v>
      </c>
      <c r="AX200" s="13" t="s">
        <v>76</v>
      </c>
      <c r="AY200" s="246" t="s">
        <v>197</v>
      </c>
    </row>
    <row r="201" s="13" customFormat="1">
      <c r="A201" s="13"/>
      <c r="B201" s="235"/>
      <c r="C201" s="236"/>
      <c r="D201" s="237" t="s">
        <v>208</v>
      </c>
      <c r="E201" s="238" t="s">
        <v>19</v>
      </c>
      <c r="F201" s="239" t="s">
        <v>1055</v>
      </c>
      <c r="G201" s="236"/>
      <c r="H201" s="240">
        <v>11.6</v>
      </c>
      <c r="I201" s="241"/>
      <c r="J201" s="236"/>
      <c r="K201" s="236"/>
      <c r="L201" s="242"/>
      <c r="M201" s="243"/>
      <c r="N201" s="244"/>
      <c r="O201" s="244"/>
      <c r="P201" s="244"/>
      <c r="Q201" s="244"/>
      <c r="R201" s="244"/>
      <c r="S201" s="244"/>
      <c r="T201" s="245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6" t="s">
        <v>208</v>
      </c>
      <c r="AU201" s="246" t="s">
        <v>85</v>
      </c>
      <c r="AV201" s="13" t="s">
        <v>85</v>
      </c>
      <c r="AW201" s="13" t="s">
        <v>37</v>
      </c>
      <c r="AX201" s="13" t="s">
        <v>76</v>
      </c>
      <c r="AY201" s="246" t="s">
        <v>197</v>
      </c>
    </row>
    <row r="202" s="15" customFormat="1">
      <c r="A202" s="15"/>
      <c r="B202" s="258"/>
      <c r="C202" s="259"/>
      <c r="D202" s="237" t="s">
        <v>208</v>
      </c>
      <c r="E202" s="260" t="s">
        <v>19</v>
      </c>
      <c r="F202" s="261" t="s">
        <v>378</v>
      </c>
      <c r="G202" s="259"/>
      <c r="H202" s="262">
        <v>44.800000000000004</v>
      </c>
      <c r="I202" s="263"/>
      <c r="J202" s="259"/>
      <c r="K202" s="259"/>
      <c r="L202" s="264"/>
      <c r="M202" s="265"/>
      <c r="N202" s="266"/>
      <c r="O202" s="266"/>
      <c r="P202" s="266"/>
      <c r="Q202" s="266"/>
      <c r="R202" s="266"/>
      <c r="S202" s="266"/>
      <c r="T202" s="267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68" t="s">
        <v>208</v>
      </c>
      <c r="AU202" s="268" t="s">
        <v>85</v>
      </c>
      <c r="AV202" s="15" t="s">
        <v>93</v>
      </c>
      <c r="AW202" s="15" t="s">
        <v>37</v>
      </c>
      <c r="AX202" s="15" t="s">
        <v>76</v>
      </c>
      <c r="AY202" s="268" t="s">
        <v>197</v>
      </c>
    </row>
    <row r="203" s="13" customFormat="1">
      <c r="A203" s="13"/>
      <c r="B203" s="235"/>
      <c r="C203" s="236"/>
      <c r="D203" s="237" t="s">
        <v>208</v>
      </c>
      <c r="E203" s="238" t="s">
        <v>19</v>
      </c>
      <c r="F203" s="239" t="s">
        <v>1056</v>
      </c>
      <c r="G203" s="236"/>
      <c r="H203" s="240">
        <v>2.7999999999999998</v>
      </c>
      <c r="I203" s="241"/>
      <c r="J203" s="236"/>
      <c r="K203" s="236"/>
      <c r="L203" s="242"/>
      <c r="M203" s="243"/>
      <c r="N203" s="244"/>
      <c r="O203" s="244"/>
      <c r="P203" s="244"/>
      <c r="Q203" s="244"/>
      <c r="R203" s="244"/>
      <c r="S203" s="244"/>
      <c r="T203" s="245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6" t="s">
        <v>208</v>
      </c>
      <c r="AU203" s="246" t="s">
        <v>85</v>
      </c>
      <c r="AV203" s="13" t="s">
        <v>85</v>
      </c>
      <c r="AW203" s="13" t="s">
        <v>37</v>
      </c>
      <c r="AX203" s="13" t="s">
        <v>76</v>
      </c>
      <c r="AY203" s="246" t="s">
        <v>197</v>
      </c>
    </row>
    <row r="204" s="13" customFormat="1">
      <c r="A204" s="13"/>
      <c r="B204" s="235"/>
      <c r="C204" s="236"/>
      <c r="D204" s="237" t="s">
        <v>208</v>
      </c>
      <c r="E204" s="238" t="s">
        <v>19</v>
      </c>
      <c r="F204" s="239" t="s">
        <v>1057</v>
      </c>
      <c r="G204" s="236"/>
      <c r="H204" s="240">
        <v>2.8999999999999999</v>
      </c>
      <c r="I204" s="241"/>
      <c r="J204" s="236"/>
      <c r="K204" s="236"/>
      <c r="L204" s="242"/>
      <c r="M204" s="243"/>
      <c r="N204" s="244"/>
      <c r="O204" s="244"/>
      <c r="P204" s="244"/>
      <c r="Q204" s="244"/>
      <c r="R204" s="244"/>
      <c r="S204" s="244"/>
      <c r="T204" s="245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6" t="s">
        <v>208</v>
      </c>
      <c r="AU204" s="246" t="s">
        <v>85</v>
      </c>
      <c r="AV204" s="13" t="s">
        <v>85</v>
      </c>
      <c r="AW204" s="13" t="s">
        <v>37</v>
      </c>
      <c r="AX204" s="13" t="s">
        <v>76</v>
      </c>
      <c r="AY204" s="246" t="s">
        <v>197</v>
      </c>
    </row>
    <row r="205" s="13" customFormat="1">
      <c r="A205" s="13"/>
      <c r="B205" s="235"/>
      <c r="C205" s="236"/>
      <c r="D205" s="237" t="s">
        <v>208</v>
      </c>
      <c r="E205" s="238" t="s">
        <v>19</v>
      </c>
      <c r="F205" s="239" t="s">
        <v>1058</v>
      </c>
      <c r="G205" s="236"/>
      <c r="H205" s="240">
        <v>538.75</v>
      </c>
      <c r="I205" s="241"/>
      <c r="J205" s="236"/>
      <c r="K205" s="236"/>
      <c r="L205" s="242"/>
      <c r="M205" s="243"/>
      <c r="N205" s="244"/>
      <c r="O205" s="244"/>
      <c r="P205" s="244"/>
      <c r="Q205" s="244"/>
      <c r="R205" s="244"/>
      <c r="S205" s="244"/>
      <c r="T205" s="245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6" t="s">
        <v>208</v>
      </c>
      <c r="AU205" s="246" t="s">
        <v>85</v>
      </c>
      <c r="AV205" s="13" t="s">
        <v>85</v>
      </c>
      <c r="AW205" s="13" t="s">
        <v>37</v>
      </c>
      <c r="AX205" s="13" t="s">
        <v>76</v>
      </c>
      <c r="AY205" s="246" t="s">
        <v>197</v>
      </c>
    </row>
    <row r="206" s="15" customFormat="1">
      <c r="A206" s="15"/>
      <c r="B206" s="258"/>
      <c r="C206" s="259"/>
      <c r="D206" s="237" t="s">
        <v>208</v>
      </c>
      <c r="E206" s="260" t="s">
        <v>19</v>
      </c>
      <c r="F206" s="261" t="s">
        <v>383</v>
      </c>
      <c r="G206" s="259"/>
      <c r="H206" s="262">
        <v>544.45000000000005</v>
      </c>
      <c r="I206" s="263"/>
      <c r="J206" s="259"/>
      <c r="K206" s="259"/>
      <c r="L206" s="264"/>
      <c r="M206" s="265"/>
      <c r="N206" s="266"/>
      <c r="O206" s="266"/>
      <c r="P206" s="266"/>
      <c r="Q206" s="266"/>
      <c r="R206" s="266"/>
      <c r="S206" s="266"/>
      <c r="T206" s="267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8" t="s">
        <v>208</v>
      </c>
      <c r="AU206" s="268" t="s">
        <v>85</v>
      </c>
      <c r="AV206" s="15" t="s">
        <v>93</v>
      </c>
      <c r="AW206" s="15" t="s">
        <v>37</v>
      </c>
      <c r="AX206" s="15" t="s">
        <v>76</v>
      </c>
      <c r="AY206" s="268" t="s">
        <v>197</v>
      </c>
    </row>
    <row r="207" s="13" customFormat="1">
      <c r="A207" s="13"/>
      <c r="B207" s="235"/>
      <c r="C207" s="236"/>
      <c r="D207" s="237" t="s">
        <v>208</v>
      </c>
      <c r="E207" s="238" t="s">
        <v>19</v>
      </c>
      <c r="F207" s="239" t="s">
        <v>1059</v>
      </c>
      <c r="G207" s="236"/>
      <c r="H207" s="240">
        <v>16.800000000000001</v>
      </c>
      <c r="I207" s="241"/>
      <c r="J207" s="236"/>
      <c r="K207" s="236"/>
      <c r="L207" s="242"/>
      <c r="M207" s="243"/>
      <c r="N207" s="244"/>
      <c r="O207" s="244"/>
      <c r="P207" s="244"/>
      <c r="Q207" s="244"/>
      <c r="R207" s="244"/>
      <c r="S207" s="244"/>
      <c r="T207" s="245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6" t="s">
        <v>208</v>
      </c>
      <c r="AU207" s="246" t="s">
        <v>85</v>
      </c>
      <c r="AV207" s="13" t="s">
        <v>85</v>
      </c>
      <c r="AW207" s="13" t="s">
        <v>37</v>
      </c>
      <c r="AX207" s="13" t="s">
        <v>76</v>
      </c>
      <c r="AY207" s="246" t="s">
        <v>197</v>
      </c>
    </row>
    <row r="208" s="15" customFormat="1">
      <c r="A208" s="15"/>
      <c r="B208" s="258"/>
      <c r="C208" s="259"/>
      <c r="D208" s="237" t="s">
        <v>208</v>
      </c>
      <c r="E208" s="260" t="s">
        <v>19</v>
      </c>
      <c r="F208" s="261" t="s">
        <v>1060</v>
      </c>
      <c r="G208" s="259"/>
      <c r="H208" s="262">
        <v>16.800000000000001</v>
      </c>
      <c r="I208" s="263"/>
      <c r="J208" s="259"/>
      <c r="K208" s="259"/>
      <c r="L208" s="264"/>
      <c r="M208" s="265"/>
      <c r="N208" s="266"/>
      <c r="O208" s="266"/>
      <c r="P208" s="266"/>
      <c r="Q208" s="266"/>
      <c r="R208" s="266"/>
      <c r="S208" s="266"/>
      <c r="T208" s="267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268" t="s">
        <v>208</v>
      </c>
      <c r="AU208" s="268" t="s">
        <v>85</v>
      </c>
      <c r="AV208" s="15" t="s">
        <v>93</v>
      </c>
      <c r="AW208" s="15" t="s">
        <v>37</v>
      </c>
      <c r="AX208" s="15" t="s">
        <v>76</v>
      </c>
      <c r="AY208" s="268" t="s">
        <v>197</v>
      </c>
    </row>
    <row r="209" s="13" customFormat="1">
      <c r="A209" s="13"/>
      <c r="B209" s="235"/>
      <c r="C209" s="236"/>
      <c r="D209" s="237" t="s">
        <v>208</v>
      </c>
      <c r="E209" s="238" t="s">
        <v>19</v>
      </c>
      <c r="F209" s="239" t="s">
        <v>1061</v>
      </c>
      <c r="G209" s="236"/>
      <c r="H209" s="240">
        <v>8.5</v>
      </c>
      <c r="I209" s="241"/>
      <c r="J209" s="236"/>
      <c r="K209" s="236"/>
      <c r="L209" s="242"/>
      <c r="M209" s="243"/>
      <c r="N209" s="244"/>
      <c r="O209" s="244"/>
      <c r="P209" s="244"/>
      <c r="Q209" s="244"/>
      <c r="R209" s="244"/>
      <c r="S209" s="244"/>
      <c r="T209" s="245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6" t="s">
        <v>208</v>
      </c>
      <c r="AU209" s="246" t="s">
        <v>85</v>
      </c>
      <c r="AV209" s="13" t="s">
        <v>85</v>
      </c>
      <c r="AW209" s="13" t="s">
        <v>37</v>
      </c>
      <c r="AX209" s="13" t="s">
        <v>76</v>
      </c>
      <c r="AY209" s="246" t="s">
        <v>197</v>
      </c>
    </row>
    <row r="210" s="13" customFormat="1">
      <c r="A210" s="13"/>
      <c r="B210" s="235"/>
      <c r="C210" s="236"/>
      <c r="D210" s="237" t="s">
        <v>208</v>
      </c>
      <c r="E210" s="238" t="s">
        <v>19</v>
      </c>
      <c r="F210" s="239" t="s">
        <v>1062</v>
      </c>
      <c r="G210" s="236"/>
      <c r="H210" s="240">
        <v>2.5</v>
      </c>
      <c r="I210" s="241"/>
      <c r="J210" s="236"/>
      <c r="K210" s="236"/>
      <c r="L210" s="242"/>
      <c r="M210" s="243"/>
      <c r="N210" s="244"/>
      <c r="O210" s="244"/>
      <c r="P210" s="244"/>
      <c r="Q210" s="244"/>
      <c r="R210" s="244"/>
      <c r="S210" s="244"/>
      <c r="T210" s="245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6" t="s">
        <v>208</v>
      </c>
      <c r="AU210" s="246" t="s">
        <v>85</v>
      </c>
      <c r="AV210" s="13" t="s">
        <v>85</v>
      </c>
      <c r="AW210" s="13" t="s">
        <v>37</v>
      </c>
      <c r="AX210" s="13" t="s">
        <v>76</v>
      </c>
      <c r="AY210" s="246" t="s">
        <v>197</v>
      </c>
    </row>
    <row r="211" s="13" customFormat="1">
      <c r="A211" s="13"/>
      <c r="B211" s="235"/>
      <c r="C211" s="236"/>
      <c r="D211" s="237" t="s">
        <v>208</v>
      </c>
      <c r="E211" s="238" t="s">
        <v>19</v>
      </c>
      <c r="F211" s="239" t="s">
        <v>1063</v>
      </c>
      <c r="G211" s="236"/>
      <c r="H211" s="240">
        <v>55.950000000000003</v>
      </c>
      <c r="I211" s="241"/>
      <c r="J211" s="236"/>
      <c r="K211" s="236"/>
      <c r="L211" s="242"/>
      <c r="M211" s="243"/>
      <c r="N211" s="244"/>
      <c r="O211" s="244"/>
      <c r="P211" s="244"/>
      <c r="Q211" s="244"/>
      <c r="R211" s="244"/>
      <c r="S211" s="244"/>
      <c r="T211" s="245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6" t="s">
        <v>208</v>
      </c>
      <c r="AU211" s="246" t="s">
        <v>85</v>
      </c>
      <c r="AV211" s="13" t="s">
        <v>85</v>
      </c>
      <c r="AW211" s="13" t="s">
        <v>37</v>
      </c>
      <c r="AX211" s="13" t="s">
        <v>76</v>
      </c>
      <c r="AY211" s="246" t="s">
        <v>197</v>
      </c>
    </row>
    <row r="212" s="13" customFormat="1">
      <c r="A212" s="13"/>
      <c r="B212" s="235"/>
      <c r="C212" s="236"/>
      <c r="D212" s="237" t="s">
        <v>208</v>
      </c>
      <c r="E212" s="238" t="s">
        <v>19</v>
      </c>
      <c r="F212" s="239" t="s">
        <v>1064</v>
      </c>
      <c r="G212" s="236"/>
      <c r="H212" s="240">
        <v>24.300000000000001</v>
      </c>
      <c r="I212" s="241"/>
      <c r="J212" s="236"/>
      <c r="K212" s="236"/>
      <c r="L212" s="242"/>
      <c r="M212" s="243"/>
      <c r="N212" s="244"/>
      <c r="O212" s="244"/>
      <c r="P212" s="244"/>
      <c r="Q212" s="244"/>
      <c r="R212" s="244"/>
      <c r="S212" s="244"/>
      <c r="T212" s="245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6" t="s">
        <v>208</v>
      </c>
      <c r="AU212" s="246" t="s">
        <v>85</v>
      </c>
      <c r="AV212" s="13" t="s">
        <v>85</v>
      </c>
      <c r="AW212" s="13" t="s">
        <v>37</v>
      </c>
      <c r="AX212" s="13" t="s">
        <v>76</v>
      </c>
      <c r="AY212" s="246" t="s">
        <v>197</v>
      </c>
    </row>
    <row r="213" s="15" customFormat="1">
      <c r="A213" s="15"/>
      <c r="B213" s="258"/>
      <c r="C213" s="259"/>
      <c r="D213" s="237" t="s">
        <v>208</v>
      </c>
      <c r="E213" s="260" t="s">
        <v>19</v>
      </c>
      <c r="F213" s="261" t="s">
        <v>390</v>
      </c>
      <c r="G213" s="259"/>
      <c r="H213" s="262">
        <v>91.25</v>
      </c>
      <c r="I213" s="263"/>
      <c r="J213" s="259"/>
      <c r="K213" s="259"/>
      <c r="L213" s="264"/>
      <c r="M213" s="265"/>
      <c r="N213" s="266"/>
      <c r="O213" s="266"/>
      <c r="P213" s="266"/>
      <c r="Q213" s="266"/>
      <c r="R213" s="266"/>
      <c r="S213" s="266"/>
      <c r="T213" s="267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8" t="s">
        <v>208</v>
      </c>
      <c r="AU213" s="268" t="s">
        <v>85</v>
      </c>
      <c r="AV213" s="15" t="s">
        <v>93</v>
      </c>
      <c r="AW213" s="15" t="s">
        <v>37</v>
      </c>
      <c r="AX213" s="15" t="s">
        <v>76</v>
      </c>
      <c r="AY213" s="268" t="s">
        <v>197</v>
      </c>
    </row>
    <row r="214" s="14" customFormat="1">
      <c r="A214" s="14"/>
      <c r="B214" s="247"/>
      <c r="C214" s="248"/>
      <c r="D214" s="237" t="s">
        <v>208</v>
      </c>
      <c r="E214" s="249" t="s">
        <v>19</v>
      </c>
      <c r="F214" s="250" t="s">
        <v>272</v>
      </c>
      <c r="G214" s="248"/>
      <c r="H214" s="251">
        <v>762.09999999999991</v>
      </c>
      <c r="I214" s="252"/>
      <c r="J214" s="248"/>
      <c r="K214" s="248"/>
      <c r="L214" s="253"/>
      <c r="M214" s="254"/>
      <c r="N214" s="255"/>
      <c r="O214" s="255"/>
      <c r="P214" s="255"/>
      <c r="Q214" s="255"/>
      <c r="R214" s="255"/>
      <c r="S214" s="255"/>
      <c r="T214" s="256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7" t="s">
        <v>208</v>
      </c>
      <c r="AU214" s="257" t="s">
        <v>85</v>
      </c>
      <c r="AV214" s="14" t="s">
        <v>204</v>
      </c>
      <c r="AW214" s="14" t="s">
        <v>37</v>
      </c>
      <c r="AX214" s="14" t="s">
        <v>83</v>
      </c>
      <c r="AY214" s="257" t="s">
        <v>197</v>
      </c>
    </row>
    <row r="215" s="2" customFormat="1" ht="37.8" customHeight="1">
      <c r="A215" s="41"/>
      <c r="B215" s="42"/>
      <c r="C215" s="217" t="s">
        <v>335</v>
      </c>
      <c r="D215" s="217" t="s">
        <v>199</v>
      </c>
      <c r="E215" s="218" t="s">
        <v>1065</v>
      </c>
      <c r="F215" s="219" t="s">
        <v>1066</v>
      </c>
      <c r="G215" s="220" t="s">
        <v>202</v>
      </c>
      <c r="H215" s="221">
        <v>148.59999999999999</v>
      </c>
      <c r="I215" s="222"/>
      <c r="J215" s="223">
        <f>ROUND(I215*H215,2)</f>
        <v>0</v>
      </c>
      <c r="K215" s="219" t="s">
        <v>203</v>
      </c>
      <c r="L215" s="47"/>
      <c r="M215" s="224" t="s">
        <v>19</v>
      </c>
      <c r="N215" s="225" t="s">
        <v>47</v>
      </c>
      <c r="O215" s="87"/>
      <c r="P215" s="226">
        <f>O215*H215</f>
        <v>0</v>
      </c>
      <c r="Q215" s="226">
        <v>0</v>
      </c>
      <c r="R215" s="226">
        <f>Q215*H215</f>
        <v>0</v>
      </c>
      <c r="S215" s="226">
        <v>0</v>
      </c>
      <c r="T215" s="227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8" t="s">
        <v>204</v>
      </c>
      <c r="AT215" s="228" t="s">
        <v>199</v>
      </c>
      <c r="AU215" s="228" t="s">
        <v>85</v>
      </c>
      <c r="AY215" s="20" t="s">
        <v>197</v>
      </c>
      <c r="BE215" s="229">
        <f>IF(N215="základní",J215,0)</f>
        <v>0</v>
      </c>
      <c r="BF215" s="229">
        <f>IF(N215="snížená",J215,0)</f>
        <v>0</v>
      </c>
      <c r="BG215" s="229">
        <f>IF(N215="zákl. přenesená",J215,0)</f>
        <v>0</v>
      </c>
      <c r="BH215" s="229">
        <f>IF(N215="sníž. přenesená",J215,0)</f>
        <v>0</v>
      </c>
      <c r="BI215" s="229">
        <f>IF(N215="nulová",J215,0)</f>
        <v>0</v>
      </c>
      <c r="BJ215" s="20" t="s">
        <v>83</v>
      </c>
      <c r="BK215" s="229">
        <f>ROUND(I215*H215,2)</f>
        <v>0</v>
      </c>
      <c r="BL215" s="20" t="s">
        <v>204</v>
      </c>
      <c r="BM215" s="228" t="s">
        <v>1067</v>
      </c>
    </row>
    <row r="216" s="2" customFormat="1">
      <c r="A216" s="41"/>
      <c r="B216" s="42"/>
      <c r="C216" s="43"/>
      <c r="D216" s="230" t="s">
        <v>206</v>
      </c>
      <c r="E216" s="43"/>
      <c r="F216" s="231" t="s">
        <v>1068</v>
      </c>
      <c r="G216" s="43"/>
      <c r="H216" s="43"/>
      <c r="I216" s="232"/>
      <c r="J216" s="43"/>
      <c r="K216" s="43"/>
      <c r="L216" s="47"/>
      <c r="M216" s="233"/>
      <c r="N216" s="234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206</v>
      </c>
      <c r="AU216" s="20" t="s">
        <v>85</v>
      </c>
    </row>
    <row r="217" s="2" customFormat="1" ht="49.05" customHeight="1">
      <c r="A217" s="41"/>
      <c r="B217" s="42"/>
      <c r="C217" s="217" t="s">
        <v>341</v>
      </c>
      <c r="D217" s="217" t="s">
        <v>199</v>
      </c>
      <c r="E217" s="218" t="s">
        <v>397</v>
      </c>
      <c r="F217" s="219" t="s">
        <v>398</v>
      </c>
      <c r="G217" s="220" t="s">
        <v>202</v>
      </c>
      <c r="H217" s="221">
        <v>57</v>
      </c>
      <c r="I217" s="222"/>
      <c r="J217" s="223">
        <f>ROUND(I217*H217,2)</f>
        <v>0</v>
      </c>
      <c r="K217" s="219" t="s">
        <v>203</v>
      </c>
      <c r="L217" s="47"/>
      <c r="M217" s="224" t="s">
        <v>19</v>
      </c>
      <c r="N217" s="225" t="s">
        <v>47</v>
      </c>
      <c r="O217" s="87"/>
      <c r="P217" s="226">
        <f>O217*H217</f>
        <v>0</v>
      </c>
      <c r="Q217" s="226">
        <v>0</v>
      </c>
      <c r="R217" s="226">
        <f>Q217*H217</f>
        <v>0</v>
      </c>
      <c r="S217" s="226">
        <v>0</v>
      </c>
      <c r="T217" s="227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8" t="s">
        <v>204</v>
      </c>
      <c r="AT217" s="228" t="s">
        <v>199</v>
      </c>
      <c r="AU217" s="228" t="s">
        <v>85</v>
      </c>
      <c r="AY217" s="20" t="s">
        <v>197</v>
      </c>
      <c r="BE217" s="229">
        <f>IF(N217="základní",J217,0)</f>
        <v>0</v>
      </c>
      <c r="BF217" s="229">
        <f>IF(N217="snížená",J217,0)</f>
        <v>0</v>
      </c>
      <c r="BG217" s="229">
        <f>IF(N217="zákl. přenesená",J217,0)</f>
        <v>0</v>
      </c>
      <c r="BH217" s="229">
        <f>IF(N217="sníž. přenesená",J217,0)</f>
        <v>0</v>
      </c>
      <c r="BI217" s="229">
        <f>IF(N217="nulová",J217,0)</f>
        <v>0</v>
      </c>
      <c r="BJ217" s="20" t="s">
        <v>83</v>
      </c>
      <c r="BK217" s="229">
        <f>ROUND(I217*H217,2)</f>
        <v>0</v>
      </c>
      <c r="BL217" s="20" t="s">
        <v>204</v>
      </c>
      <c r="BM217" s="228" t="s">
        <v>1069</v>
      </c>
    </row>
    <row r="218" s="2" customFormat="1">
      <c r="A218" s="41"/>
      <c r="B218" s="42"/>
      <c r="C218" s="43"/>
      <c r="D218" s="230" t="s">
        <v>206</v>
      </c>
      <c r="E218" s="43"/>
      <c r="F218" s="231" t="s">
        <v>400</v>
      </c>
      <c r="G218" s="43"/>
      <c r="H218" s="43"/>
      <c r="I218" s="232"/>
      <c r="J218" s="43"/>
      <c r="K218" s="43"/>
      <c r="L218" s="47"/>
      <c r="M218" s="233"/>
      <c r="N218" s="234"/>
      <c r="O218" s="87"/>
      <c r="P218" s="87"/>
      <c r="Q218" s="87"/>
      <c r="R218" s="87"/>
      <c r="S218" s="87"/>
      <c r="T218" s="88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0" t="s">
        <v>206</v>
      </c>
      <c r="AU218" s="20" t="s">
        <v>85</v>
      </c>
    </row>
    <row r="219" s="13" customFormat="1">
      <c r="A219" s="13"/>
      <c r="B219" s="235"/>
      <c r="C219" s="236"/>
      <c r="D219" s="237" t="s">
        <v>208</v>
      </c>
      <c r="E219" s="238" t="s">
        <v>19</v>
      </c>
      <c r="F219" s="239" t="s">
        <v>1070</v>
      </c>
      <c r="G219" s="236"/>
      <c r="H219" s="240">
        <v>42</v>
      </c>
      <c r="I219" s="241"/>
      <c r="J219" s="236"/>
      <c r="K219" s="236"/>
      <c r="L219" s="242"/>
      <c r="M219" s="243"/>
      <c r="N219" s="244"/>
      <c r="O219" s="244"/>
      <c r="P219" s="244"/>
      <c r="Q219" s="244"/>
      <c r="R219" s="244"/>
      <c r="S219" s="244"/>
      <c r="T219" s="245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6" t="s">
        <v>208</v>
      </c>
      <c r="AU219" s="246" t="s">
        <v>85</v>
      </c>
      <c r="AV219" s="13" t="s">
        <v>85</v>
      </c>
      <c r="AW219" s="13" t="s">
        <v>37</v>
      </c>
      <c r="AX219" s="13" t="s">
        <v>76</v>
      </c>
      <c r="AY219" s="246" t="s">
        <v>197</v>
      </c>
    </row>
    <row r="220" s="13" customFormat="1">
      <c r="A220" s="13"/>
      <c r="B220" s="235"/>
      <c r="C220" s="236"/>
      <c r="D220" s="237" t="s">
        <v>208</v>
      </c>
      <c r="E220" s="238" t="s">
        <v>19</v>
      </c>
      <c r="F220" s="239" t="s">
        <v>1071</v>
      </c>
      <c r="G220" s="236"/>
      <c r="H220" s="240">
        <v>15</v>
      </c>
      <c r="I220" s="241"/>
      <c r="J220" s="236"/>
      <c r="K220" s="236"/>
      <c r="L220" s="242"/>
      <c r="M220" s="243"/>
      <c r="N220" s="244"/>
      <c r="O220" s="244"/>
      <c r="P220" s="244"/>
      <c r="Q220" s="244"/>
      <c r="R220" s="244"/>
      <c r="S220" s="244"/>
      <c r="T220" s="245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6" t="s">
        <v>208</v>
      </c>
      <c r="AU220" s="246" t="s">
        <v>85</v>
      </c>
      <c r="AV220" s="13" t="s">
        <v>85</v>
      </c>
      <c r="AW220" s="13" t="s">
        <v>37</v>
      </c>
      <c r="AX220" s="13" t="s">
        <v>76</v>
      </c>
      <c r="AY220" s="246" t="s">
        <v>197</v>
      </c>
    </row>
    <row r="221" s="14" customFormat="1">
      <c r="A221" s="14"/>
      <c r="B221" s="247"/>
      <c r="C221" s="248"/>
      <c r="D221" s="237" t="s">
        <v>208</v>
      </c>
      <c r="E221" s="249" t="s">
        <v>19</v>
      </c>
      <c r="F221" s="250" t="s">
        <v>272</v>
      </c>
      <c r="G221" s="248"/>
      <c r="H221" s="251">
        <v>57</v>
      </c>
      <c r="I221" s="252"/>
      <c r="J221" s="248"/>
      <c r="K221" s="248"/>
      <c r="L221" s="253"/>
      <c r="M221" s="254"/>
      <c r="N221" s="255"/>
      <c r="O221" s="255"/>
      <c r="P221" s="255"/>
      <c r="Q221" s="255"/>
      <c r="R221" s="255"/>
      <c r="S221" s="255"/>
      <c r="T221" s="256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7" t="s">
        <v>208</v>
      </c>
      <c r="AU221" s="257" t="s">
        <v>85</v>
      </c>
      <c r="AV221" s="14" t="s">
        <v>204</v>
      </c>
      <c r="AW221" s="14" t="s">
        <v>37</v>
      </c>
      <c r="AX221" s="14" t="s">
        <v>83</v>
      </c>
      <c r="AY221" s="257" t="s">
        <v>197</v>
      </c>
    </row>
    <row r="222" s="12" customFormat="1" ht="22.8" customHeight="1">
      <c r="A222" s="12"/>
      <c r="B222" s="201"/>
      <c r="C222" s="202"/>
      <c r="D222" s="203" t="s">
        <v>75</v>
      </c>
      <c r="E222" s="215" t="s">
        <v>224</v>
      </c>
      <c r="F222" s="215" t="s">
        <v>431</v>
      </c>
      <c r="G222" s="202"/>
      <c r="H222" s="202"/>
      <c r="I222" s="205"/>
      <c r="J222" s="216">
        <f>BK222</f>
        <v>0</v>
      </c>
      <c r="K222" s="202"/>
      <c r="L222" s="207"/>
      <c r="M222" s="208"/>
      <c r="N222" s="209"/>
      <c r="O222" s="209"/>
      <c r="P222" s="210">
        <f>SUM(P223:P331)</f>
        <v>0</v>
      </c>
      <c r="Q222" s="209"/>
      <c r="R222" s="210">
        <f>SUM(R223:R331)</f>
        <v>302.50965300000001</v>
      </c>
      <c r="S222" s="209"/>
      <c r="T222" s="211">
        <f>SUM(T223:T331)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12" t="s">
        <v>83</v>
      </c>
      <c r="AT222" s="213" t="s">
        <v>75</v>
      </c>
      <c r="AU222" s="213" t="s">
        <v>83</v>
      </c>
      <c r="AY222" s="212" t="s">
        <v>197</v>
      </c>
      <c r="BK222" s="214">
        <f>SUM(BK223:BK331)</f>
        <v>0</v>
      </c>
    </row>
    <row r="223" s="2" customFormat="1" ht="33" customHeight="1">
      <c r="A223" s="41"/>
      <c r="B223" s="42"/>
      <c r="C223" s="217" t="s">
        <v>349</v>
      </c>
      <c r="D223" s="217" t="s">
        <v>199</v>
      </c>
      <c r="E223" s="218" t="s">
        <v>433</v>
      </c>
      <c r="F223" s="219" t="s">
        <v>434</v>
      </c>
      <c r="G223" s="220" t="s">
        <v>202</v>
      </c>
      <c r="H223" s="221">
        <v>126.40000000000001</v>
      </c>
      <c r="I223" s="222"/>
      <c r="J223" s="223">
        <f>ROUND(I223*H223,2)</f>
        <v>0</v>
      </c>
      <c r="K223" s="219" t="s">
        <v>203</v>
      </c>
      <c r="L223" s="47"/>
      <c r="M223" s="224" t="s">
        <v>19</v>
      </c>
      <c r="N223" s="225" t="s">
        <v>47</v>
      </c>
      <c r="O223" s="87"/>
      <c r="P223" s="226">
        <f>O223*H223</f>
        <v>0</v>
      </c>
      <c r="Q223" s="226">
        <v>0</v>
      </c>
      <c r="R223" s="226">
        <f>Q223*H223</f>
        <v>0</v>
      </c>
      <c r="S223" s="226">
        <v>0</v>
      </c>
      <c r="T223" s="227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8" t="s">
        <v>204</v>
      </c>
      <c r="AT223" s="228" t="s">
        <v>199</v>
      </c>
      <c r="AU223" s="228" t="s">
        <v>85</v>
      </c>
      <c r="AY223" s="20" t="s">
        <v>197</v>
      </c>
      <c r="BE223" s="229">
        <f>IF(N223="základní",J223,0)</f>
        <v>0</v>
      </c>
      <c r="BF223" s="229">
        <f>IF(N223="snížená",J223,0)</f>
        <v>0</v>
      </c>
      <c r="BG223" s="229">
        <f>IF(N223="zákl. přenesená",J223,0)</f>
        <v>0</v>
      </c>
      <c r="BH223" s="229">
        <f>IF(N223="sníž. přenesená",J223,0)</f>
        <v>0</v>
      </c>
      <c r="BI223" s="229">
        <f>IF(N223="nulová",J223,0)</f>
        <v>0</v>
      </c>
      <c r="BJ223" s="20" t="s">
        <v>83</v>
      </c>
      <c r="BK223" s="229">
        <f>ROUND(I223*H223,2)</f>
        <v>0</v>
      </c>
      <c r="BL223" s="20" t="s">
        <v>204</v>
      </c>
      <c r="BM223" s="228" t="s">
        <v>1072</v>
      </c>
    </row>
    <row r="224" s="2" customFormat="1">
      <c r="A224" s="41"/>
      <c r="B224" s="42"/>
      <c r="C224" s="43"/>
      <c r="D224" s="230" t="s">
        <v>206</v>
      </c>
      <c r="E224" s="43"/>
      <c r="F224" s="231" t="s">
        <v>436</v>
      </c>
      <c r="G224" s="43"/>
      <c r="H224" s="43"/>
      <c r="I224" s="232"/>
      <c r="J224" s="43"/>
      <c r="K224" s="43"/>
      <c r="L224" s="47"/>
      <c r="M224" s="233"/>
      <c r="N224" s="234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206</v>
      </c>
      <c r="AU224" s="20" t="s">
        <v>85</v>
      </c>
    </row>
    <row r="225" s="13" customFormat="1">
      <c r="A225" s="13"/>
      <c r="B225" s="235"/>
      <c r="C225" s="236"/>
      <c r="D225" s="237" t="s">
        <v>208</v>
      </c>
      <c r="E225" s="238" t="s">
        <v>19</v>
      </c>
      <c r="F225" s="239" t="s">
        <v>1052</v>
      </c>
      <c r="G225" s="236"/>
      <c r="H225" s="240">
        <v>64.799999999999997</v>
      </c>
      <c r="I225" s="241"/>
      <c r="J225" s="236"/>
      <c r="K225" s="236"/>
      <c r="L225" s="242"/>
      <c r="M225" s="243"/>
      <c r="N225" s="244"/>
      <c r="O225" s="244"/>
      <c r="P225" s="244"/>
      <c r="Q225" s="244"/>
      <c r="R225" s="244"/>
      <c r="S225" s="244"/>
      <c r="T225" s="245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6" t="s">
        <v>208</v>
      </c>
      <c r="AU225" s="246" t="s">
        <v>85</v>
      </c>
      <c r="AV225" s="13" t="s">
        <v>85</v>
      </c>
      <c r="AW225" s="13" t="s">
        <v>37</v>
      </c>
      <c r="AX225" s="13" t="s">
        <v>76</v>
      </c>
      <c r="AY225" s="246" t="s">
        <v>197</v>
      </c>
    </row>
    <row r="226" s="15" customFormat="1">
      <c r="A226" s="15"/>
      <c r="B226" s="258"/>
      <c r="C226" s="259"/>
      <c r="D226" s="237" t="s">
        <v>208</v>
      </c>
      <c r="E226" s="260" t="s">
        <v>19</v>
      </c>
      <c r="F226" s="261" t="s">
        <v>860</v>
      </c>
      <c r="G226" s="259"/>
      <c r="H226" s="262">
        <v>64.799999999999997</v>
      </c>
      <c r="I226" s="263"/>
      <c r="J226" s="259"/>
      <c r="K226" s="259"/>
      <c r="L226" s="264"/>
      <c r="M226" s="265"/>
      <c r="N226" s="266"/>
      <c r="O226" s="266"/>
      <c r="P226" s="266"/>
      <c r="Q226" s="266"/>
      <c r="R226" s="266"/>
      <c r="S226" s="266"/>
      <c r="T226" s="267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8" t="s">
        <v>208</v>
      </c>
      <c r="AU226" s="268" t="s">
        <v>85</v>
      </c>
      <c r="AV226" s="15" t="s">
        <v>93</v>
      </c>
      <c r="AW226" s="15" t="s">
        <v>37</v>
      </c>
      <c r="AX226" s="15" t="s">
        <v>76</v>
      </c>
      <c r="AY226" s="268" t="s">
        <v>197</v>
      </c>
    </row>
    <row r="227" s="13" customFormat="1">
      <c r="A227" s="13"/>
      <c r="B227" s="235"/>
      <c r="C227" s="236"/>
      <c r="D227" s="237" t="s">
        <v>208</v>
      </c>
      <c r="E227" s="238" t="s">
        <v>19</v>
      </c>
      <c r="F227" s="239" t="s">
        <v>1053</v>
      </c>
      <c r="G227" s="236"/>
      <c r="H227" s="240">
        <v>15.800000000000001</v>
      </c>
      <c r="I227" s="241"/>
      <c r="J227" s="236"/>
      <c r="K227" s="236"/>
      <c r="L227" s="242"/>
      <c r="M227" s="243"/>
      <c r="N227" s="244"/>
      <c r="O227" s="244"/>
      <c r="P227" s="244"/>
      <c r="Q227" s="244"/>
      <c r="R227" s="244"/>
      <c r="S227" s="244"/>
      <c r="T227" s="245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6" t="s">
        <v>208</v>
      </c>
      <c r="AU227" s="246" t="s">
        <v>85</v>
      </c>
      <c r="AV227" s="13" t="s">
        <v>85</v>
      </c>
      <c r="AW227" s="13" t="s">
        <v>37</v>
      </c>
      <c r="AX227" s="13" t="s">
        <v>76</v>
      </c>
      <c r="AY227" s="246" t="s">
        <v>197</v>
      </c>
    </row>
    <row r="228" s="13" customFormat="1">
      <c r="A228" s="13"/>
      <c r="B228" s="235"/>
      <c r="C228" s="236"/>
      <c r="D228" s="237" t="s">
        <v>208</v>
      </c>
      <c r="E228" s="238" t="s">
        <v>19</v>
      </c>
      <c r="F228" s="239" t="s">
        <v>1054</v>
      </c>
      <c r="G228" s="236"/>
      <c r="H228" s="240">
        <v>17.399999999999999</v>
      </c>
      <c r="I228" s="241"/>
      <c r="J228" s="236"/>
      <c r="K228" s="236"/>
      <c r="L228" s="242"/>
      <c r="M228" s="243"/>
      <c r="N228" s="244"/>
      <c r="O228" s="244"/>
      <c r="P228" s="244"/>
      <c r="Q228" s="244"/>
      <c r="R228" s="244"/>
      <c r="S228" s="244"/>
      <c r="T228" s="245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6" t="s">
        <v>208</v>
      </c>
      <c r="AU228" s="246" t="s">
        <v>85</v>
      </c>
      <c r="AV228" s="13" t="s">
        <v>85</v>
      </c>
      <c r="AW228" s="13" t="s">
        <v>37</v>
      </c>
      <c r="AX228" s="13" t="s">
        <v>76</v>
      </c>
      <c r="AY228" s="246" t="s">
        <v>197</v>
      </c>
    </row>
    <row r="229" s="13" customFormat="1">
      <c r="A229" s="13"/>
      <c r="B229" s="235"/>
      <c r="C229" s="236"/>
      <c r="D229" s="237" t="s">
        <v>208</v>
      </c>
      <c r="E229" s="238" t="s">
        <v>19</v>
      </c>
      <c r="F229" s="239" t="s">
        <v>1055</v>
      </c>
      <c r="G229" s="236"/>
      <c r="H229" s="240">
        <v>11.6</v>
      </c>
      <c r="I229" s="241"/>
      <c r="J229" s="236"/>
      <c r="K229" s="236"/>
      <c r="L229" s="242"/>
      <c r="M229" s="243"/>
      <c r="N229" s="244"/>
      <c r="O229" s="244"/>
      <c r="P229" s="244"/>
      <c r="Q229" s="244"/>
      <c r="R229" s="244"/>
      <c r="S229" s="244"/>
      <c r="T229" s="245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6" t="s">
        <v>208</v>
      </c>
      <c r="AU229" s="246" t="s">
        <v>85</v>
      </c>
      <c r="AV229" s="13" t="s">
        <v>85</v>
      </c>
      <c r="AW229" s="13" t="s">
        <v>37</v>
      </c>
      <c r="AX229" s="13" t="s">
        <v>76</v>
      </c>
      <c r="AY229" s="246" t="s">
        <v>197</v>
      </c>
    </row>
    <row r="230" s="15" customFormat="1">
      <c r="A230" s="15"/>
      <c r="B230" s="258"/>
      <c r="C230" s="259"/>
      <c r="D230" s="237" t="s">
        <v>208</v>
      </c>
      <c r="E230" s="260" t="s">
        <v>19</v>
      </c>
      <c r="F230" s="261" t="s">
        <v>378</v>
      </c>
      <c r="G230" s="259"/>
      <c r="H230" s="262">
        <v>44.800000000000004</v>
      </c>
      <c r="I230" s="263"/>
      <c r="J230" s="259"/>
      <c r="K230" s="259"/>
      <c r="L230" s="264"/>
      <c r="M230" s="265"/>
      <c r="N230" s="266"/>
      <c r="O230" s="266"/>
      <c r="P230" s="266"/>
      <c r="Q230" s="266"/>
      <c r="R230" s="266"/>
      <c r="S230" s="266"/>
      <c r="T230" s="267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8" t="s">
        <v>208</v>
      </c>
      <c r="AU230" s="268" t="s">
        <v>85</v>
      </c>
      <c r="AV230" s="15" t="s">
        <v>93</v>
      </c>
      <c r="AW230" s="15" t="s">
        <v>37</v>
      </c>
      <c r="AX230" s="15" t="s">
        <v>76</v>
      </c>
      <c r="AY230" s="268" t="s">
        <v>197</v>
      </c>
    </row>
    <row r="231" s="13" customFormat="1">
      <c r="A231" s="13"/>
      <c r="B231" s="235"/>
      <c r="C231" s="236"/>
      <c r="D231" s="237" t="s">
        <v>208</v>
      </c>
      <c r="E231" s="238" t="s">
        <v>19</v>
      </c>
      <c r="F231" s="239" t="s">
        <v>1059</v>
      </c>
      <c r="G231" s="236"/>
      <c r="H231" s="240">
        <v>16.800000000000001</v>
      </c>
      <c r="I231" s="241"/>
      <c r="J231" s="236"/>
      <c r="K231" s="236"/>
      <c r="L231" s="242"/>
      <c r="M231" s="243"/>
      <c r="N231" s="244"/>
      <c r="O231" s="244"/>
      <c r="P231" s="244"/>
      <c r="Q231" s="244"/>
      <c r="R231" s="244"/>
      <c r="S231" s="244"/>
      <c r="T231" s="245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6" t="s">
        <v>208</v>
      </c>
      <c r="AU231" s="246" t="s">
        <v>85</v>
      </c>
      <c r="AV231" s="13" t="s">
        <v>85</v>
      </c>
      <c r="AW231" s="13" t="s">
        <v>37</v>
      </c>
      <c r="AX231" s="13" t="s">
        <v>76</v>
      </c>
      <c r="AY231" s="246" t="s">
        <v>197</v>
      </c>
    </row>
    <row r="232" s="15" customFormat="1">
      <c r="A232" s="15"/>
      <c r="B232" s="258"/>
      <c r="C232" s="259"/>
      <c r="D232" s="237" t="s">
        <v>208</v>
      </c>
      <c r="E232" s="260" t="s">
        <v>19</v>
      </c>
      <c r="F232" s="261" t="s">
        <v>1060</v>
      </c>
      <c r="G232" s="259"/>
      <c r="H232" s="262">
        <v>16.800000000000001</v>
      </c>
      <c r="I232" s="263"/>
      <c r="J232" s="259"/>
      <c r="K232" s="259"/>
      <c r="L232" s="264"/>
      <c r="M232" s="265"/>
      <c r="N232" s="266"/>
      <c r="O232" s="266"/>
      <c r="P232" s="266"/>
      <c r="Q232" s="266"/>
      <c r="R232" s="266"/>
      <c r="S232" s="266"/>
      <c r="T232" s="267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8" t="s">
        <v>208</v>
      </c>
      <c r="AU232" s="268" t="s">
        <v>85</v>
      </c>
      <c r="AV232" s="15" t="s">
        <v>93</v>
      </c>
      <c r="AW232" s="15" t="s">
        <v>37</v>
      </c>
      <c r="AX232" s="15" t="s">
        <v>76</v>
      </c>
      <c r="AY232" s="268" t="s">
        <v>197</v>
      </c>
    </row>
    <row r="233" s="14" customFormat="1">
      <c r="A233" s="14"/>
      <c r="B233" s="247"/>
      <c r="C233" s="248"/>
      <c r="D233" s="237" t="s">
        <v>208</v>
      </c>
      <c r="E233" s="249" t="s">
        <v>19</v>
      </c>
      <c r="F233" s="250" t="s">
        <v>272</v>
      </c>
      <c r="G233" s="248"/>
      <c r="H233" s="251">
        <v>126.39999999999999</v>
      </c>
      <c r="I233" s="252"/>
      <c r="J233" s="248"/>
      <c r="K233" s="248"/>
      <c r="L233" s="253"/>
      <c r="M233" s="254"/>
      <c r="N233" s="255"/>
      <c r="O233" s="255"/>
      <c r="P233" s="255"/>
      <c r="Q233" s="255"/>
      <c r="R233" s="255"/>
      <c r="S233" s="255"/>
      <c r="T233" s="256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7" t="s">
        <v>208</v>
      </c>
      <c r="AU233" s="257" t="s">
        <v>85</v>
      </c>
      <c r="AV233" s="14" t="s">
        <v>204</v>
      </c>
      <c r="AW233" s="14" t="s">
        <v>37</v>
      </c>
      <c r="AX233" s="14" t="s">
        <v>83</v>
      </c>
      <c r="AY233" s="257" t="s">
        <v>197</v>
      </c>
    </row>
    <row r="234" s="2" customFormat="1" ht="33" customHeight="1">
      <c r="A234" s="41"/>
      <c r="B234" s="42"/>
      <c r="C234" s="217" t="s">
        <v>355</v>
      </c>
      <c r="D234" s="217" t="s">
        <v>199</v>
      </c>
      <c r="E234" s="218" t="s">
        <v>438</v>
      </c>
      <c r="F234" s="219" t="s">
        <v>439</v>
      </c>
      <c r="G234" s="220" t="s">
        <v>202</v>
      </c>
      <c r="H234" s="221">
        <v>762.10000000000002</v>
      </c>
      <c r="I234" s="222"/>
      <c r="J234" s="223">
        <f>ROUND(I234*H234,2)</f>
        <v>0</v>
      </c>
      <c r="K234" s="219" t="s">
        <v>203</v>
      </c>
      <c r="L234" s="47"/>
      <c r="M234" s="224" t="s">
        <v>19</v>
      </c>
      <c r="N234" s="225" t="s">
        <v>47</v>
      </c>
      <c r="O234" s="87"/>
      <c r="P234" s="226">
        <f>O234*H234</f>
        <v>0</v>
      </c>
      <c r="Q234" s="226">
        <v>0</v>
      </c>
      <c r="R234" s="226">
        <f>Q234*H234</f>
        <v>0</v>
      </c>
      <c r="S234" s="226">
        <v>0</v>
      </c>
      <c r="T234" s="227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8" t="s">
        <v>204</v>
      </c>
      <c r="AT234" s="228" t="s">
        <v>199</v>
      </c>
      <c r="AU234" s="228" t="s">
        <v>85</v>
      </c>
      <c r="AY234" s="20" t="s">
        <v>197</v>
      </c>
      <c r="BE234" s="229">
        <f>IF(N234="základní",J234,0)</f>
        <v>0</v>
      </c>
      <c r="BF234" s="229">
        <f>IF(N234="snížená",J234,0)</f>
        <v>0</v>
      </c>
      <c r="BG234" s="229">
        <f>IF(N234="zákl. přenesená",J234,0)</f>
        <v>0</v>
      </c>
      <c r="BH234" s="229">
        <f>IF(N234="sníž. přenesená",J234,0)</f>
        <v>0</v>
      </c>
      <c r="BI234" s="229">
        <f>IF(N234="nulová",J234,0)</f>
        <v>0</v>
      </c>
      <c r="BJ234" s="20" t="s">
        <v>83</v>
      </c>
      <c r="BK234" s="229">
        <f>ROUND(I234*H234,2)</f>
        <v>0</v>
      </c>
      <c r="BL234" s="20" t="s">
        <v>204</v>
      </c>
      <c r="BM234" s="228" t="s">
        <v>1073</v>
      </c>
    </row>
    <row r="235" s="2" customFormat="1">
      <c r="A235" s="41"/>
      <c r="B235" s="42"/>
      <c r="C235" s="43"/>
      <c r="D235" s="230" t="s">
        <v>206</v>
      </c>
      <c r="E235" s="43"/>
      <c r="F235" s="231" t="s">
        <v>441</v>
      </c>
      <c r="G235" s="43"/>
      <c r="H235" s="43"/>
      <c r="I235" s="232"/>
      <c r="J235" s="43"/>
      <c r="K235" s="43"/>
      <c r="L235" s="47"/>
      <c r="M235" s="233"/>
      <c r="N235" s="234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206</v>
      </c>
      <c r="AU235" s="20" t="s">
        <v>85</v>
      </c>
    </row>
    <row r="236" s="13" customFormat="1">
      <c r="A236" s="13"/>
      <c r="B236" s="235"/>
      <c r="C236" s="236"/>
      <c r="D236" s="237" t="s">
        <v>208</v>
      </c>
      <c r="E236" s="238" t="s">
        <v>19</v>
      </c>
      <c r="F236" s="239" t="s">
        <v>1052</v>
      </c>
      <c r="G236" s="236"/>
      <c r="H236" s="240">
        <v>64.799999999999997</v>
      </c>
      <c r="I236" s="241"/>
      <c r="J236" s="236"/>
      <c r="K236" s="236"/>
      <c r="L236" s="242"/>
      <c r="M236" s="243"/>
      <c r="N236" s="244"/>
      <c r="O236" s="244"/>
      <c r="P236" s="244"/>
      <c r="Q236" s="244"/>
      <c r="R236" s="244"/>
      <c r="S236" s="244"/>
      <c r="T236" s="245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6" t="s">
        <v>208</v>
      </c>
      <c r="AU236" s="246" t="s">
        <v>85</v>
      </c>
      <c r="AV236" s="13" t="s">
        <v>85</v>
      </c>
      <c r="AW236" s="13" t="s">
        <v>37</v>
      </c>
      <c r="AX236" s="13" t="s">
        <v>76</v>
      </c>
      <c r="AY236" s="246" t="s">
        <v>197</v>
      </c>
    </row>
    <row r="237" s="15" customFormat="1">
      <c r="A237" s="15"/>
      <c r="B237" s="258"/>
      <c r="C237" s="259"/>
      <c r="D237" s="237" t="s">
        <v>208</v>
      </c>
      <c r="E237" s="260" t="s">
        <v>19</v>
      </c>
      <c r="F237" s="261" t="s">
        <v>860</v>
      </c>
      <c r="G237" s="259"/>
      <c r="H237" s="262">
        <v>64.799999999999997</v>
      </c>
      <c r="I237" s="263"/>
      <c r="J237" s="259"/>
      <c r="K237" s="259"/>
      <c r="L237" s="264"/>
      <c r="M237" s="265"/>
      <c r="N237" s="266"/>
      <c r="O237" s="266"/>
      <c r="P237" s="266"/>
      <c r="Q237" s="266"/>
      <c r="R237" s="266"/>
      <c r="S237" s="266"/>
      <c r="T237" s="267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68" t="s">
        <v>208</v>
      </c>
      <c r="AU237" s="268" t="s">
        <v>85</v>
      </c>
      <c r="AV237" s="15" t="s">
        <v>93</v>
      </c>
      <c r="AW237" s="15" t="s">
        <v>37</v>
      </c>
      <c r="AX237" s="15" t="s">
        <v>76</v>
      </c>
      <c r="AY237" s="268" t="s">
        <v>197</v>
      </c>
    </row>
    <row r="238" s="13" customFormat="1">
      <c r="A238" s="13"/>
      <c r="B238" s="235"/>
      <c r="C238" s="236"/>
      <c r="D238" s="237" t="s">
        <v>208</v>
      </c>
      <c r="E238" s="238" t="s">
        <v>19</v>
      </c>
      <c r="F238" s="239" t="s">
        <v>1053</v>
      </c>
      <c r="G238" s="236"/>
      <c r="H238" s="240">
        <v>15.800000000000001</v>
      </c>
      <c r="I238" s="241"/>
      <c r="J238" s="236"/>
      <c r="K238" s="236"/>
      <c r="L238" s="242"/>
      <c r="M238" s="243"/>
      <c r="N238" s="244"/>
      <c r="O238" s="244"/>
      <c r="P238" s="244"/>
      <c r="Q238" s="244"/>
      <c r="R238" s="244"/>
      <c r="S238" s="244"/>
      <c r="T238" s="245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6" t="s">
        <v>208</v>
      </c>
      <c r="AU238" s="246" t="s">
        <v>85</v>
      </c>
      <c r="AV238" s="13" t="s">
        <v>85</v>
      </c>
      <c r="AW238" s="13" t="s">
        <v>37</v>
      </c>
      <c r="AX238" s="13" t="s">
        <v>76</v>
      </c>
      <c r="AY238" s="246" t="s">
        <v>197</v>
      </c>
    </row>
    <row r="239" s="13" customFormat="1">
      <c r="A239" s="13"/>
      <c r="B239" s="235"/>
      <c r="C239" s="236"/>
      <c r="D239" s="237" t="s">
        <v>208</v>
      </c>
      <c r="E239" s="238" t="s">
        <v>19</v>
      </c>
      <c r="F239" s="239" t="s">
        <v>1054</v>
      </c>
      <c r="G239" s="236"/>
      <c r="H239" s="240">
        <v>17.399999999999999</v>
      </c>
      <c r="I239" s="241"/>
      <c r="J239" s="236"/>
      <c r="K239" s="236"/>
      <c r="L239" s="242"/>
      <c r="M239" s="243"/>
      <c r="N239" s="244"/>
      <c r="O239" s="244"/>
      <c r="P239" s="244"/>
      <c r="Q239" s="244"/>
      <c r="R239" s="244"/>
      <c r="S239" s="244"/>
      <c r="T239" s="245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6" t="s">
        <v>208</v>
      </c>
      <c r="AU239" s="246" t="s">
        <v>85</v>
      </c>
      <c r="AV239" s="13" t="s">
        <v>85</v>
      </c>
      <c r="AW239" s="13" t="s">
        <v>37</v>
      </c>
      <c r="AX239" s="13" t="s">
        <v>76</v>
      </c>
      <c r="AY239" s="246" t="s">
        <v>197</v>
      </c>
    </row>
    <row r="240" s="13" customFormat="1">
      <c r="A240" s="13"/>
      <c r="B240" s="235"/>
      <c r="C240" s="236"/>
      <c r="D240" s="237" t="s">
        <v>208</v>
      </c>
      <c r="E240" s="238" t="s">
        <v>19</v>
      </c>
      <c r="F240" s="239" t="s">
        <v>1055</v>
      </c>
      <c r="G240" s="236"/>
      <c r="H240" s="240">
        <v>11.6</v>
      </c>
      <c r="I240" s="241"/>
      <c r="J240" s="236"/>
      <c r="K240" s="236"/>
      <c r="L240" s="242"/>
      <c r="M240" s="243"/>
      <c r="N240" s="244"/>
      <c r="O240" s="244"/>
      <c r="P240" s="244"/>
      <c r="Q240" s="244"/>
      <c r="R240" s="244"/>
      <c r="S240" s="244"/>
      <c r="T240" s="245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6" t="s">
        <v>208</v>
      </c>
      <c r="AU240" s="246" t="s">
        <v>85</v>
      </c>
      <c r="AV240" s="13" t="s">
        <v>85</v>
      </c>
      <c r="AW240" s="13" t="s">
        <v>37</v>
      </c>
      <c r="AX240" s="13" t="s">
        <v>76</v>
      </c>
      <c r="AY240" s="246" t="s">
        <v>197</v>
      </c>
    </row>
    <row r="241" s="15" customFormat="1">
      <c r="A241" s="15"/>
      <c r="B241" s="258"/>
      <c r="C241" s="259"/>
      <c r="D241" s="237" t="s">
        <v>208</v>
      </c>
      <c r="E241" s="260" t="s">
        <v>19</v>
      </c>
      <c r="F241" s="261" t="s">
        <v>378</v>
      </c>
      <c r="G241" s="259"/>
      <c r="H241" s="262">
        <v>44.800000000000004</v>
      </c>
      <c r="I241" s="263"/>
      <c r="J241" s="259"/>
      <c r="K241" s="259"/>
      <c r="L241" s="264"/>
      <c r="M241" s="265"/>
      <c r="N241" s="266"/>
      <c r="O241" s="266"/>
      <c r="P241" s="266"/>
      <c r="Q241" s="266"/>
      <c r="R241" s="266"/>
      <c r="S241" s="266"/>
      <c r="T241" s="267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8" t="s">
        <v>208</v>
      </c>
      <c r="AU241" s="268" t="s">
        <v>85</v>
      </c>
      <c r="AV241" s="15" t="s">
        <v>93</v>
      </c>
      <c r="AW241" s="15" t="s">
        <v>37</v>
      </c>
      <c r="AX241" s="15" t="s">
        <v>76</v>
      </c>
      <c r="AY241" s="268" t="s">
        <v>197</v>
      </c>
    </row>
    <row r="242" s="13" customFormat="1">
      <c r="A242" s="13"/>
      <c r="B242" s="235"/>
      <c r="C242" s="236"/>
      <c r="D242" s="237" t="s">
        <v>208</v>
      </c>
      <c r="E242" s="238" t="s">
        <v>19</v>
      </c>
      <c r="F242" s="239" t="s">
        <v>1056</v>
      </c>
      <c r="G242" s="236"/>
      <c r="H242" s="240">
        <v>2.7999999999999998</v>
      </c>
      <c r="I242" s="241"/>
      <c r="J242" s="236"/>
      <c r="K242" s="236"/>
      <c r="L242" s="242"/>
      <c r="M242" s="243"/>
      <c r="N242" s="244"/>
      <c r="O242" s="244"/>
      <c r="P242" s="244"/>
      <c r="Q242" s="244"/>
      <c r="R242" s="244"/>
      <c r="S242" s="244"/>
      <c r="T242" s="245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6" t="s">
        <v>208</v>
      </c>
      <c r="AU242" s="246" t="s">
        <v>85</v>
      </c>
      <c r="AV242" s="13" t="s">
        <v>85</v>
      </c>
      <c r="AW242" s="13" t="s">
        <v>37</v>
      </c>
      <c r="AX242" s="13" t="s">
        <v>76</v>
      </c>
      <c r="AY242" s="246" t="s">
        <v>197</v>
      </c>
    </row>
    <row r="243" s="13" customFormat="1">
      <c r="A243" s="13"/>
      <c r="B243" s="235"/>
      <c r="C243" s="236"/>
      <c r="D243" s="237" t="s">
        <v>208</v>
      </c>
      <c r="E243" s="238" t="s">
        <v>19</v>
      </c>
      <c r="F243" s="239" t="s">
        <v>1057</v>
      </c>
      <c r="G243" s="236"/>
      <c r="H243" s="240">
        <v>2.8999999999999999</v>
      </c>
      <c r="I243" s="241"/>
      <c r="J243" s="236"/>
      <c r="K243" s="236"/>
      <c r="L243" s="242"/>
      <c r="M243" s="243"/>
      <c r="N243" s="244"/>
      <c r="O243" s="244"/>
      <c r="P243" s="244"/>
      <c r="Q243" s="244"/>
      <c r="R243" s="244"/>
      <c r="S243" s="244"/>
      <c r="T243" s="245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6" t="s">
        <v>208</v>
      </c>
      <c r="AU243" s="246" t="s">
        <v>85</v>
      </c>
      <c r="AV243" s="13" t="s">
        <v>85</v>
      </c>
      <c r="AW243" s="13" t="s">
        <v>37</v>
      </c>
      <c r="AX243" s="13" t="s">
        <v>76</v>
      </c>
      <c r="AY243" s="246" t="s">
        <v>197</v>
      </c>
    </row>
    <row r="244" s="13" customFormat="1">
      <c r="A244" s="13"/>
      <c r="B244" s="235"/>
      <c r="C244" s="236"/>
      <c r="D244" s="237" t="s">
        <v>208</v>
      </c>
      <c r="E244" s="238" t="s">
        <v>19</v>
      </c>
      <c r="F244" s="239" t="s">
        <v>1058</v>
      </c>
      <c r="G244" s="236"/>
      <c r="H244" s="240">
        <v>538.75</v>
      </c>
      <c r="I244" s="241"/>
      <c r="J244" s="236"/>
      <c r="K244" s="236"/>
      <c r="L244" s="242"/>
      <c r="M244" s="243"/>
      <c r="N244" s="244"/>
      <c r="O244" s="244"/>
      <c r="P244" s="244"/>
      <c r="Q244" s="244"/>
      <c r="R244" s="244"/>
      <c r="S244" s="244"/>
      <c r="T244" s="245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6" t="s">
        <v>208</v>
      </c>
      <c r="AU244" s="246" t="s">
        <v>85</v>
      </c>
      <c r="AV244" s="13" t="s">
        <v>85</v>
      </c>
      <c r="AW244" s="13" t="s">
        <v>37</v>
      </c>
      <c r="AX244" s="13" t="s">
        <v>76</v>
      </c>
      <c r="AY244" s="246" t="s">
        <v>197</v>
      </c>
    </row>
    <row r="245" s="15" customFormat="1">
      <c r="A245" s="15"/>
      <c r="B245" s="258"/>
      <c r="C245" s="259"/>
      <c r="D245" s="237" t="s">
        <v>208</v>
      </c>
      <c r="E245" s="260" t="s">
        <v>19</v>
      </c>
      <c r="F245" s="261" t="s">
        <v>383</v>
      </c>
      <c r="G245" s="259"/>
      <c r="H245" s="262">
        <v>544.45000000000005</v>
      </c>
      <c r="I245" s="263"/>
      <c r="J245" s="259"/>
      <c r="K245" s="259"/>
      <c r="L245" s="264"/>
      <c r="M245" s="265"/>
      <c r="N245" s="266"/>
      <c r="O245" s="266"/>
      <c r="P245" s="266"/>
      <c r="Q245" s="266"/>
      <c r="R245" s="266"/>
      <c r="S245" s="266"/>
      <c r="T245" s="267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68" t="s">
        <v>208</v>
      </c>
      <c r="AU245" s="268" t="s">
        <v>85</v>
      </c>
      <c r="AV245" s="15" t="s">
        <v>93</v>
      </c>
      <c r="AW245" s="15" t="s">
        <v>37</v>
      </c>
      <c r="AX245" s="15" t="s">
        <v>76</v>
      </c>
      <c r="AY245" s="268" t="s">
        <v>197</v>
      </c>
    </row>
    <row r="246" s="13" customFormat="1">
      <c r="A246" s="13"/>
      <c r="B246" s="235"/>
      <c r="C246" s="236"/>
      <c r="D246" s="237" t="s">
        <v>208</v>
      </c>
      <c r="E246" s="238" t="s">
        <v>19</v>
      </c>
      <c r="F246" s="239" t="s">
        <v>1059</v>
      </c>
      <c r="G246" s="236"/>
      <c r="H246" s="240">
        <v>16.800000000000001</v>
      </c>
      <c r="I246" s="241"/>
      <c r="J246" s="236"/>
      <c r="K246" s="236"/>
      <c r="L246" s="242"/>
      <c r="M246" s="243"/>
      <c r="N246" s="244"/>
      <c r="O246" s="244"/>
      <c r="P246" s="244"/>
      <c r="Q246" s="244"/>
      <c r="R246" s="244"/>
      <c r="S246" s="244"/>
      <c r="T246" s="245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6" t="s">
        <v>208</v>
      </c>
      <c r="AU246" s="246" t="s">
        <v>85</v>
      </c>
      <c r="AV246" s="13" t="s">
        <v>85</v>
      </c>
      <c r="AW246" s="13" t="s">
        <v>37</v>
      </c>
      <c r="AX246" s="13" t="s">
        <v>76</v>
      </c>
      <c r="AY246" s="246" t="s">
        <v>197</v>
      </c>
    </row>
    <row r="247" s="15" customFormat="1">
      <c r="A247" s="15"/>
      <c r="B247" s="258"/>
      <c r="C247" s="259"/>
      <c r="D247" s="237" t="s">
        <v>208</v>
      </c>
      <c r="E247" s="260" t="s">
        <v>19</v>
      </c>
      <c r="F247" s="261" t="s">
        <v>1060</v>
      </c>
      <c r="G247" s="259"/>
      <c r="H247" s="262">
        <v>16.800000000000001</v>
      </c>
      <c r="I247" s="263"/>
      <c r="J247" s="259"/>
      <c r="K247" s="259"/>
      <c r="L247" s="264"/>
      <c r="M247" s="265"/>
      <c r="N247" s="266"/>
      <c r="O247" s="266"/>
      <c r="P247" s="266"/>
      <c r="Q247" s="266"/>
      <c r="R247" s="266"/>
      <c r="S247" s="266"/>
      <c r="T247" s="267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68" t="s">
        <v>208</v>
      </c>
      <c r="AU247" s="268" t="s">
        <v>85</v>
      </c>
      <c r="AV247" s="15" t="s">
        <v>93</v>
      </c>
      <c r="AW247" s="15" t="s">
        <v>37</v>
      </c>
      <c r="AX247" s="15" t="s">
        <v>76</v>
      </c>
      <c r="AY247" s="268" t="s">
        <v>197</v>
      </c>
    </row>
    <row r="248" s="13" customFormat="1">
      <c r="A248" s="13"/>
      <c r="B248" s="235"/>
      <c r="C248" s="236"/>
      <c r="D248" s="237" t="s">
        <v>208</v>
      </c>
      <c r="E248" s="238" t="s">
        <v>19</v>
      </c>
      <c r="F248" s="239" t="s">
        <v>1061</v>
      </c>
      <c r="G248" s="236"/>
      <c r="H248" s="240">
        <v>8.5</v>
      </c>
      <c r="I248" s="241"/>
      <c r="J248" s="236"/>
      <c r="K248" s="236"/>
      <c r="L248" s="242"/>
      <c r="M248" s="243"/>
      <c r="N248" s="244"/>
      <c r="O248" s="244"/>
      <c r="P248" s="244"/>
      <c r="Q248" s="244"/>
      <c r="R248" s="244"/>
      <c r="S248" s="244"/>
      <c r="T248" s="245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6" t="s">
        <v>208</v>
      </c>
      <c r="AU248" s="246" t="s">
        <v>85</v>
      </c>
      <c r="AV248" s="13" t="s">
        <v>85</v>
      </c>
      <c r="AW248" s="13" t="s">
        <v>37</v>
      </c>
      <c r="AX248" s="13" t="s">
        <v>76</v>
      </c>
      <c r="AY248" s="246" t="s">
        <v>197</v>
      </c>
    </row>
    <row r="249" s="13" customFormat="1">
      <c r="A249" s="13"/>
      <c r="B249" s="235"/>
      <c r="C249" s="236"/>
      <c r="D249" s="237" t="s">
        <v>208</v>
      </c>
      <c r="E249" s="238" t="s">
        <v>19</v>
      </c>
      <c r="F249" s="239" t="s">
        <v>1062</v>
      </c>
      <c r="G249" s="236"/>
      <c r="H249" s="240">
        <v>2.5</v>
      </c>
      <c r="I249" s="241"/>
      <c r="J249" s="236"/>
      <c r="K249" s="236"/>
      <c r="L249" s="242"/>
      <c r="M249" s="243"/>
      <c r="N249" s="244"/>
      <c r="O249" s="244"/>
      <c r="P249" s="244"/>
      <c r="Q249" s="244"/>
      <c r="R249" s="244"/>
      <c r="S249" s="244"/>
      <c r="T249" s="245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6" t="s">
        <v>208</v>
      </c>
      <c r="AU249" s="246" t="s">
        <v>85</v>
      </c>
      <c r="AV249" s="13" t="s">
        <v>85</v>
      </c>
      <c r="AW249" s="13" t="s">
        <v>37</v>
      </c>
      <c r="AX249" s="13" t="s">
        <v>76</v>
      </c>
      <c r="AY249" s="246" t="s">
        <v>197</v>
      </c>
    </row>
    <row r="250" s="13" customFormat="1">
      <c r="A250" s="13"/>
      <c r="B250" s="235"/>
      <c r="C250" s="236"/>
      <c r="D250" s="237" t="s">
        <v>208</v>
      </c>
      <c r="E250" s="238" t="s">
        <v>19</v>
      </c>
      <c r="F250" s="239" t="s">
        <v>1063</v>
      </c>
      <c r="G250" s="236"/>
      <c r="H250" s="240">
        <v>55.950000000000003</v>
      </c>
      <c r="I250" s="241"/>
      <c r="J250" s="236"/>
      <c r="K250" s="236"/>
      <c r="L250" s="242"/>
      <c r="M250" s="243"/>
      <c r="N250" s="244"/>
      <c r="O250" s="244"/>
      <c r="P250" s="244"/>
      <c r="Q250" s="244"/>
      <c r="R250" s="244"/>
      <c r="S250" s="244"/>
      <c r="T250" s="245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6" t="s">
        <v>208</v>
      </c>
      <c r="AU250" s="246" t="s">
        <v>85</v>
      </c>
      <c r="AV250" s="13" t="s">
        <v>85</v>
      </c>
      <c r="AW250" s="13" t="s">
        <v>37</v>
      </c>
      <c r="AX250" s="13" t="s">
        <v>76</v>
      </c>
      <c r="AY250" s="246" t="s">
        <v>197</v>
      </c>
    </row>
    <row r="251" s="13" customFormat="1">
      <c r="A251" s="13"/>
      <c r="B251" s="235"/>
      <c r="C251" s="236"/>
      <c r="D251" s="237" t="s">
        <v>208</v>
      </c>
      <c r="E251" s="238" t="s">
        <v>19</v>
      </c>
      <c r="F251" s="239" t="s">
        <v>1064</v>
      </c>
      <c r="G251" s="236"/>
      <c r="H251" s="240">
        <v>24.300000000000001</v>
      </c>
      <c r="I251" s="241"/>
      <c r="J251" s="236"/>
      <c r="K251" s="236"/>
      <c r="L251" s="242"/>
      <c r="M251" s="243"/>
      <c r="N251" s="244"/>
      <c r="O251" s="244"/>
      <c r="P251" s="244"/>
      <c r="Q251" s="244"/>
      <c r="R251" s="244"/>
      <c r="S251" s="244"/>
      <c r="T251" s="245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6" t="s">
        <v>208</v>
      </c>
      <c r="AU251" s="246" t="s">
        <v>85</v>
      </c>
      <c r="AV251" s="13" t="s">
        <v>85</v>
      </c>
      <c r="AW251" s="13" t="s">
        <v>37</v>
      </c>
      <c r="AX251" s="13" t="s">
        <v>76</v>
      </c>
      <c r="AY251" s="246" t="s">
        <v>197</v>
      </c>
    </row>
    <row r="252" s="15" customFormat="1">
      <c r="A252" s="15"/>
      <c r="B252" s="258"/>
      <c r="C252" s="259"/>
      <c r="D252" s="237" t="s">
        <v>208</v>
      </c>
      <c r="E252" s="260" t="s">
        <v>19</v>
      </c>
      <c r="F252" s="261" t="s">
        <v>390</v>
      </c>
      <c r="G252" s="259"/>
      <c r="H252" s="262">
        <v>91.25</v>
      </c>
      <c r="I252" s="263"/>
      <c r="J252" s="259"/>
      <c r="K252" s="259"/>
      <c r="L252" s="264"/>
      <c r="M252" s="265"/>
      <c r="N252" s="266"/>
      <c r="O252" s="266"/>
      <c r="P252" s="266"/>
      <c r="Q252" s="266"/>
      <c r="R252" s="266"/>
      <c r="S252" s="266"/>
      <c r="T252" s="267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68" t="s">
        <v>208</v>
      </c>
      <c r="AU252" s="268" t="s">
        <v>85</v>
      </c>
      <c r="AV252" s="15" t="s">
        <v>93</v>
      </c>
      <c r="AW252" s="15" t="s">
        <v>37</v>
      </c>
      <c r="AX252" s="15" t="s">
        <v>76</v>
      </c>
      <c r="AY252" s="268" t="s">
        <v>197</v>
      </c>
    </row>
    <row r="253" s="14" customFormat="1">
      <c r="A253" s="14"/>
      <c r="B253" s="247"/>
      <c r="C253" s="248"/>
      <c r="D253" s="237" t="s">
        <v>208</v>
      </c>
      <c r="E253" s="249" t="s">
        <v>19</v>
      </c>
      <c r="F253" s="250" t="s">
        <v>272</v>
      </c>
      <c r="G253" s="248"/>
      <c r="H253" s="251">
        <v>762.09999999999991</v>
      </c>
      <c r="I253" s="252"/>
      <c r="J253" s="248"/>
      <c r="K253" s="248"/>
      <c r="L253" s="253"/>
      <c r="M253" s="254"/>
      <c r="N253" s="255"/>
      <c r="O253" s="255"/>
      <c r="P253" s="255"/>
      <c r="Q253" s="255"/>
      <c r="R253" s="255"/>
      <c r="S253" s="255"/>
      <c r="T253" s="256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7" t="s">
        <v>208</v>
      </c>
      <c r="AU253" s="257" t="s">
        <v>85</v>
      </c>
      <c r="AV253" s="14" t="s">
        <v>204</v>
      </c>
      <c r="AW253" s="14" t="s">
        <v>37</v>
      </c>
      <c r="AX253" s="14" t="s">
        <v>83</v>
      </c>
      <c r="AY253" s="257" t="s">
        <v>197</v>
      </c>
    </row>
    <row r="254" s="2" customFormat="1" ht="37.8" customHeight="1">
      <c r="A254" s="41"/>
      <c r="B254" s="42"/>
      <c r="C254" s="217" t="s">
        <v>360</v>
      </c>
      <c r="D254" s="217" t="s">
        <v>199</v>
      </c>
      <c r="E254" s="218" t="s">
        <v>458</v>
      </c>
      <c r="F254" s="219" t="s">
        <v>459</v>
      </c>
      <c r="G254" s="220" t="s">
        <v>202</v>
      </c>
      <c r="H254" s="221">
        <v>1382.5999999999999</v>
      </c>
      <c r="I254" s="222"/>
      <c r="J254" s="223">
        <f>ROUND(I254*H254,2)</f>
        <v>0</v>
      </c>
      <c r="K254" s="219" t="s">
        <v>203</v>
      </c>
      <c r="L254" s="47"/>
      <c r="M254" s="224" t="s">
        <v>19</v>
      </c>
      <c r="N254" s="225" t="s">
        <v>47</v>
      </c>
      <c r="O254" s="87"/>
      <c r="P254" s="226">
        <f>O254*H254</f>
        <v>0</v>
      </c>
      <c r="Q254" s="226">
        <v>0.10434</v>
      </c>
      <c r="R254" s="226">
        <f>Q254*H254</f>
        <v>144.26048399999999</v>
      </c>
      <c r="S254" s="226">
        <v>0</v>
      </c>
      <c r="T254" s="227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8" t="s">
        <v>204</v>
      </c>
      <c r="AT254" s="228" t="s">
        <v>199</v>
      </c>
      <c r="AU254" s="228" t="s">
        <v>85</v>
      </c>
      <c r="AY254" s="20" t="s">
        <v>197</v>
      </c>
      <c r="BE254" s="229">
        <f>IF(N254="základní",J254,0)</f>
        <v>0</v>
      </c>
      <c r="BF254" s="229">
        <f>IF(N254="snížená",J254,0)</f>
        <v>0</v>
      </c>
      <c r="BG254" s="229">
        <f>IF(N254="zákl. přenesená",J254,0)</f>
        <v>0</v>
      </c>
      <c r="BH254" s="229">
        <f>IF(N254="sníž. přenesená",J254,0)</f>
        <v>0</v>
      </c>
      <c r="BI254" s="229">
        <f>IF(N254="nulová",J254,0)</f>
        <v>0</v>
      </c>
      <c r="BJ254" s="20" t="s">
        <v>83</v>
      </c>
      <c r="BK254" s="229">
        <f>ROUND(I254*H254,2)</f>
        <v>0</v>
      </c>
      <c r="BL254" s="20" t="s">
        <v>204</v>
      </c>
      <c r="BM254" s="228" t="s">
        <v>1074</v>
      </c>
    </row>
    <row r="255" s="2" customFormat="1">
      <c r="A255" s="41"/>
      <c r="B255" s="42"/>
      <c r="C255" s="43"/>
      <c r="D255" s="230" t="s">
        <v>206</v>
      </c>
      <c r="E255" s="43"/>
      <c r="F255" s="231" t="s">
        <v>461</v>
      </c>
      <c r="G255" s="43"/>
      <c r="H255" s="43"/>
      <c r="I255" s="232"/>
      <c r="J255" s="43"/>
      <c r="K255" s="43"/>
      <c r="L255" s="47"/>
      <c r="M255" s="233"/>
      <c r="N255" s="234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206</v>
      </c>
      <c r="AU255" s="20" t="s">
        <v>85</v>
      </c>
    </row>
    <row r="256" s="13" customFormat="1">
      <c r="A256" s="13"/>
      <c r="B256" s="235"/>
      <c r="C256" s="236"/>
      <c r="D256" s="237" t="s">
        <v>208</v>
      </c>
      <c r="E256" s="238" t="s">
        <v>19</v>
      </c>
      <c r="F256" s="239" t="s">
        <v>1075</v>
      </c>
      <c r="G256" s="236"/>
      <c r="H256" s="240">
        <v>1382.5999999999999</v>
      </c>
      <c r="I256" s="241"/>
      <c r="J256" s="236"/>
      <c r="K256" s="236"/>
      <c r="L256" s="242"/>
      <c r="M256" s="243"/>
      <c r="N256" s="244"/>
      <c r="O256" s="244"/>
      <c r="P256" s="244"/>
      <c r="Q256" s="244"/>
      <c r="R256" s="244"/>
      <c r="S256" s="244"/>
      <c r="T256" s="245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6" t="s">
        <v>208</v>
      </c>
      <c r="AU256" s="246" t="s">
        <v>85</v>
      </c>
      <c r="AV256" s="13" t="s">
        <v>85</v>
      </c>
      <c r="AW256" s="13" t="s">
        <v>37</v>
      </c>
      <c r="AX256" s="13" t="s">
        <v>83</v>
      </c>
      <c r="AY256" s="246" t="s">
        <v>197</v>
      </c>
    </row>
    <row r="257" s="2" customFormat="1" ht="24.15" customHeight="1">
      <c r="A257" s="41"/>
      <c r="B257" s="42"/>
      <c r="C257" s="217" t="s">
        <v>366</v>
      </c>
      <c r="D257" s="217" t="s">
        <v>199</v>
      </c>
      <c r="E257" s="218" t="s">
        <v>474</v>
      </c>
      <c r="F257" s="219" t="s">
        <v>475</v>
      </c>
      <c r="G257" s="220" t="s">
        <v>202</v>
      </c>
      <c r="H257" s="221">
        <v>1382.5999999999999</v>
      </c>
      <c r="I257" s="222"/>
      <c r="J257" s="223">
        <f>ROUND(I257*H257,2)</f>
        <v>0</v>
      </c>
      <c r="K257" s="219" t="s">
        <v>203</v>
      </c>
      <c r="L257" s="47"/>
      <c r="M257" s="224" t="s">
        <v>19</v>
      </c>
      <c r="N257" s="225" t="s">
        <v>47</v>
      </c>
      <c r="O257" s="87"/>
      <c r="P257" s="226">
        <f>O257*H257</f>
        <v>0</v>
      </c>
      <c r="Q257" s="226">
        <v>0</v>
      </c>
      <c r="R257" s="226">
        <f>Q257*H257</f>
        <v>0</v>
      </c>
      <c r="S257" s="226">
        <v>0</v>
      </c>
      <c r="T257" s="227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28" t="s">
        <v>204</v>
      </c>
      <c r="AT257" s="228" t="s">
        <v>199</v>
      </c>
      <c r="AU257" s="228" t="s">
        <v>85</v>
      </c>
      <c r="AY257" s="20" t="s">
        <v>197</v>
      </c>
      <c r="BE257" s="229">
        <f>IF(N257="základní",J257,0)</f>
        <v>0</v>
      </c>
      <c r="BF257" s="229">
        <f>IF(N257="snížená",J257,0)</f>
        <v>0</v>
      </c>
      <c r="BG257" s="229">
        <f>IF(N257="zákl. přenesená",J257,0)</f>
        <v>0</v>
      </c>
      <c r="BH257" s="229">
        <f>IF(N257="sníž. přenesená",J257,0)</f>
        <v>0</v>
      </c>
      <c r="BI257" s="229">
        <f>IF(N257="nulová",J257,0)</f>
        <v>0</v>
      </c>
      <c r="BJ257" s="20" t="s">
        <v>83</v>
      </c>
      <c r="BK257" s="229">
        <f>ROUND(I257*H257,2)</f>
        <v>0</v>
      </c>
      <c r="BL257" s="20" t="s">
        <v>204</v>
      </c>
      <c r="BM257" s="228" t="s">
        <v>1076</v>
      </c>
    </row>
    <row r="258" s="2" customFormat="1">
      <c r="A258" s="41"/>
      <c r="B258" s="42"/>
      <c r="C258" s="43"/>
      <c r="D258" s="230" t="s">
        <v>206</v>
      </c>
      <c r="E258" s="43"/>
      <c r="F258" s="231" t="s">
        <v>477</v>
      </c>
      <c r="G258" s="43"/>
      <c r="H258" s="43"/>
      <c r="I258" s="232"/>
      <c r="J258" s="43"/>
      <c r="K258" s="43"/>
      <c r="L258" s="47"/>
      <c r="M258" s="233"/>
      <c r="N258" s="234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206</v>
      </c>
      <c r="AU258" s="20" t="s">
        <v>85</v>
      </c>
    </row>
    <row r="259" s="13" customFormat="1">
      <c r="A259" s="13"/>
      <c r="B259" s="235"/>
      <c r="C259" s="236"/>
      <c r="D259" s="237" t="s">
        <v>208</v>
      </c>
      <c r="E259" s="238" t="s">
        <v>19</v>
      </c>
      <c r="F259" s="239" t="s">
        <v>1075</v>
      </c>
      <c r="G259" s="236"/>
      <c r="H259" s="240">
        <v>1382.5999999999999</v>
      </c>
      <c r="I259" s="241"/>
      <c r="J259" s="236"/>
      <c r="K259" s="236"/>
      <c r="L259" s="242"/>
      <c r="M259" s="243"/>
      <c r="N259" s="244"/>
      <c r="O259" s="244"/>
      <c r="P259" s="244"/>
      <c r="Q259" s="244"/>
      <c r="R259" s="244"/>
      <c r="S259" s="244"/>
      <c r="T259" s="245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6" t="s">
        <v>208</v>
      </c>
      <c r="AU259" s="246" t="s">
        <v>85</v>
      </c>
      <c r="AV259" s="13" t="s">
        <v>85</v>
      </c>
      <c r="AW259" s="13" t="s">
        <v>37</v>
      </c>
      <c r="AX259" s="13" t="s">
        <v>83</v>
      </c>
      <c r="AY259" s="246" t="s">
        <v>197</v>
      </c>
    </row>
    <row r="260" s="2" customFormat="1" ht="49.05" customHeight="1">
      <c r="A260" s="41"/>
      <c r="B260" s="42"/>
      <c r="C260" s="217" t="s">
        <v>372</v>
      </c>
      <c r="D260" s="217" t="s">
        <v>199</v>
      </c>
      <c r="E260" s="218" t="s">
        <v>484</v>
      </c>
      <c r="F260" s="219" t="s">
        <v>485</v>
      </c>
      <c r="G260" s="220" t="s">
        <v>202</v>
      </c>
      <c r="H260" s="221">
        <v>1382.5999999999999</v>
      </c>
      <c r="I260" s="222"/>
      <c r="J260" s="223">
        <f>ROUND(I260*H260,2)</f>
        <v>0</v>
      </c>
      <c r="K260" s="219" t="s">
        <v>203</v>
      </c>
      <c r="L260" s="47"/>
      <c r="M260" s="224" t="s">
        <v>19</v>
      </c>
      <c r="N260" s="225" t="s">
        <v>47</v>
      </c>
      <c r="O260" s="87"/>
      <c r="P260" s="226">
        <f>O260*H260</f>
        <v>0</v>
      </c>
      <c r="Q260" s="226">
        <v>0</v>
      </c>
      <c r="R260" s="226">
        <f>Q260*H260</f>
        <v>0</v>
      </c>
      <c r="S260" s="226">
        <v>0</v>
      </c>
      <c r="T260" s="227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8" t="s">
        <v>204</v>
      </c>
      <c r="AT260" s="228" t="s">
        <v>199</v>
      </c>
      <c r="AU260" s="228" t="s">
        <v>85</v>
      </c>
      <c r="AY260" s="20" t="s">
        <v>197</v>
      </c>
      <c r="BE260" s="229">
        <f>IF(N260="základní",J260,0)</f>
        <v>0</v>
      </c>
      <c r="BF260" s="229">
        <f>IF(N260="snížená",J260,0)</f>
        <v>0</v>
      </c>
      <c r="BG260" s="229">
        <f>IF(N260="zákl. přenesená",J260,0)</f>
        <v>0</v>
      </c>
      <c r="BH260" s="229">
        <f>IF(N260="sníž. přenesená",J260,0)</f>
        <v>0</v>
      </c>
      <c r="BI260" s="229">
        <f>IF(N260="nulová",J260,0)</f>
        <v>0</v>
      </c>
      <c r="BJ260" s="20" t="s">
        <v>83</v>
      </c>
      <c r="BK260" s="229">
        <f>ROUND(I260*H260,2)</f>
        <v>0</v>
      </c>
      <c r="BL260" s="20" t="s">
        <v>204</v>
      </c>
      <c r="BM260" s="228" t="s">
        <v>1077</v>
      </c>
    </row>
    <row r="261" s="2" customFormat="1">
      <c r="A261" s="41"/>
      <c r="B261" s="42"/>
      <c r="C261" s="43"/>
      <c r="D261" s="230" t="s">
        <v>206</v>
      </c>
      <c r="E261" s="43"/>
      <c r="F261" s="231" t="s">
        <v>487</v>
      </c>
      <c r="G261" s="43"/>
      <c r="H261" s="43"/>
      <c r="I261" s="232"/>
      <c r="J261" s="43"/>
      <c r="K261" s="43"/>
      <c r="L261" s="47"/>
      <c r="M261" s="233"/>
      <c r="N261" s="234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206</v>
      </c>
      <c r="AU261" s="20" t="s">
        <v>85</v>
      </c>
    </row>
    <row r="262" s="13" customFormat="1">
      <c r="A262" s="13"/>
      <c r="B262" s="235"/>
      <c r="C262" s="236"/>
      <c r="D262" s="237" t="s">
        <v>208</v>
      </c>
      <c r="E262" s="238" t="s">
        <v>19</v>
      </c>
      <c r="F262" s="239" t="s">
        <v>1075</v>
      </c>
      <c r="G262" s="236"/>
      <c r="H262" s="240">
        <v>1382.5999999999999</v>
      </c>
      <c r="I262" s="241"/>
      <c r="J262" s="236"/>
      <c r="K262" s="236"/>
      <c r="L262" s="242"/>
      <c r="M262" s="243"/>
      <c r="N262" s="244"/>
      <c r="O262" s="244"/>
      <c r="P262" s="244"/>
      <c r="Q262" s="244"/>
      <c r="R262" s="244"/>
      <c r="S262" s="244"/>
      <c r="T262" s="245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6" t="s">
        <v>208</v>
      </c>
      <c r="AU262" s="246" t="s">
        <v>85</v>
      </c>
      <c r="AV262" s="13" t="s">
        <v>85</v>
      </c>
      <c r="AW262" s="13" t="s">
        <v>37</v>
      </c>
      <c r="AX262" s="13" t="s">
        <v>83</v>
      </c>
      <c r="AY262" s="246" t="s">
        <v>197</v>
      </c>
    </row>
    <row r="263" s="2" customFormat="1" ht="78" customHeight="1">
      <c r="A263" s="41"/>
      <c r="B263" s="42"/>
      <c r="C263" s="217" t="s">
        <v>391</v>
      </c>
      <c r="D263" s="217" t="s">
        <v>199</v>
      </c>
      <c r="E263" s="218" t="s">
        <v>1078</v>
      </c>
      <c r="F263" s="219" t="s">
        <v>1079</v>
      </c>
      <c r="G263" s="220" t="s">
        <v>202</v>
      </c>
      <c r="H263" s="221">
        <v>544.45000000000005</v>
      </c>
      <c r="I263" s="222"/>
      <c r="J263" s="223">
        <f>ROUND(I263*H263,2)</f>
        <v>0</v>
      </c>
      <c r="K263" s="219" t="s">
        <v>203</v>
      </c>
      <c r="L263" s="47"/>
      <c r="M263" s="224" t="s">
        <v>19</v>
      </c>
      <c r="N263" s="225" t="s">
        <v>47</v>
      </c>
      <c r="O263" s="87"/>
      <c r="P263" s="226">
        <f>O263*H263</f>
        <v>0</v>
      </c>
      <c r="Q263" s="226">
        <v>0.089219999999999994</v>
      </c>
      <c r="R263" s="226">
        <f>Q263*H263</f>
        <v>48.575828999999999</v>
      </c>
      <c r="S263" s="226">
        <v>0</v>
      </c>
      <c r="T263" s="227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8" t="s">
        <v>204</v>
      </c>
      <c r="AT263" s="228" t="s">
        <v>199</v>
      </c>
      <c r="AU263" s="228" t="s">
        <v>85</v>
      </c>
      <c r="AY263" s="20" t="s">
        <v>197</v>
      </c>
      <c r="BE263" s="229">
        <f>IF(N263="základní",J263,0)</f>
        <v>0</v>
      </c>
      <c r="BF263" s="229">
        <f>IF(N263="snížená",J263,0)</f>
        <v>0</v>
      </c>
      <c r="BG263" s="229">
        <f>IF(N263="zákl. přenesená",J263,0)</f>
        <v>0</v>
      </c>
      <c r="BH263" s="229">
        <f>IF(N263="sníž. přenesená",J263,0)</f>
        <v>0</v>
      </c>
      <c r="BI263" s="229">
        <f>IF(N263="nulová",J263,0)</f>
        <v>0</v>
      </c>
      <c r="BJ263" s="20" t="s">
        <v>83</v>
      </c>
      <c r="BK263" s="229">
        <f>ROUND(I263*H263,2)</f>
        <v>0</v>
      </c>
      <c r="BL263" s="20" t="s">
        <v>204</v>
      </c>
      <c r="BM263" s="228" t="s">
        <v>1080</v>
      </c>
    </row>
    <row r="264" s="2" customFormat="1">
      <c r="A264" s="41"/>
      <c r="B264" s="42"/>
      <c r="C264" s="43"/>
      <c r="D264" s="230" t="s">
        <v>206</v>
      </c>
      <c r="E264" s="43"/>
      <c r="F264" s="231" t="s">
        <v>1081</v>
      </c>
      <c r="G264" s="43"/>
      <c r="H264" s="43"/>
      <c r="I264" s="232"/>
      <c r="J264" s="43"/>
      <c r="K264" s="43"/>
      <c r="L264" s="47"/>
      <c r="M264" s="233"/>
      <c r="N264" s="234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206</v>
      </c>
      <c r="AU264" s="20" t="s">
        <v>85</v>
      </c>
    </row>
    <row r="265" s="13" customFormat="1">
      <c r="A265" s="13"/>
      <c r="B265" s="235"/>
      <c r="C265" s="236"/>
      <c r="D265" s="237" t="s">
        <v>208</v>
      </c>
      <c r="E265" s="238" t="s">
        <v>19</v>
      </c>
      <c r="F265" s="239" t="s">
        <v>1056</v>
      </c>
      <c r="G265" s="236"/>
      <c r="H265" s="240">
        <v>2.7999999999999998</v>
      </c>
      <c r="I265" s="241"/>
      <c r="J265" s="236"/>
      <c r="K265" s="236"/>
      <c r="L265" s="242"/>
      <c r="M265" s="243"/>
      <c r="N265" s="244"/>
      <c r="O265" s="244"/>
      <c r="P265" s="244"/>
      <c r="Q265" s="244"/>
      <c r="R265" s="244"/>
      <c r="S265" s="244"/>
      <c r="T265" s="245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6" t="s">
        <v>208</v>
      </c>
      <c r="AU265" s="246" t="s">
        <v>85</v>
      </c>
      <c r="AV265" s="13" t="s">
        <v>85</v>
      </c>
      <c r="AW265" s="13" t="s">
        <v>37</v>
      </c>
      <c r="AX265" s="13" t="s">
        <v>76</v>
      </c>
      <c r="AY265" s="246" t="s">
        <v>197</v>
      </c>
    </row>
    <row r="266" s="13" customFormat="1">
      <c r="A266" s="13"/>
      <c r="B266" s="235"/>
      <c r="C266" s="236"/>
      <c r="D266" s="237" t="s">
        <v>208</v>
      </c>
      <c r="E266" s="238" t="s">
        <v>19</v>
      </c>
      <c r="F266" s="239" t="s">
        <v>1057</v>
      </c>
      <c r="G266" s="236"/>
      <c r="H266" s="240">
        <v>2.8999999999999999</v>
      </c>
      <c r="I266" s="241"/>
      <c r="J266" s="236"/>
      <c r="K266" s="236"/>
      <c r="L266" s="242"/>
      <c r="M266" s="243"/>
      <c r="N266" s="244"/>
      <c r="O266" s="244"/>
      <c r="P266" s="244"/>
      <c r="Q266" s="244"/>
      <c r="R266" s="244"/>
      <c r="S266" s="244"/>
      <c r="T266" s="245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6" t="s">
        <v>208</v>
      </c>
      <c r="AU266" s="246" t="s">
        <v>85</v>
      </c>
      <c r="AV266" s="13" t="s">
        <v>85</v>
      </c>
      <c r="AW266" s="13" t="s">
        <v>37</v>
      </c>
      <c r="AX266" s="13" t="s">
        <v>76</v>
      </c>
      <c r="AY266" s="246" t="s">
        <v>197</v>
      </c>
    </row>
    <row r="267" s="13" customFormat="1">
      <c r="A267" s="13"/>
      <c r="B267" s="235"/>
      <c r="C267" s="236"/>
      <c r="D267" s="237" t="s">
        <v>208</v>
      </c>
      <c r="E267" s="238" t="s">
        <v>19</v>
      </c>
      <c r="F267" s="239" t="s">
        <v>1058</v>
      </c>
      <c r="G267" s="236"/>
      <c r="H267" s="240">
        <v>538.75</v>
      </c>
      <c r="I267" s="241"/>
      <c r="J267" s="236"/>
      <c r="K267" s="236"/>
      <c r="L267" s="242"/>
      <c r="M267" s="243"/>
      <c r="N267" s="244"/>
      <c r="O267" s="244"/>
      <c r="P267" s="244"/>
      <c r="Q267" s="244"/>
      <c r="R267" s="244"/>
      <c r="S267" s="244"/>
      <c r="T267" s="245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6" t="s">
        <v>208</v>
      </c>
      <c r="AU267" s="246" t="s">
        <v>85</v>
      </c>
      <c r="AV267" s="13" t="s">
        <v>85</v>
      </c>
      <c r="AW267" s="13" t="s">
        <v>37</v>
      </c>
      <c r="AX267" s="13" t="s">
        <v>76</v>
      </c>
      <c r="AY267" s="246" t="s">
        <v>197</v>
      </c>
    </row>
    <row r="268" s="15" customFormat="1">
      <c r="A268" s="15"/>
      <c r="B268" s="258"/>
      <c r="C268" s="259"/>
      <c r="D268" s="237" t="s">
        <v>208</v>
      </c>
      <c r="E268" s="260" t="s">
        <v>19</v>
      </c>
      <c r="F268" s="261" t="s">
        <v>383</v>
      </c>
      <c r="G268" s="259"/>
      <c r="H268" s="262">
        <v>544.45000000000005</v>
      </c>
      <c r="I268" s="263"/>
      <c r="J268" s="259"/>
      <c r="K268" s="259"/>
      <c r="L268" s="264"/>
      <c r="M268" s="265"/>
      <c r="N268" s="266"/>
      <c r="O268" s="266"/>
      <c r="P268" s="266"/>
      <c r="Q268" s="266"/>
      <c r="R268" s="266"/>
      <c r="S268" s="266"/>
      <c r="T268" s="267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8" t="s">
        <v>208</v>
      </c>
      <c r="AU268" s="268" t="s">
        <v>85</v>
      </c>
      <c r="AV268" s="15" t="s">
        <v>93</v>
      </c>
      <c r="AW268" s="15" t="s">
        <v>37</v>
      </c>
      <c r="AX268" s="15" t="s">
        <v>76</v>
      </c>
      <c r="AY268" s="268" t="s">
        <v>197</v>
      </c>
    </row>
    <row r="269" s="14" customFormat="1">
      <c r="A269" s="14"/>
      <c r="B269" s="247"/>
      <c r="C269" s="248"/>
      <c r="D269" s="237" t="s">
        <v>208</v>
      </c>
      <c r="E269" s="249" t="s">
        <v>19</v>
      </c>
      <c r="F269" s="250" t="s">
        <v>272</v>
      </c>
      <c r="G269" s="248"/>
      <c r="H269" s="251">
        <v>544.45000000000005</v>
      </c>
      <c r="I269" s="252"/>
      <c r="J269" s="248"/>
      <c r="K269" s="248"/>
      <c r="L269" s="253"/>
      <c r="M269" s="254"/>
      <c r="N269" s="255"/>
      <c r="O269" s="255"/>
      <c r="P269" s="255"/>
      <c r="Q269" s="255"/>
      <c r="R269" s="255"/>
      <c r="S269" s="255"/>
      <c r="T269" s="256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7" t="s">
        <v>208</v>
      </c>
      <c r="AU269" s="257" t="s">
        <v>85</v>
      </c>
      <c r="AV269" s="14" t="s">
        <v>204</v>
      </c>
      <c r="AW269" s="14" t="s">
        <v>37</v>
      </c>
      <c r="AX269" s="14" t="s">
        <v>83</v>
      </c>
      <c r="AY269" s="257" t="s">
        <v>197</v>
      </c>
    </row>
    <row r="270" s="2" customFormat="1" ht="24.15" customHeight="1">
      <c r="A270" s="41"/>
      <c r="B270" s="42"/>
      <c r="C270" s="269" t="s">
        <v>396</v>
      </c>
      <c r="D270" s="269" t="s">
        <v>342</v>
      </c>
      <c r="E270" s="270" t="s">
        <v>494</v>
      </c>
      <c r="F270" s="271" t="s">
        <v>495</v>
      </c>
      <c r="G270" s="272" t="s">
        <v>202</v>
      </c>
      <c r="H270" s="273">
        <v>544.13800000000003</v>
      </c>
      <c r="I270" s="274"/>
      <c r="J270" s="275">
        <f>ROUND(I270*H270,2)</f>
        <v>0</v>
      </c>
      <c r="K270" s="271" t="s">
        <v>203</v>
      </c>
      <c r="L270" s="276"/>
      <c r="M270" s="277" t="s">
        <v>19</v>
      </c>
      <c r="N270" s="278" t="s">
        <v>47</v>
      </c>
      <c r="O270" s="87"/>
      <c r="P270" s="226">
        <f>O270*H270</f>
        <v>0</v>
      </c>
      <c r="Q270" s="226">
        <v>0.13200000000000001</v>
      </c>
      <c r="R270" s="226">
        <f>Q270*H270</f>
        <v>71.826216000000002</v>
      </c>
      <c r="S270" s="226">
        <v>0</v>
      </c>
      <c r="T270" s="227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8" t="s">
        <v>239</v>
      </c>
      <c r="AT270" s="228" t="s">
        <v>342</v>
      </c>
      <c r="AU270" s="228" t="s">
        <v>85</v>
      </c>
      <c r="AY270" s="20" t="s">
        <v>197</v>
      </c>
      <c r="BE270" s="229">
        <f>IF(N270="základní",J270,0)</f>
        <v>0</v>
      </c>
      <c r="BF270" s="229">
        <f>IF(N270="snížená",J270,0)</f>
        <v>0</v>
      </c>
      <c r="BG270" s="229">
        <f>IF(N270="zákl. přenesená",J270,0)</f>
        <v>0</v>
      </c>
      <c r="BH270" s="229">
        <f>IF(N270="sníž. přenesená",J270,0)</f>
        <v>0</v>
      </c>
      <c r="BI270" s="229">
        <f>IF(N270="nulová",J270,0)</f>
        <v>0</v>
      </c>
      <c r="BJ270" s="20" t="s">
        <v>83</v>
      </c>
      <c r="BK270" s="229">
        <f>ROUND(I270*H270,2)</f>
        <v>0</v>
      </c>
      <c r="BL270" s="20" t="s">
        <v>204</v>
      </c>
      <c r="BM270" s="228" t="s">
        <v>1082</v>
      </c>
    </row>
    <row r="271" s="13" customFormat="1">
      <c r="A271" s="13"/>
      <c r="B271" s="235"/>
      <c r="C271" s="236"/>
      <c r="D271" s="237" t="s">
        <v>208</v>
      </c>
      <c r="E271" s="238" t="s">
        <v>19</v>
      </c>
      <c r="F271" s="239" t="s">
        <v>1058</v>
      </c>
      <c r="G271" s="236"/>
      <c r="H271" s="240">
        <v>538.75</v>
      </c>
      <c r="I271" s="241"/>
      <c r="J271" s="236"/>
      <c r="K271" s="236"/>
      <c r="L271" s="242"/>
      <c r="M271" s="243"/>
      <c r="N271" s="244"/>
      <c r="O271" s="244"/>
      <c r="P271" s="244"/>
      <c r="Q271" s="244"/>
      <c r="R271" s="244"/>
      <c r="S271" s="244"/>
      <c r="T271" s="245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6" t="s">
        <v>208</v>
      </c>
      <c r="AU271" s="246" t="s">
        <v>85</v>
      </c>
      <c r="AV271" s="13" t="s">
        <v>85</v>
      </c>
      <c r="AW271" s="13" t="s">
        <v>37</v>
      </c>
      <c r="AX271" s="13" t="s">
        <v>83</v>
      </c>
      <c r="AY271" s="246" t="s">
        <v>197</v>
      </c>
    </row>
    <row r="272" s="13" customFormat="1">
      <c r="A272" s="13"/>
      <c r="B272" s="235"/>
      <c r="C272" s="236"/>
      <c r="D272" s="237" t="s">
        <v>208</v>
      </c>
      <c r="E272" s="236"/>
      <c r="F272" s="239" t="s">
        <v>1083</v>
      </c>
      <c r="G272" s="236"/>
      <c r="H272" s="240">
        <v>544.13800000000003</v>
      </c>
      <c r="I272" s="241"/>
      <c r="J272" s="236"/>
      <c r="K272" s="236"/>
      <c r="L272" s="242"/>
      <c r="M272" s="243"/>
      <c r="N272" s="244"/>
      <c r="O272" s="244"/>
      <c r="P272" s="244"/>
      <c r="Q272" s="244"/>
      <c r="R272" s="244"/>
      <c r="S272" s="244"/>
      <c r="T272" s="245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6" t="s">
        <v>208</v>
      </c>
      <c r="AU272" s="246" t="s">
        <v>85</v>
      </c>
      <c r="AV272" s="13" t="s">
        <v>85</v>
      </c>
      <c r="AW272" s="13" t="s">
        <v>4</v>
      </c>
      <c r="AX272" s="13" t="s">
        <v>83</v>
      </c>
      <c r="AY272" s="246" t="s">
        <v>197</v>
      </c>
    </row>
    <row r="273" s="2" customFormat="1" ht="24.15" customHeight="1">
      <c r="A273" s="41"/>
      <c r="B273" s="42"/>
      <c r="C273" s="269" t="s">
        <v>404</v>
      </c>
      <c r="D273" s="269" t="s">
        <v>342</v>
      </c>
      <c r="E273" s="270" t="s">
        <v>499</v>
      </c>
      <c r="F273" s="271" t="s">
        <v>500</v>
      </c>
      <c r="G273" s="272" t="s">
        <v>202</v>
      </c>
      <c r="H273" s="273">
        <v>2.8839999999999999</v>
      </c>
      <c r="I273" s="274"/>
      <c r="J273" s="275">
        <f>ROUND(I273*H273,2)</f>
        <v>0</v>
      </c>
      <c r="K273" s="271" t="s">
        <v>203</v>
      </c>
      <c r="L273" s="276"/>
      <c r="M273" s="277" t="s">
        <v>19</v>
      </c>
      <c r="N273" s="278" t="s">
        <v>47</v>
      </c>
      <c r="O273" s="87"/>
      <c r="P273" s="226">
        <f>O273*H273</f>
        <v>0</v>
      </c>
      <c r="Q273" s="226">
        <v>0.13100000000000001</v>
      </c>
      <c r="R273" s="226">
        <f>Q273*H273</f>
        <v>0.37780400000000003</v>
      </c>
      <c r="S273" s="226">
        <v>0</v>
      </c>
      <c r="T273" s="227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8" t="s">
        <v>239</v>
      </c>
      <c r="AT273" s="228" t="s">
        <v>342</v>
      </c>
      <c r="AU273" s="228" t="s">
        <v>85</v>
      </c>
      <c r="AY273" s="20" t="s">
        <v>197</v>
      </c>
      <c r="BE273" s="229">
        <f>IF(N273="základní",J273,0)</f>
        <v>0</v>
      </c>
      <c r="BF273" s="229">
        <f>IF(N273="snížená",J273,0)</f>
        <v>0</v>
      </c>
      <c r="BG273" s="229">
        <f>IF(N273="zákl. přenesená",J273,0)</f>
        <v>0</v>
      </c>
      <c r="BH273" s="229">
        <f>IF(N273="sníž. přenesená",J273,0)</f>
        <v>0</v>
      </c>
      <c r="BI273" s="229">
        <f>IF(N273="nulová",J273,0)</f>
        <v>0</v>
      </c>
      <c r="BJ273" s="20" t="s">
        <v>83</v>
      </c>
      <c r="BK273" s="229">
        <f>ROUND(I273*H273,2)</f>
        <v>0</v>
      </c>
      <c r="BL273" s="20" t="s">
        <v>204</v>
      </c>
      <c r="BM273" s="228" t="s">
        <v>1084</v>
      </c>
    </row>
    <row r="274" s="13" customFormat="1">
      <c r="A274" s="13"/>
      <c r="B274" s="235"/>
      <c r="C274" s="236"/>
      <c r="D274" s="237" t="s">
        <v>208</v>
      </c>
      <c r="E274" s="238" t="s">
        <v>19</v>
      </c>
      <c r="F274" s="239" t="s">
        <v>1056</v>
      </c>
      <c r="G274" s="236"/>
      <c r="H274" s="240">
        <v>2.7999999999999998</v>
      </c>
      <c r="I274" s="241"/>
      <c r="J274" s="236"/>
      <c r="K274" s="236"/>
      <c r="L274" s="242"/>
      <c r="M274" s="243"/>
      <c r="N274" s="244"/>
      <c r="O274" s="244"/>
      <c r="P274" s="244"/>
      <c r="Q274" s="244"/>
      <c r="R274" s="244"/>
      <c r="S274" s="244"/>
      <c r="T274" s="245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6" t="s">
        <v>208</v>
      </c>
      <c r="AU274" s="246" t="s">
        <v>85</v>
      </c>
      <c r="AV274" s="13" t="s">
        <v>85</v>
      </c>
      <c r="AW274" s="13" t="s">
        <v>37</v>
      </c>
      <c r="AX274" s="13" t="s">
        <v>83</v>
      </c>
      <c r="AY274" s="246" t="s">
        <v>197</v>
      </c>
    </row>
    <row r="275" s="13" customFormat="1">
      <c r="A275" s="13"/>
      <c r="B275" s="235"/>
      <c r="C275" s="236"/>
      <c r="D275" s="237" t="s">
        <v>208</v>
      </c>
      <c r="E275" s="236"/>
      <c r="F275" s="239" t="s">
        <v>1085</v>
      </c>
      <c r="G275" s="236"/>
      <c r="H275" s="240">
        <v>2.8839999999999999</v>
      </c>
      <c r="I275" s="241"/>
      <c r="J275" s="236"/>
      <c r="K275" s="236"/>
      <c r="L275" s="242"/>
      <c r="M275" s="243"/>
      <c r="N275" s="244"/>
      <c r="O275" s="244"/>
      <c r="P275" s="244"/>
      <c r="Q275" s="244"/>
      <c r="R275" s="244"/>
      <c r="S275" s="244"/>
      <c r="T275" s="245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6" t="s">
        <v>208</v>
      </c>
      <c r="AU275" s="246" t="s">
        <v>85</v>
      </c>
      <c r="AV275" s="13" t="s">
        <v>85</v>
      </c>
      <c r="AW275" s="13" t="s">
        <v>4</v>
      </c>
      <c r="AX275" s="13" t="s">
        <v>83</v>
      </c>
      <c r="AY275" s="246" t="s">
        <v>197</v>
      </c>
    </row>
    <row r="276" s="2" customFormat="1" ht="24.15" customHeight="1">
      <c r="A276" s="41"/>
      <c r="B276" s="42"/>
      <c r="C276" s="269" t="s">
        <v>411</v>
      </c>
      <c r="D276" s="269" t="s">
        <v>342</v>
      </c>
      <c r="E276" s="270" t="s">
        <v>504</v>
      </c>
      <c r="F276" s="271" t="s">
        <v>505</v>
      </c>
      <c r="G276" s="272" t="s">
        <v>202</v>
      </c>
      <c r="H276" s="273">
        <v>2.9870000000000001</v>
      </c>
      <c r="I276" s="274"/>
      <c r="J276" s="275">
        <f>ROUND(I276*H276,2)</f>
        <v>0</v>
      </c>
      <c r="K276" s="271" t="s">
        <v>19</v>
      </c>
      <c r="L276" s="276"/>
      <c r="M276" s="277" t="s">
        <v>19</v>
      </c>
      <c r="N276" s="278" t="s">
        <v>47</v>
      </c>
      <c r="O276" s="87"/>
      <c r="P276" s="226">
        <f>O276*H276</f>
        <v>0</v>
      </c>
      <c r="Q276" s="226">
        <v>0.13200000000000001</v>
      </c>
      <c r="R276" s="226">
        <f>Q276*H276</f>
        <v>0.39428400000000002</v>
      </c>
      <c r="S276" s="226">
        <v>0</v>
      </c>
      <c r="T276" s="227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228" t="s">
        <v>239</v>
      </c>
      <c r="AT276" s="228" t="s">
        <v>342</v>
      </c>
      <c r="AU276" s="228" t="s">
        <v>85</v>
      </c>
      <c r="AY276" s="20" t="s">
        <v>197</v>
      </c>
      <c r="BE276" s="229">
        <f>IF(N276="základní",J276,0)</f>
        <v>0</v>
      </c>
      <c r="BF276" s="229">
        <f>IF(N276="snížená",J276,0)</f>
        <v>0</v>
      </c>
      <c r="BG276" s="229">
        <f>IF(N276="zákl. přenesená",J276,0)</f>
        <v>0</v>
      </c>
      <c r="BH276" s="229">
        <f>IF(N276="sníž. přenesená",J276,0)</f>
        <v>0</v>
      </c>
      <c r="BI276" s="229">
        <f>IF(N276="nulová",J276,0)</f>
        <v>0</v>
      </c>
      <c r="BJ276" s="20" t="s">
        <v>83</v>
      </c>
      <c r="BK276" s="229">
        <f>ROUND(I276*H276,2)</f>
        <v>0</v>
      </c>
      <c r="BL276" s="20" t="s">
        <v>204</v>
      </c>
      <c r="BM276" s="228" t="s">
        <v>1086</v>
      </c>
    </row>
    <row r="277" s="13" customFormat="1">
      <c r="A277" s="13"/>
      <c r="B277" s="235"/>
      <c r="C277" s="236"/>
      <c r="D277" s="237" t="s">
        <v>208</v>
      </c>
      <c r="E277" s="238" t="s">
        <v>19</v>
      </c>
      <c r="F277" s="239" t="s">
        <v>1057</v>
      </c>
      <c r="G277" s="236"/>
      <c r="H277" s="240">
        <v>2.8999999999999999</v>
      </c>
      <c r="I277" s="241"/>
      <c r="J277" s="236"/>
      <c r="K277" s="236"/>
      <c r="L277" s="242"/>
      <c r="M277" s="243"/>
      <c r="N277" s="244"/>
      <c r="O277" s="244"/>
      <c r="P277" s="244"/>
      <c r="Q277" s="244"/>
      <c r="R277" s="244"/>
      <c r="S277" s="244"/>
      <c r="T277" s="245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6" t="s">
        <v>208</v>
      </c>
      <c r="AU277" s="246" t="s">
        <v>85</v>
      </c>
      <c r="AV277" s="13" t="s">
        <v>85</v>
      </c>
      <c r="AW277" s="13" t="s">
        <v>37</v>
      </c>
      <c r="AX277" s="13" t="s">
        <v>83</v>
      </c>
      <c r="AY277" s="246" t="s">
        <v>197</v>
      </c>
    </row>
    <row r="278" s="13" customFormat="1">
      <c r="A278" s="13"/>
      <c r="B278" s="235"/>
      <c r="C278" s="236"/>
      <c r="D278" s="237" t="s">
        <v>208</v>
      </c>
      <c r="E278" s="236"/>
      <c r="F278" s="239" t="s">
        <v>1087</v>
      </c>
      <c r="G278" s="236"/>
      <c r="H278" s="240">
        <v>2.9870000000000001</v>
      </c>
      <c r="I278" s="241"/>
      <c r="J278" s="236"/>
      <c r="K278" s="236"/>
      <c r="L278" s="242"/>
      <c r="M278" s="243"/>
      <c r="N278" s="244"/>
      <c r="O278" s="244"/>
      <c r="P278" s="244"/>
      <c r="Q278" s="244"/>
      <c r="R278" s="244"/>
      <c r="S278" s="244"/>
      <c r="T278" s="245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6" t="s">
        <v>208</v>
      </c>
      <c r="AU278" s="246" t="s">
        <v>85</v>
      </c>
      <c r="AV278" s="13" t="s">
        <v>85</v>
      </c>
      <c r="AW278" s="13" t="s">
        <v>4</v>
      </c>
      <c r="AX278" s="13" t="s">
        <v>83</v>
      </c>
      <c r="AY278" s="246" t="s">
        <v>197</v>
      </c>
    </row>
    <row r="279" s="2" customFormat="1" ht="90" customHeight="1">
      <c r="A279" s="41"/>
      <c r="B279" s="42"/>
      <c r="C279" s="217" t="s">
        <v>418</v>
      </c>
      <c r="D279" s="217" t="s">
        <v>199</v>
      </c>
      <c r="E279" s="218" t="s">
        <v>508</v>
      </c>
      <c r="F279" s="219" t="s">
        <v>509</v>
      </c>
      <c r="G279" s="220" t="s">
        <v>202</v>
      </c>
      <c r="H279" s="221">
        <v>5.7000000000000002</v>
      </c>
      <c r="I279" s="222"/>
      <c r="J279" s="223">
        <f>ROUND(I279*H279,2)</f>
        <v>0</v>
      </c>
      <c r="K279" s="219" t="s">
        <v>203</v>
      </c>
      <c r="L279" s="47"/>
      <c r="M279" s="224" t="s">
        <v>19</v>
      </c>
      <c r="N279" s="225" t="s">
        <v>47</v>
      </c>
      <c r="O279" s="87"/>
      <c r="P279" s="226">
        <f>O279*H279</f>
        <v>0</v>
      </c>
      <c r="Q279" s="226">
        <v>0</v>
      </c>
      <c r="R279" s="226">
        <f>Q279*H279</f>
        <v>0</v>
      </c>
      <c r="S279" s="226">
        <v>0</v>
      </c>
      <c r="T279" s="227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8" t="s">
        <v>204</v>
      </c>
      <c r="AT279" s="228" t="s">
        <v>199</v>
      </c>
      <c r="AU279" s="228" t="s">
        <v>85</v>
      </c>
      <c r="AY279" s="20" t="s">
        <v>197</v>
      </c>
      <c r="BE279" s="229">
        <f>IF(N279="základní",J279,0)</f>
        <v>0</v>
      </c>
      <c r="BF279" s="229">
        <f>IF(N279="snížená",J279,0)</f>
        <v>0</v>
      </c>
      <c r="BG279" s="229">
        <f>IF(N279="zákl. přenesená",J279,0)</f>
        <v>0</v>
      </c>
      <c r="BH279" s="229">
        <f>IF(N279="sníž. přenesená",J279,0)</f>
        <v>0</v>
      </c>
      <c r="BI279" s="229">
        <f>IF(N279="nulová",J279,0)</f>
        <v>0</v>
      </c>
      <c r="BJ279" s="20" t="s">
        <v>83</v>
      </c>
      <c r="BK279" s="229">
        <f>ROUND(I279*H279,2)</f>
        <v>0</v>
      </c>
      <c r="BL279" s="20" t="s">
        <v>204</v>
      </c>
      <c r="BM279" s="228" t="s">
        <v>1088</v>
      </c>
    </row>
    <row r="280" s="2" customFormat="1">
      <c r="A280" s="41"/>
      <c r="B280" s="42"/>
      <c r="C280" s="43"/>
      <c r="D280" s="230" t="s">
        <v>206</v>
      </c>
      <c r="E280" s="43"/>
      <c r="F280" s="231" t="s">
        <v>511</v>
      </c>
      <c r="G280" s="43"/>
      <c r="H280" s="43"/>
      <c r="I280" s="232"/>
      <c r="J280" s="43"/>
      <c r="K280" s="43"/>
      <c r="L280" s="47"/>
      <c r="M280" s="233"/>
      <c r="N280" s="234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206</v>
      </c>
      <c r="AU280" s="20" t="s">
        <v>85</v>
      </c>
    </row>
    <row r="281" s="13" customFormat="1">
      <c r="A281" s="13"/>
      <c r="B281" s="235"/>
      <c r="C281" s="236"/>
      <c r="D281" s="237" t="s">
        <v>208</v>
      </c>
      <c r="E281" s="238" t="s">
        <v>19</v>
      </c>
      <c r="F281" s="239" t="s">
        <v>1056</v>
      </c>
      <c r="G281" s="236"/>
      <c r="H281" s="240">
        <v>2.7999999999999998</v>
      </c>
      <c r="I281" s="241"/>
      <c r="J281" s="236"/>
      <c r="K281" s="236"/>
      <c r="L281" s="242"/>
      <c r="M281" s="243"/>
      <c r="N281" s="244"/>
      <c r="O281" s="244"/>
      <c r="P281" s="244"/>
      <c r="Q281" s="244"/>
      <c r="R281" s="244"/>
      <c r="S281" s="244"/>
      <c r="T281" s="245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6" t="s">
        <v>208</v>
      </c>
      <c r="AU281" s="246" t="s">
        <v>85</v>
      </c>
      <c r="AV281" s="13" t="s">
        <v>85</v>
      </c>
      <c r="AW281" s="13" t="s">
        <v>37</v>
      </c>
      <c r="AX281" s="13" t="s">
        <v>76</v>
      </c>
      <c r="AY281" s="246" t="s">
        <v>197</v>
      </c>
    </row>
    <row r="282" s="13" customFormat="1">
      <c r="A282" s="13"/>
      <c r="B282" s="235"/>
      <c r="C282" s="236"/>
      <c r="D282" s="237" t="s">
        <v>208</v>
      </c>
      <c r="E282" s="238" t="s">
        <v>19</v>
      </c>
      <c r="F282" s="239" t="s">
        <v>1057</v>
      </c>
      <c r="G282" s="236"/>
      <c r="H282" s="240">
        <v>2.8999999999999999</v>
      </c>
      <c r="I282" s="241"/>
      <c r="J282" s="236"/>
      <c r="K282" s="236"/>
      <c r="L282" s="242"/>
      <c r="M282" s="243"/>
      <c r="N282" s="244"/>
      <c r="O282" s="244"/>
      <c r="P282" s="244"/>
      <c r="Q282" s="244"/>
      <c r="R282" s="244"/>
      <c r="S282" s="244"/>
      <c r="T282" s="245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6" t="s">
        <v>208</v>
      </c>
      <c r="AU282" s="246" t="s">
        <v>85</v>
      </c>
      <c r="AV282" s="13" t="s">
        <v>85</v>
      </c>
      <c r="AW282" s="13" t="s">
        <v>37</v>
      </c>
      <c r="AX282" s="13" t="s">
        <v>76</v>
      </c>
      <c r="AY282" s="246" t="s">
        <v>197</v>
      </c>
    </row>
    <row r="283" s="14" customFormat="1">
      <c r="A283" s="14"/>
      <c r="B283" s="247"/>
      <c r="C283" s="248"/>
      <c r="D283" s="237" t="s">
        <v>208</v>
      </c>
      <c r="E283" s="249" t="s">
        <v>19</v>
      </c>
      <c r="F283" s="250" t="s">
        <v>272</v>
      </c>
      <c r="G283" s="248"/>
      <c r="H283" s="251">
        <v>5.6999999999999993</v>
      </c>
      <c r="I283" s="252"/>
      <c r="J283" s="248"/>
      <c r="K283" s="248"/>
      <c r="L283" s="253"/>
      <c r="M283" s="254"/>
      <c r="N283" s="255"/>
      <c r="O283" s="255"/>
      <c r="P283" s="255"/>
      <c r="Q283" s="255"/>
      <c r="R283" s="255"/>
      <c r="S283" s="255"/>
      <c r="T283" s="256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7" t="s">
        <v>208</v>
      </c>
      <c r="AU283" s="257" t="s">
        <v>85</v>
      </c>
      <c r="AV283" s="14" t="s">
        <v>204</v>
      </c>
      <c r="AW283" s="14" t="s">
        <v>37</v>
      </c>
      <c r="AX283" s="14" t="s">
        <v>83</v>
      </c>
      <c r="AY283" s="257" t="s">
        <v>197</v>
      </c>
    </row>
    <row r="284" s="2" customFormat="1" ht="78" customHeight="1">
      <c r="A284" s="41"/>
      <c r="B284" s="42"/>
      <c r="C284" s="217" t="s">
        <v>425</v>
      </c>
      <c r="D284" s="217" t="s">
        <v>199</v>
      </c>
      <c r="E284" s="218" t="s">
        <v>1089</v>
      </c>
      <c r="F284" s="219" t="s">
        <v>1090</v>
      </c>
      <c r="G284" s="220" t="s">
        <v>202</v>
      </c>
      <c r="H284" s="221">
        <v>61.600000000000001</v>
      </c>
      <c r="I284" s="222"/>
      <c r="J284" s="223">
        <f>ROUND(I284*H284,2)</f>
        <v>0</v>
      </c>
      <c r="K284" s="219" t="s">
        <v>203</v>
      </c>
      <c r="L284" s="47"/>
      <c r="M284" s="224" t="s">
        <v>19</v>
      </c>
      <c r="N284" s="225" t="s">
        <v>47</v>
      </c>
      <c r="O284" s="87"/>
      <c r="P284" s="226">
        <f>O284*H284</f>
        <v>0</v>
      </c>
      <c r="Q284" s="226">
        <v>0.11162</v>
      </c>
      <c r="R284" s="226">
        <f>Q284*H284</f>
        <v>6.8757919999999997</v>
      </c>
      <c r="S284" s="226">
        <v>0</v>
      </c>
      <c r="T284" s="227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8" t="s">
        <v>204</v>
      </c>
      <c r="AT284" s="228" t="s">
        <v>199</v>
      </c>
      <c r="AU284" s="228" t="s">
        <v>85</v>
      </c>
      <c r="AY284" s="20" t="s">
        <v>197</v>
      </c>
      <c r="BE284" s="229">
        <f>IF(N284="základní",J284,0)</f>
        <v>0</v>
      </c>
      <c r="BF284" s="229">
        <f>IF(N284="snížená",J284,0)</f>
        <v>0</v>
      </c>
      <c r="BG284" s="229">
        <f>IF(N284="zákl. přenesená",J284,0)</f>
        <v>0</v>
      </c>
      <c r="BH284" s="229">
        <f>IF(N284="sníž. přenesená",J284,0)</f>
        <v>0</v>
      </c>
      <c r="BI284" s="229">
        <f>IF(N284="nulová",J284,0)</f>
        <v>0</v>
      </c>
      <c r="BJ284" s="20" t="s">
        <v>83</v>
      </c>
      <c r="BK284" s="229">
        <f>ROUND(I284*H284,2)</f>
        <v>0</v>
      </c>
      <c r="BL284" s="20" t="s">
        <v>204</v>
      </c>
      <c r="BM284" s="228" t="s">
        <v>1091</v>
      </c>
    </row>
    <row r="285" s="2" customFormat="1">
      <c r="A285" s="41"/>
      <c r="B285" s="42"/>
      <c r="C285" s="43"/>
      <c r="D285" s="230" t="s">
        <v>206</v>
      </c>
      <c r="E285" s="43"/>
      <c r="F285" s="231" t="s">
        <v>1092</v>
      </c>
      <c r="G285" s="43"/>
      <c r="H285" s="43"/>
      <c r="I285" s="232"/>
      <c r="J285" s="43"/>
      <c r="K285" s="43"/>
      <c r="L285" s="47"/>
      <c r="M285" s="233"/>
      <c r="N285" s="234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206</v>
      </c>
      <c r="AU285" s="20" t="s">
        <v>85</v>
      </c>
    </row>
    <row r="286" s="13" customFormat="1">
      <c r="A286" s="13"/>
      <c r="B286" s="235"/>
      <c r="C286" s="236"/>
      <c r="D286" s="237" t="s">
        <v>208</v>
      </c>
      <c r="E286" s="238" t="s">
        <v>19</v>
      </c>
      <c r="F286" s="239" t="s">
        <v>1053</v>
      </c>
      <c r="G286" s="236"/>
      <c r="H286" s="240">
        <v>15.800000000000001</v>
      </c>
      <c r="I286" s="241"/>
      <c r="J286" s="236"/>
      <c r="K286" s="236"/>
      <c r="L286" s="242"/>
      <c r="M286" s="243"/>
      <c r="N286" s="244"/>
      <c r="O286" s="244"/>
      <c r="P286" s="244"/>
      <c r="Q286" s="244"/>
      <c r="R286" s="244"/>
      <c r="S286" s="244"/>
      <c r="T286" s="245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6" t="s">
        <v>208</v>
      </c>
      <c r="AU286" s="246" t="s">
        <v>85</v>
      </c>
      <c r="AV286" s="13" t="s">
        <v>85</v>
      </c>
      <c r="AW286" s="13" t="s">
        <v>37</v>
      </c>
      <c r="AX286" s="13" t="s">
        <v>76</v>
      </c>
      <c r="AY286" s="246" t="s">
        <v>197</v>
      </c>
    </row>
    <row r="287" s="13" customFormat="1">
      <c r="A287" s="13"/>
      <c r="B287" s="235"/>
      <c r="C287" s="236"/>
      <c r="D287" s="237" t="s">
        <v>208</v>
      </c>
      <c r="E287" s="238" t="s">
        <v>19</v>
      </c>
      <c r="F287" s="239" t="s">
        <v>1054</v>
      </c>
      <c r="G287" s="236"/>
      <c r="H287" s="240">
        <v>17.399999999999999</v>
      </c>
      <c r="I287" s="241"/>
      <c r="J287" s="236"/>
      <c r="K287" s="236"/>
      <c r="L287" s="242"/>
      <c r="M287" s="243"/>
      <c r="N287" s="244"/>
      <c r="O287" s="244"/>
      <c r="P287" s="244"/>
      <c r="Q287" s="244"/>
      <c r="R287" s="244"/>
      <c r="S287" s="244"/>
      <c r="T287" s="245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6" t="s">
        <v>208</v>
      </c>
      <c r="AU287" s="246" t="s">
        <v>85</v>
      </c>
      <c r="AV287" s="13" t="s">
        <v>85</v>
      </c>
      <c r="AW287" s="13" t="s">
        <v>37</v>
      </c>
      <c r="AX287" s="13" t="s">
        <v>76</v>
      </c>
      <c r="AY287" s="246" t="s">
        <v>197</v>
      </c>
    </row>
    <row r="288" s="13" customFormat="1">
      <c r="A288" s="13"/>
      <c r="B288" s="235"/>
      <c r="C288" s="236"/>
      <c r="D288" s="237" t="s">
        <v>208</v>
      </c>
      <c r="E288" s="238" t="s">
        <v>19</v>
      </c>
      <c r="F288" s="239" t="s">
        <v>1055</v>
      </c>
      <c r="G288" s="236"/>
      <c r="H288" s="240">
        <v>11.6</v>
      </c>
      <c r="I288" s="241"/>
      <c r="J288" s="236"/>
      <c r="K288" s="236"/>
      <c r="L288" s="242"/>
      <c r="M288" s="243"/>
      <c r="N288" s="244"/>
      <c r="O288" s="244"/>
      <c r="P288" s="244"/>
      <c r="Q288" s="244"/>
      <c r="R288" s="244"/>
      <c r="S288" s="244"/>
      <c r="T288" s="245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6" t="s">
        <v>208</v>
      </c>
      <c r="AU288" s="246" t="s">
        <v>85</v>
      </c>
      <c r="AV288" s="13" t="s">
        <v>85</v>
      </c>
      <c r="AW288" s="13" t="s">
        <v>37</v>
      </c>
      <c r="AX288" s="13" t="s">
        <v>76</v>
      </c>
      <c r="AY288" s="246" t="s">
        <v>197</v>
      </c>
    </row>
    <row r="289" s="15" customFormat="1">
      <c r="A289" s="15"/>
      <c r="B289" s="258"/>
      <c r="C289" s="259"/>
      <c r="D289" s="237" t="s">
        <v>208</v>
      </c>
      <c r="E289" s="260" t="s">
        <v>19</v>
      </c>
      <c r="F289" s="261" t="s">
        <v>378</v>
      </c>
      <c r="G289" s="259"/>
      <c r="H289" s="262">
        <v>44.800000000000004</v>
      </c>
      <c r="I289" s="263"/>
      <c r="J289" s="259"/>
      <c r="K289" s="259"/>
      <c r="L289" s="264"/>
      <c r="M289" s="265"/>
      <c r="N289" s="266"/>
      <c r="O289" s="266"/>
      <c r="P289" s="266"/>
      <c r="Q289" s="266"/>
      <c r="R289" s="266"/>
      <c r="S289" s="266"/>
      <c r="T289" s="267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T289" s="268" t="s">
        <v>208</v>
      </c>
      <c r="AU289" s="268" t="s">
        <v>85</v>
      </c>
      <c r="AV289" s="15" t="s">
        <v>93</v>
      </c>
      <c r="AW289" s="15" t="s">
        <v>37</v>
      </c>
      <c r="AX289" s="15" t="s">
        <v>76</v>
      </c>
      <c r="AY289" s="268" t="s">
        <v>197</v>
      </c>
    </row>
    <row r="290" s="13" customFormat="1">
      <c r="A290" s="13"/>
      <c r="B290" s="235"/>
      <c r="C290" s="236"/>
      <c r="D290" s="237" t="s">
        <v>208</v>
      </c>
      <c r="E290" s="238" t="s">
        <v>19</v>
      </c>
      <c r="F290" s="239" t="s">
        <v>1059</v>
      </c>
      <c r="G290" s="236"/>
      <c r="H290" s="240">
        <v>16.800000000000001</v>
      </c>
      <c r="I290" s="241"/>
      <c r="J290" s="236"/>
      <c r="K290" s="236"/>
      <c r="L290" s="242"/>
      <c r="M290" s="243"/>
      <c r="N290" s="244"/>
      <c r="O290" s="244"/>
      <c r="P290" s="244"/>
      <c r="Q290" s="244"/>
      <c r="R290" s="244"/>
      <c r="S290" s="244"/>
      <c r="T290" s="245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46" t="s">
        <v>208</v>
      </c>
      <c r="AU290" s="246" t="s">
        <v>85</v>
      </c>
      <c r="AV290" s="13" t="s">
        <v>85</v>
      </c>
      <c r="AW290" s="13" t="s">
        <v>37</v>
      </c>
      <c r="AX290" s="13" t="s">
        <v>76</v>
      </c>
      <c r="AY290" s="246" t="s">
        <v>197</v>
      </c>
    </row>
    <row r="291" s="15" customFormat="1">
      <c r="A291" s="15"/>
      <c r="B291" s="258"/>
      <c r="C291" s="259"/>
      <c r="D291" s="237" t="s">
        <v>208</v>
      </c>
      <c r="E291" s="260" t="s">
        <v>19</v>
      </c>
      <c r="F291" s="261" t="s">
        <v>1060</v>
      </c>
      <c r="G291" s="259"/>
      <c r="H291" s="262">
        <v>16.800000000000001</v>
      </c>
      <c r="I291" s="263"/>
      <c r="J291" s="259"/>
      <c r="K291" s="259"/>
      <c r="L291" s="264"/>
      <c r="M291" s="265"/>
      <c r="N291" s="266"/>
      <c r="O291" s="266"/>
      <c r="P291" s="266"/>
      <c r="Q291" s="266"/>
      <c r="R291" s="266"/>
      <c r="S291" s="266"/>
      <c r="T291" s="267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68" t="s">
        <v>208</v>
      </c>
      <c r="AU291" s="268" t="s">
        <v>85</v>
      </c>
      <c r="AV291" s="15" t="s">
        <v>93</v>
      </c>
      <c r="AW291" s="15" t="s">
        <v>37</v>
      </c>
      <c r="AX291" s="15" t="s">
        <v>76</v>
      </c>
      <c r="AY291" s="268" t="s">
        <v>197</v>
      </c>
    </row>
    <row r="292" s="14" customFormat="1">
      <c r="A292" s="14"/>
      <c r="B292" s="247"/>
      <c r="C292" s="248"/>
      <c r="D292" s="237" t="s">
        <v>208</v>
      </c>
      <c r="E292" s="249" t="s">
        <v>19</v>
      </c>
      <c r="F292" s="250" t="s">
        <v>272</v>
      </c>
      <c r="G292" s="248"/>
      <c r="H292" s="251">
        <v>61.600000000000009</v>
      </c>
      <c r="I292" s="252"/>
      <c r="J292" s="248"/>
      <c r="K292" s="248"/>
      <c r="L292" s="253"/>
      <c r="M292" s="254"/>
      <c r="N292" s="255"/>
      <c r="O292" s="255"/>
      <c r="P292" s="255"/>
      <c r="Q292" s="255"/>
      <c r="R292" s="255"/>
      <c r="S292" s="255"/>
      <c r="T292" s="256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7" t="s">
        <v>208</v>
      </c>
      <c r="AU292" s="257" t="s">
        <v>85</v>
      </c>
      <c r="AV292" s="14" t="s">
        <v>204</v>
      </c>
      <c r="AW292" s="14" t="s">
        <v>37</v>
      </c>
      <c r="AX292" s="14" t="s">
        <v>83</v>
      </c>
      <c r="AY292" s="257" t="s">
        <v>197</v>
      </c>
    </row>
    <row r="293" s="2" customFormat="1" ht="24.15" customHeight="1">
      <c r="A293" s="41"/>
      <c r="B293" s="42"/>
      <c r="C293" s="269" t="s">
        <v>432</v>
      </c>
      <c r="D293" s="269" t="s">
        <v>342</v>
      </c>
      <c r="E293" s="270" t="s">
        <v>518</v>
      </c>
      <c r="F293" s="271" t="s">
        <v>519</v>
      </c>
      <c r="G293" s="272" t="s">
        <v>202</v>
      </c>
      <c r="H293" s="273">
        <v>29.251999999999999</v>
      </c>
      <c r="I293" s="274"/>
      <c r="J293" s="275">
        <f>ROUND(I293*H293,2)</f>
        <v>0</v>
      </c>
      <c r="K293" s="271" t="s">
        <v>203</v>
      </c>
      <c r="L293" s="276"/>
      <c r="M293" s="277" t="s">
        <v>19</v>
      </c>
      <c r="N293" s="278" t="s">
        <v>47</v>
      </c>
      <c r="O293" s="87"/>
      <c r="P293" s="226">
        <f>O293*H293</f>
        <v>0</v>
      </c>
      <c r="Q293" s="226">
        <v>0.17599999999999999</v>
      </c>
      <c r="R293" s="226">
        <f>Q293*H293</f>
        <v>5.1483519999999992</v>
      </c>
      <c r="S293" s="226">
        <v>0</v>
      </c>
      <c r="T293" s="227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8" t="s">
        <v>239</v>
      </c>
      <c r="AT293" s="228" t="s">
        <v>342</v>
      </c>
      <c r="AU293" s="228" t="s">
        <v>85</v>
      </c>
      <c r="AY293" s="20" t="s">
        <v>197</v>
      </c>
      <c r="BE293" s="229">
        <f>IF(N293="základní",J293,0)</f>
        <v>0</v>
      </c>
      <c r="BF293" s="229">
        <f>IF(N293="snížená",J293,0)</f>
        <v>0</v>
      </c>
      <c r="BG293" s="229">
        <f>IF(N293="zákl. přenesená",J293,0)</f>
        <v>0</v>
      </c>
      <c r="BH293" s="229">
        <f>IF(N293="sníž. přenesená",J293,0)</f>
        <v>0</v>
      </c>
      <c r="BI293" s="229">
        <f>IF(N293="nulová",J293,0)</f>
        <v>0</v>
      </c>
      <c r="BJ293" s="20" t="s">
        <v>83</v>
      </c>
      <c r="BK293" s="229">
        <f>ROUND(I293*H293,2)</f>
        <v>0</v>
      </c>
      <c r="BL293" s="20" t="s">
        <v>204</v>
      </c>
      <c r="BM293" s="228" t="s">
        <v>1093</v>
      </c>
    </row>
    <row r="294" s="13" customFormat="1">
      <c r="A294" s="13"/>
      <c r="B294" s="235"/>
      <c r="C294" s="236"/>
      <c r="D294" s="237" t="s">
        <v>208</v>
      </c>
      <c r="E294" s="238" t="s">
        <v>19</v>
      </c>
      <c r="F294" s="239" t="s">
        <v>1055</v>
      </c>
      <c r="G294" s="236"/>
      <c r="H294" s="240">
        <v>11.6</v>
      </c>
      <c r="I294" s="241"/>
      <c r="J294" s="236"/>
      <c r="K294" s="236"/>
      <c r="L294" s="242"/>
      <c r="M294" s="243"/>
      <c r="N294" s="244"/>
      <c r="O294" s="244"/>
      <c r="P294" s="244"/>
      <c r="Q294" s="244"/>
      <c r="R294" s="244"/>
      <c r="S294" s="244"/>
      <c r="T294" s="245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6" t="s">
        <v>208</v>
      </c>
      <c r="AU294" s="246" t="s">
        <v>85</v>
      </c>
      <c r="AV294" s="13" t="s">
        <v>85</v>
      </c>
      <c r="AW294" s="13" t="s">
        <v>37</v>
      </c>
      <c r="AX294" s="13" t="s">
        <v>76</v>
      </c>
      <c r="AY294" s="246" t="s">
        <v>197</v>
      </c>
    </row>
    <row r="295" s="15" customFormat="1">
      <c r="A295" s="15"/>
      <c r="B295" s="258"/>
      <c r="C295" s="259"/>
      <c r="D295" s="237" t="s">
        <v>208</v>
      </c>
      <c r="E295" s="260" t="s">
        <v>19</v>
      </c>
      <c r="F295" s="261" t="s">
        <v>378</v>
      </c>
      <c r="G295" s="259"/>
      <c r="H295" s="262">
        <v>11.6</v>
      </c>
      <c r="I295" s="263"/>
      <c r="J295" s="259"/>
      <c r="K295" s="259"/>
      <c r="L295" s="264"/>
      <c r="M295" s="265"/>
      <c r="N295" s="266"/>
      <c r="O295" s="266"/>
      <c r="P295" s="266"/>
      <c r="Q295" s="266"/>
      <c r="R295" s="266"/>
      <c r="S295" s="266"/>
      <c r="T295" s="267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T295" s="268" t="s">
        <v>208</v>
      </c>
      <c r="AU295" s="268" t="s">
        <v>85</v>
      </c>
      <c r="AV295" s="15" t="s">
        <v>93</v>
      </c>
      <c r="AW295" s="15" t="s">
        <v>37</v>
      </c>
      <c r="AX295" s="15" t="s">
        <v>76</v>
      </c>
      <c r="AY295" s="268" t="s">
        <v>197</v>
      </c>
    </row>
    <row r="296" s="13" customFormat="1">
      <c r="A296" s="13"/>
      <c r="B296" s="235"/>
      <c r="C296" s="236"/>
      <c r="D296" s="237" t="s">
        <v>208</v>
      </c>
      <c r="E296" s="238" t="s">
        <v>19</v>
      </c>
      <c r="F296" s="239" t="s">
        <v>1059</v>
      </c>
      <c r="G296" s="236"/>
      <c r="H296" s="240">
        <v>16.800000000000001</v>
      </c>
      <c r="I296" s="241"/>
      <c r="J296" s="236"/>
      <c r="K296" s="236"/>
      <c r="L296" s="242"/>
      <c r="M296" s="243"/>
      <c r="N296" s="244"/>
      <c r="O296" s="244"/>
      <c r="P296" s="244"/>
      <c r="Q296" s="244"/>
      <c r="R296" s="244"/>
      <c r="S296" s="244"/>
      <c r="T296" s="245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6" t="s">
        <v>208</v>
      </c>
      <c r="AU296" s="246" t="s">
        <v>85</v>
      </c>
      <c r="AV296" s="13" t="s">
        <v>85</v>
      </c>
      <c r="AW296" s="13" t="s">
        <v>37</v>
      </c>
      <c r="AX296" s="13" t="s">
        <v>76</v>
      </c>
      <c r="AY296" s="246" t="s">
        <v>197</v>
      </c>
    </row>
    <row r="297" s="15" customFormat="1">
      <c r="A297" s="15"/>
      <c r="B297" s="258"/>
      <c r="C297" s="259"/>
      <c r="D297" s="237" t="s">
        <v>208</v>
      </c>
      <c r="E297" s="260" t="s">
        <v>19</v>
      </c>
      <c r="F297" s="261" t="s">
        <v>1060</v>
      </c>
      <c r="G297" s="259"/>
      <c r="H297" s="262">
        <v>16.800000000000001</v>
      </c>
      <c r="I297" s="263"/>
      <c r="J297" s="259"/>
      <c r="K297" s="259"/>
      <c r="L297" s="264"/>
      <c r="M297" s="265"/>
      <c r="N297" s="266"/>
      <c r="O297" s="266"/>
      <c r="P297" s="266"/>
      <c r="Q297" s="266"/>
      <c r="R297" s="266"/>
      <c r="S297" s="266"/>
      <c r="T297" s="267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8" t="s">
        <v>208</v>
      </c>
      <c r="AU297" s="268" t="s">
        <v>85</v>
      </c>
      <c r="AV297" s="15" t="s">
        <v>93</v>
      </c>
      <c r="AW297" s="15" t="s">
        <v>37</v>
      </c>
      <c r="AX297" s="15" t="s">
        <v>76</v>
      </c>
      <c r="AY297" s="268" t="s">
        <v>197</v>
      </c>
    </row>
    <row r="298" s="14" customFormat="1">
      <c r="A298" s="14"/>
      <c r="B298" s="247"/>
      <c r="C298" s="248"/>
      <c r="D298" s="237" t="s">
        <v>208</v>
      </c>
      <c r="E298" s="249" t="s">
        <v>19</v>
      </c>
      <c r="F298" s="250" t="s">
        <v>272</v>
      </c>
      <c r="G298" s="248"/>
      <c r="H298" s="251">
        <v>28.399999999999999</v>
      </c>
      <c r="I298" s="252"/>
      <c r="J298" s="248"/>
      <c r="K298" s="248"/>
      <c r="L298" s="253"/>
      <c r="M298" s="254"/>
      <c r="N298" s="255"/>
      <c r="O298" s="255"/>
      <c r="P298" s="255"/>
      <c r="Q298" s="255"/>
      <c r="R298" s="255"/>
      <c r="S298" s="255"/>
      <c r="T298" s="256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7" t="s">
        <v>208</v>
      </c>
      <c r="AU298" s="257" t="s">
        <v>85</v>
      </c>
      <c r="AV298" s="14" t="s">
        <v>204</v>
      </c>
      <c r="AW298" s="14" t="s">
        <v>37</v>
      </c>
      <c r="AX298" s="14" t="s">
        <v>83</v>
      </c>
      <c r="AY298" s="257" t="s">
        <v>197</v>
      </c>
    </row>
    <row r="299" s="13" customFormat="1">
      <c r="A299" s="13"/>
      <c r="B299" s="235"/>
      <c r="C299" s="236"/>
      <c r="D299" s="237" t="s">
        <v>208</v>
      </c>
      <c r="E299" s="236"/>
      <c r="F299" s="239" t="s">
        <v>1094</v>
      </c>
      <c r="G299" s="236"/>
      <c r="H299" s="240">
        <v>29.251999999999999</v>
      </c>
      <c r="I299" s="241"/>
      <c r="J299" s="236"/>
      <c r="K299" s="236"/>
      <c r="L299" s="242"/>
      <c r="M299" s="243"/>
      <c r="N299" s="244"/>
      <c r="O299" s="244"/>
      <c r="P299" s="244"/>
      <c r="Q299" s="244"/>
      <c r="R299" s="244"/>
      <c r="S299" s="244"/>
      <c r="T299" s="245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6" t="s">
        <v>208</v>
      </c>
      <c r="AU299" s="246" t="s">
        <v>85</v>
      </c>
      <c r="AV299" s="13" t="s">
        <v>85</v>
      </c>
      <c r="AW299" s="13" t="s">
        <v>4</v>
      </c>
      <c r="AX299" s="13" t="s">
        <v>83</v>
      </c>
      <c r="AY299" s="246" t="s">
        <v>197</v>
      </c>
    </row>
    <row r="300" s="2" customFormat="1" ht="24.15" customHeight="1">
      <c r="A300" s="41"/>
      <c r="B300" s="42"/>
      <c r="C300" s="269" t="s">
        <v>437</v>
      </c>
      <c r="D300" s="269" t="s">
        <v>342</v>
      </c>
      <c r="E300" s="270" t="s">
        <v>1095</v>
      </c>
      <c r="F300" s="271" t="s">
        <v>1096</v>
      </c>
      <c r="G300" s="272" t="s">
        <v>202</v>
      </c>
      <c r="H300" s="273">
        <v>16.274000000000001</v>
      </c>
      <c r="I300" s="274"/>
      <c r="J300" s="275">
        <f>ROUND(I300*H300,2)</f>
        <v>0</v>
      </c>
      <c r="K300" s="271" t="s">
        <v>203</v>
      </c>
      <c r="L300" s="276"/>
      <c r="M300" s="277" t="s">
        <v>19</v>
      </c>
      <c r="N300" s="278" t="s">
        <v>47</v>
      </c>
      <c r="O300" s="87"/>
      <c r="P300" s="226">
        <f>O300*H300</f>
        <v>0</v>
      </c>
      <c r="Q300" s="226">
        <v>0.17499999999999999</v>
      </c>
      <c r="R300" s="226">
        <f>Q300*H300</f>
        <v>2.84795</v>
      </c>
      <c r="S300" s="226">
        <v>0</v>
      </c>
      <c r="T300" s="227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8" t="s">
        <v>239</v>
      </c>
      <c r="AT300" s="228" t="s">
        <v>342</v>
      </c>
      <c r="AU300" s="228" t="s">
        <v>85</v>
      </c>
      <c r="AY300" s="20" t="s">
        <v>197</v>
      </c>
      <c r="BE300" s="229">
        <f>IF(N300="základní",J300,0)</f>
        <v>0</v>
      </c>
      <c r="BF300" s="229">
        <f>IF(N300="snížená",J300,0)</f>
        <v>0</v>
      </c>
      <c r="BG300" s="229">
        <f>IF(N300="zákl. přenesená",J300,0)</f>
        <v>0</v>
      </c>
      <c r="BH300" s="229">
        <f>IF(N300="sníž. přenesená",J300,0)</f>
        <v>0</v>
      </c>
      <c r="BI300" s="229">
        <f>IF(N300="nulová",J300,0)</f>
        <v>0</v>
      </c>
      <c r="BJ300" s="20" t="s">
        <v>83</v>
      </c>
      <c r="BK300" s="229">
        <f>ROUND(I300*H300,2)</f>
        <v>0</v>
      </c>
      <c r="BL300" s="20" t="s">
        <v>204</v>
      </c>
      <c r="BM300" s="228" t="s">
        <v>1097</v>
      </c>
    </row>
    <row r="301" s="13" customFormat="1">
      <c r="A301" s="13"/>
      <c r="B301" s="235"/>
      <c r="C301" s="236"/>
      <c r="D301" s="237" t="s">
        <v>208</v>
      </c>
      <c r="E301" s="238" t="s">
        <v>19</v>
      </c>
      <c r="F301" s="239" t="s">
        <v>1053</v>
      </c>
      <c r="G301" s="236"/>
      <c r="H301" s="240">
        <v>15.800000000000001</v>
      </c>
      <c r="I301" s="241"/>
      <c r="J301" s="236"/>
      <c r="K301" s="236"/>
      <c r="L301" s="242"/>
      <c r="M301" s="243"/>
      <c r="N301" s="244"/>
      <c r="O301" s="244"/>
      <c r="P301" s="244"/>
      <c r="Q301" s="244"/>
      <c r="R301" s="244"/>
      <c r="S301" s="244"/>
      <c r="T301" s="245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6" t="s">
        <v>208</v>
      </c>
      <c r="AU301" s="246" t="s">
        <v>85</v>
      </c>
      <c r="AV301" s="13" t="s">
        <v>85</v>
      </c>
      <c r="AW301" s="13" t="s">
        <v>37</v>
      </c>
      <c r="AX301" s="13" t="s">
        <v>76</v>
      </c>
      <c r="AY301" s="246" t="s">
        <v>197</v>
      </c>
    </row>
    <row r="302" s="15" customFormat="1">
      <c r="A302" s="15"/>
      <c r="B302" s="258"/>
      <c r="C302" s="259"/>
      <c r="D302" s="237" t="s">
        <v>208</v>
      </c>
      <c r="E302" s="260" t="s">
        <v>19</v>
      </c>
      <c r="F302" s="261" t="s">
        <v>378</v>
      </c>
      <c r="G302" s="259"/>
      <c r="H302" s="262">
        <v>15.800000000000001</v>
      </c>
      <c r="I302" s="263"/>
      <c r="J302" s="259"/>
      <c r="K302" s="259"/>
      <c r="L302" s="264"/>
      <c r="M302" s="265"/>
      <c r="N302" s="266"/>
      <c r="O302" s="266"/>
      <c r="P302" s="266"/>
      <c r="Q302" s="266"/>
      <c r="R302" s="266"/>
      <c r="S302" s="266"/>
      <c r="T302" s="267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68" t="s">
        <v>208</v>
      </c>
      <c r="AU302" s="268" t="s">
        <v>85</v>
      </c>
      <c r="AV302" s="15" t="s">
        <v>93</v>
      </c>
      <c r="AW302" s="15" t="s">
        <v>37</v>
      </c>
      <c r="AX302" s="15" t="s">
        <v>76</v>
      </c>
      <c r="AY302" s="268" t="s">
        <v>197</v>
      </c>
    </row>
    <row r="303" s="14" customFormat="1">
      <c r="A303" s="14"/>
      <c r="B303" s="247"/>
      <c r="C303" s="248"/>
      <c r="D303" s="237" t="s">
        <v>208</v>
      </c>
      <c r="E303" s="249" t="s">
        <v>19</v>
      </c>
      <c r="F303" s="250" t="s">
        <v>272</v>
      </c>
      <c r="G303" s="248"/>
      <c r="H303" s="251">
        <v>15.800000000000001</v>
      </c>
      <c r="I303" s="252"/>
      <c r="J303" s="248"/>
      <c r="K303" s="248"/>
      <c r="L303" s="253"/>
      <c r="M303" s="254"/>
      <c r="N303" s="255"/>
      <c r="O303" s="255"/>
      <c r="P303" s="255"/>
      <c r="Q303" s="255"/>
      <c r="R303" s="255"/>
      <c r="S303" s="255"/>
      <c r="T303" s="256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7" t="s">
        <v>208</v>
      </c>
      <c r="AU303" s="257" t="s">
        <v>85</v>
      </c>
      <c r="AV303" s="14" t="s">
        <v>204</v>
      </c>
      <c r="AW303" s="14" t="s">
        <v>37</v>
      </c>
      <c r="AX303" s="14" t="s">
        <v>83</v>
      </c>
      <c r="AY303" s="257" t="s">
        <v>197</v>
      </c>
    </row>
    <row r="304" s="13" customFormat="1">
      <c r="A304" s="13"/>
      <c r="B304" s="235"/>
      <c r="C304" s="236"/>
      <c r="D304" s="237" t="s">
        <v>208</v>
      </c>
      <c r="E304" s="236"/>
      <c r="F304" s="239" t="s">
        <v>1098</v>
      </c>
      <c r="G304" s="236"/>
      <c r="H304" s="240">
        <v>16.274000000000001</v>
      </c>
      <c r="I304" s="241"/>
      <c r="J304" s="236"/>
      <c r="K304" s="236"/>
      <c r="L304" s="242"/>
      <c r="M304" s="243"/>
      <c r="N304" s="244"/>
      <c r="O304" s="244"/>
      <c r="P304" s="244"/>
      <c r="Q304" s="244"/>
      <c r="R304" s="244"/>
      <c r="S304" s="244"/>
      <c r="T304" s="245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6" t="s">
        <v>208</v>
      </c>
      <c r="AU304" s="246" t="s">
        <v>85</v>
      </c>
      <c r="AV304" s="13" t="s">
        <v>85</v>
      </c>
      <c r="AW304" s="13" t="s">
        <v>4</v>
      </c>
      <c r="AX304" s="13" t="s">
        <v>83</v>
      </c>
      <c r="AY304" s="246" t="s">
        <v>197</v>
      </c>
    </row>
    <row r="305" s="2" customFormat="1" ht="24.15" customHeight="1">
      <c r="A305" s="41"/>
      <c r="B305" s="42"/>
      <c r="C305" s="269" t="s">
        <v>442</v>
      </c>
      <c r="D305" s="269" t="s">
        <v>342</v>
      </c>
      <c r="E305" s="270" t="s">
        <v>1099</v>
      </c>
      <c r="F305" s="271" t="s">
        <v>1100</v>
      </c>
      <c r="G305" s="272" t="s">
        <v>202</v>
      </c>
      <c r="H305" s="273">
        <v>17.922000000000001</v>
      </c>
      <c r="I305" s="274"/>
      <c r="J305" s="275">
        <f>ROUND(I305*H305,2)</f>
        <v>0</v>
      </c>
      <c r="K305" s="271" t="s">
        <v>203</v>
      </c>
      <c r="L305" s="276"/>
      <c r="M305" s="277" t="s">
        <v>19</v>
      </c>
      <c r="N305" s="278" t="s">
        <v>47</v>
      </c>
      <c r="O305" s="87"/>
      <c r="P305" s="226">
        <f>O305*H305</f>
        <v>0</v>
      </c>
      <c r="Q305" s="226">
        <v>0.17599999999999999</v>
      </c>
      <c r="R305" s="226">
        <f>Q305*H305</f>
        <v>3.1542719999999997</v>
      </c>
      <c r="S305" s="226">
        <v>0</v>
      </c>
      <c r="T305" s="227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8" t="s">
        <v>239</v>
      </c>
      <c r="AT305" s="228" t="s">
        <v>342</v>
      </c>
      <c r="AU305" s="228" t="s">
        <v>85</v>
      </c>
      <c r="AY305" s="20" t="s">
        <v>197</v>
      </c>
      <c r="BE305" s="229">
        <f>IF(N305="základní",J305,0)</f>
        <v>0</v>
      </c>
      <c r="BF305" s="229">
        <f>IF(N305="snížená",J305,0)</f>
        <v>0</v>
      </c>
      <c r="BG305" s="229">
        <f>IF(N305="zákl. přenesená",J305,0)</f>
        <v>0</v>
      </c>
      <c r="BH305" s="229">
        <f>IF(N305="sníž. přenesená",J305,0)</f>
        <v>0</v>
      </c>
      <c r="BI305" s="229">
        <f>IF(N305="nulová",J305,0)</f>
        <v>0</v>
      </c>
      <c r="BJ305" s="20" t="s">
        <v>83</v>
      </c>
      <c r="BK305" s="229">
        <f>ROUND(I305*H305,2)</f>
        <v>0</v>
      </c>
      <c r="BL305" s="20" t="s">
        <v>204</v>
      </c>
      <c r="BM305" s="228" t="s">
        <v>1101</v>
      </c>
    </row>
    <row r="306" s="13" customFormat="1">
      <c r="A306" s="13"/>
      <c r="B306" s="235"/>
      <c r="C306" s="236"/>
      <c r="D306" s="237" t="s">
        <v>208</v>
      </c>
      <c r="E306" s="238" t="s">
        <v>19</v>
      </c>
      <c r="F306" s="239" t="s">
        <v>1054</v>
      </c>
      <c r="G306" s="236"/>
      <c r="H306" s="240">
        <v>17.399999999999999</v>
      </c>
      <c r="I306" s="241"/>
      <c r="J306" s="236"/>
      <c r="K306" s="236"/>
      <c r="L306" s="242"/>
      <c r="M306" s="243"/>
      <c r="N306" s="244"/>
      <c r="O306" s="244"/>
      <c r="P306" s="244"/>
      <c r="Q306" s="244"/>
      <c r="R306" s="244"/>
      <c r="S306" s="244"/>
      <c r="T306" s="245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6" t="s">
        <v>208</v>
      </c>
      <c r="AU306" s="246" t="s">
        <v>85</v>
      </c>
      <c r="AV306" s="13" t="s">
        <v>85</v>
      </c>
      <c r="AW306" s="13" t="s">
        <v>37</v>
      </c>
      <c r="AX306" s="13" t="s">
        <v>76</v>
      </c>
      <c r="AY306" s="246" t="s">
        <v>197</v>
      </c>
    </row>
    <row r="307" s="15" customFormat="1">
      <c r="A307" s="15"/>
      <c r="B307" s="258"/>
      <c r="C307" s="259"/>
      <c r="D307" s="237" t="s">
        <v>208</v>
      </c>
      <c r="E307" s="260" t="s">
        <v>19</v>
      </c>
      <c r="F307" s="261" t="s">
        <v>378</v>
      </c>
      <c r="G307" s="259"/>
      <c r="H307" s="262">
        <v>17.399999999999999</v>
      </c>
      <c r="I307" s="263"/>
      <c r="J307" s="259"/>
      <c r="K307" s="259"/>
      <c r="L307" s="264"/>
      <c r="M307" s="265"/>
      <c r="N307" s="266"/>
      <c r="O307" s="266"/>
      <c r="P307" s="266"/>
      <c r="Q307" s="266"/>
      <c r="R307" s="266"/>
      <c r="S307" s="266"/>
      <c r="T307" s="267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68" t="s">
        <v>208</v>
      </c>
      <c r="AU307" s="268" t="s">
        <v>85</v>
      </c>
      <c r="AV307" s="15" t="s">
        <v>93</v>
      </c>
      <c r="AW307" s="15" t="s">
        <v>37</v>
      </c>
      <c r="AX307" s="15" t="s">
        <v>76</v>
      </c>
      <c r="AY307" s="268" t="s">
        <v>197</v>
      </c>
    </row>
    <row r="308" s="14" customFormat="1">
      <c r="A308" s="14"/>
      <c r="B308" s="247"/>
      <c r="C308" s="248"/>
      <c r="D308" s="237" t="s">
        <v>208</v>
      </c>
      <c r="E308" s="249" t="s">
        <v>19</v>
      </c>
      <c r="F308" s="250" t="s">
        <v>272</v>
      </c>
      <c r="G308" s="248"/>
      <c r="H308" s="251">
        <v>17.399999999999999</v>
      </c>
      <c r="I308" s="252"/>
      <c r="J308" s="248"/>
      <c r="K308" s="248"/>
      <c r="L308" s="253"/>
      <c r="M308" s="254"/>
      <c r="N308" s="255"/>
      <c r="O308" s="255"/>
      <c r="P308" s="255"/>
      <c r="Q308" s="255"/>
      <c r="R308" s="255"/>
      <c r="S308" s="255"/>
      <c r="T308" s="256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7" t="s">
        <v>208</v>
      </c>
      <c r="AU308" s="257" t="s">
        <v>85</v>
      </c>
      <c r="AV308" s="14" t="s">
        <v>204</v>
      </c>
      <c r="AW308" s="14" t="s">
        <v>37</v>
      </c>
      <c r="AX308" s="14" t="s">
        <v>83</v>
      </c>
      <c r="AY308" s="257" t="s">
        <v>197</v>
      </c>
    </row>
    <row r="309" s="13" customFormat="1">
      <c r="A309" s="13"/>
      <c r="B309" s="235"/>
      <c r="C309" s="236"/>
      <c r="D309" s="237" t="s">
        <v>208</v>
      </c>
      <c r="E309" s="236"/>
      <c r="F309" s="239" t="s">
        <v>1102</v>
      </c>
      <c r="G309" s="236"/>
      <c r="H309" s="240">
        <v>17.922000000000001</v>
      </c>
      <c r="I309" s="241"/>
      <c r="J309" s="236"/>
      <c r="K309" s="236"/>
      <c r="L309" s="242"/>
      <c r="M309" s="243"/>
      <c r="N309" s="244"/>
      <c r="O309" s="244"/>
      <c r="P309" s="244"/>
      <c r="Q309" s="244"/>
      <c r="R309" s="244"/>
      <c r="S309" s="244"/>
      <c r="T309" s="245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6" t="s">
        <v>208</v>
      </c>
      <c r="AU309" s="246" t="s">
        <v>85</v>
      </c>
      <c r="AV309" s="13" t="s">
        <v>85</v>
      </c>
      <c r="AW309" s="13" t="s">
        <v>4</v>
      </c>
      <c r="AX309" s="13" t="s">
        <v>83</v>
      </c>
      <c r="AY309" s="246" t="s">
        <v>197</v>
      </c>
    </row>
    <row r="310" s="2" customFormat="1" ht="90" customHeight="1">
      <c r="A310" s="41"/>
      <c r="B310" s="42"/>
      <c r="C310" s="217" t="s">
        <v>447</v>
      </c>
      <c r="D310" s="217" t="s">
        <v>199</v>
      </c>
      <c r="E310" s="218" t="s">
        <v>1103</v>
      </c>
      <c r="F310" s="219" t="s">
        <v>1104</v>
      </c>
      <c r="G310" s="220" t="s">
        <v>202</v>
      </c>
      <c r="H310" s="221">
        <v>45.799999999999997</v>
      </c>
      <c r="I310" s="222"/>
      <c r="J310" s="223">
        <f>ROUND(I310*H310,2)</f>
        <v>0</v>
      </c>
      <c r="K310" s="219" t="s">
        <v>203</v>
      </c>
      <c r="L310" s="47"/>
      <c r="M310" s="224" t="s">
        <v>19</v>
      </c>
      <c r="N310" s="225" t="s">
        <v>47</v>
      </c>
      <c r="O310" s="87"/>
      <c r="P310" s="226">
        <f>O310*H310</f>
        <v>0</v>
      </c>
      <c r="Q310" s="226">
        <v>0</v>
      </c>
      <c r="R310" s="226">
        <f>Q310*H310</f>
        <v>0</v>
      </c>
      <c r="S310" s="226">
        <v>0</v>
      </c>
      <c r="T310" s="227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8" t="s">
        <v>204</v>
      </c>
      <c r="AT310" s="228" t="s">
        <v>199</v>
      </c>
      <c r="AU310" s="228" t="s">
        <v>85</v>
      </c>
      <c r="AY310" s="20" t="s">
        <v>197</v>
      </c>
      <c r="BE310" s="229">
        <f>IF(N310="základní",J310,0)</f>
        <v>0</v>
      </c>
      <c r="BF310" s="229">
        <f>IF(N310="snížená",J310,0)</f>
        <v>0</v>
      </c>
      <c r="BG310" s="229">
        <f>IF(N310="zákl. přenesená",J310,0)</f>
        <v>0</v>
      </c>
      <c r="BH310" s="229">
        <f>IF(N310="sníž. přenesená",J310,0)</f>
        <v>0</v>
      </c>
      <c r="BI310" s="229">
        <f>IF(N310="nulová",J310,0)</f>
        <v>0</v>
      </c>
      <c r="BJ310" s="20" t="s">
        <v>83</v>
      </c>
      <c r="BK310" s="229">
        <f>ROUND(I310*H310,2)</f>
        <v>0</v>
      </c>
      <c r="BL310" s="20" t="s">
        <v>204</v>
      </c>
      <c r="BM310" s="228" t="s">
        <v>1105</v>
      </c>
    </row>
    <row r="311" s="2" customFormat="1">
      <c r="A311" s="41"/>
      <c r="B311" s="42"/>
      <c r="C311" s="43"/>
      <c r="D311" s="230" t="s">
        <v>206</v>
      </c>
      <c r="E311" s="43"/>
      <c r="F311" s="231" t="s">
        <v>1106</v>
      </c>
      <c r="G311" s="43"/>
      <c r="H311" s="43"/>
      <c r="I311" s="232"/>
      <c r="J311" s="43"/>
      <c r="K311" s="43"/>
      <c r="L311" s="47"/>
      <c r="M311" s="233"/>
      <c r="N311" s="234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206</v>
      </c>
      <c r="AU311" s="20" t="s">
        <v>85</v>
      </c>
    </row>
    <row r="312" s="13" customFormat="1">
      <c r="A312" s="13"/>
      <c r="B312" s="235"/>
      <c r="C312" s="236"/>
      <c r="D312" s="237" t="s">
        <v>208</v>
      </c>
      <c r="E312" s="238" t="s">
        <v>19</v>
      </c>
      <c r="F312" s="239" t="s">
        <v>1054</v>
      </c>
      <c r="G312" s="236"/>
      <c r="H312" s="240">
        <v>17.399999999999999</v>
      </c>
      <c r="I312" s="241"/>
      <c r="J312" s="236"/>
      <c r="K312" s="236"/>
      <c r="L312" s="242"/>
      <c r="M312" s="243"/>
      <c r="N312" s="244"/>
      <c r="O312" s="244"/>
      <c r="P312" s="244"/>
      <c r="Q312" s="244"/>
      <c r="R312" s="244"/>
      <c r="S312" s="244"/>
      <c r="T312" s="245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6" t="s">
        <v>208</v>
      </c>
      <c r="AU312" s="246" t="s">
        <v>85</v>
      </c>
      <c r="AV312" s="13" t="s">
        <v>85</v>
      </c>
      <c r="AW312" s="13" t="s">
        <v>37</v>
      </c>
      <c r="AX312" s="13" t="s">
        <v>76</v>
      </c>
      <c r="AY312" s="246" t="s">
        <v>197</v>
      </c>
    </row>
    <row r="313" s="13" customFormat="1">
      <c r="A313" s="13"/>
      <c r="B313" s="235"/>
      <c r="C313" s="236"/>
      <c r="D313" s="237" t="s">
        <v>208</v>
      </c>
      <c r="E313" s="238" t="s">
        <v>19</v>
      </c>
      <c r="F313" s="239" t="s">
        <v>1055</v>
      </c>
      <c r="G313" s="236"/>
      <c r="H313" s="240">
        <v>11.6</v>
      </c>
      <c r="I313" s="241"/>
      <c r="J313" s="236"/>
      <c r="K313" s="236"/>
      <c r="L313" s="242"/>
      <c r="M313" s="243"/>
      <c r="N313" s="244"/>
      <c r="O313" s="244"/>
      <c r="P313" s="244"/>
      <c r="Q313" s="244"/>
      <c r="R313" s="244"/>
      <c r="S313" s="244"/>
      <c r="T313" s="245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6" t="s">
        <v>208</v>
      </c>
      <c r="AU313" s="246" t="s">
        <v>85</v>
      </c>
      <c r="AV313" s="13" t="s">
        <v>85</v>
      </c>
      <c r="AW313" s="13" t="s">
        <v>37</v>
      </c>
      <c r="AX313" s="13" t="s">
        <v>76</v>
      </c>
      <c r="AY313" s="246" t="s">
        <v>197</v>
      </c>
    </row>
    <row r="314" s="15" customFormat="1">
      <c r="A314" s="15"/>
      <c r="B314" s="258"/>
      <c r="C314" s="259"/>
      <c r="D314" s="237" t="s">
        <v>208</v>
      </c>
      <c r="E314" s="260" t="s">
        <v>19</v>
      </c>
      <c r="F314" s="261" t="s">
        <v>378</v>
      </c>
      <c r="G314" s="259"/>
      <c r="H314" s="262">
        <v>29</v>
      </c>
      <c r="I314" s="263"/>
      <c r="J314" s="259"/>
      <c r="K314" s="259"/>
      <c r="L314" s="264"/>
      <c r="M314" s="265"/>
      <c r="N314" s="266"/>
      <c r="O314" s="266"/>
      <c r="P314" s="266"/>
      <c r="Q314" s="266"/>
      <c r="R314" s="266"/>
      <c r="S314" s="266"/>
      <c r="T314" s="267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T314" s="268" t="s">
        <v>208</v>
      </c>
      <c r="AU314" s="268" t="s">
        <v>85</v>
      </c>
      <c r="AV314" s="15" t="s">
        <v>93</v>
      </c>
      <c r="AW314" s="15" t="s">
        <v>37</v>
      </c>
      <c r="AX314" s="15" t="s">
        <v>76</v>
      </c>
      <c r="AY314" s="268" t="s">
        <v>197</v>
      </c>
    </row>
    <row r="315" s="13" customFormat="1">
      <c r="A315" s="13"/>
      <c r="B315" s="235"/>
      <c r="C315" s="236"/>
      <c r="D315" s="237" t="s">
        <v>208</v>
      </c>
      <c r="E315" s="238" t="s">
        <v>19</v>
      </c>
      <c r="F315" s="239" t="s">
        <v>1059</v>
      </c>
      <c r="G315" s="236"/>
      <c r="H315" s="240">
        <v>16.800000000000001</v>
      </c>
      <c r="I315" s="241"/>
      <c r="J315" s="236"/>
      <c r="K315" s="236"/>
      <c r="L315" s="242"/>
      <c r="M315" s="243"/>
      <c r="N315" s="244"/>
      <c r="O315" s="244"/>
      <c r="P315" s="244"/>
      <c r="Q315" s="244"/>
      <c r="R315" s="244"/>
      <c r="S315" s="244"/>
      <c r="T315" s="245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6" t="s">
        <v>208</v>
      </c>
      <c r="AU315" s="246" t="s">
        <v>85</v>
      </c>
      <c r="AV315" s="13" t="s">
        <v>85</v>
      </c>
      <c r="AW315" s="13" t="s">
        <v>37</v>
      </c>
      <c r="AX315" s="13" t="s">
        <v>76</v>
      </c>
      <c r="AY315" s="246" t="s">
        <v>197</v>
      </c>
    </row>
    <row r="316" s="15" customFormat="1">
      <c r="A316" s="15"/>
      <c r="B316" s="258"/>
      <c r="C316" s="259"/>
      <c r="D316" s="237" t="s">
        <v>208</v>
      </c>
      <c r="E316" s="260" t="s">
        <v>19</v>
      </c>
      <c r="F316" s="261" t="s">
        <v>1060</v>
      </c>
      <c r="G316" s="259"/>
      <c r="H316" s="262">
        <v>16.800000000000001</v>
      </c>
      <c r="I316" s="263"/>
      <c r="J316" s="259"/>
      <c r="K316" s="259"/>
      <c r="L316" s="264"/>
      <c r="M316" s="265"/>
      <c r="N316" s="266"/>
      <c r="O316" s="266"/>
      <c r="P316" s="266"/>
      <c r="Q316" s="266"/>
      <c r="R316" s="266"/>
      <c r="S316" s="266"/>
      <c r="T316" s="267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68" t="s">
        <v>208</v>
      </c>
      <c r="AU316" s="268" t="s">
        <v>85</v>
      </c>
      <c r="AV316" s="15" t="s">
        <v>93</v>
      </c>
      <c r="AW316" s="15" t="s">
        <v>37</v>
      </c>
      <c r="AX316" s="15" t="s">
        <v>76</v>
      </c>
      <c r="AY316" s="268" t="s">
        <v>197</v>
      </c>
    </row>
    <row r="317" s="14" customFormat="1">
      <c r="A317" s="14"/>
      <c r="B317" s="247"/>
      <c r="C317" s="248"/>
      <c r="D317" s="237" t="s">
        <v>208</v>
      </c>
      <c r="E317" s="249" t="s">
        <v>19</v>
      </c>
      <c r="F317" s="250" t="s">
        <v>272</v>
      </c>
      <c r="G317" s="248"/>
      <c r="H317" s="251">
        <v>45.799999999999997</v>
      </c>
      <c r="I317" s="252"/>
      <c r="J317" s="248"/>
      <c r="K317" s="248"/>
      <c r="L317" s="253"/>
      <c r="M317" s="254"/>
      <c r="N317" s="255"/>
      <c r="O317" s="255"/>
      <c r="P317" s="255"/>
      <c r="Q317" s="255"/>
      <c r="R317" s="255"/>
      <c r="S317" s="255"/>
      <c r="T317" s="256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7" t="s">
        <v>208</v>
      </c>
      <c r="AU317" s="257" t="s">
        <v>85</v>
      </c>
      <c r="AV317" s="14" t="s">
        <v>204</v>
      </c>
      <c r="AW317" s="14" t="s">
        <v>37</v>
      </c>
      <c r="AX317" s="14" t="s">
        <v>83</v>
      </c>
      <c r="AY317" s="257" t="s">
        <v>197</v>
      </c>
    </row>
    <row r="318" s="2" customFormat="1" ht="66.75" customHeight="1">
      <c r="A318" s="41"/>
      <c r="B318" s="42"/>
      <c r="C318" s="217" t="s">
        <v>452</v>
      </c>
      <c r="D318" s="217" t="s">
        <v>199</v>
      </c>
      <c r="E318" s="218" t="s">
        <v>1107</v>
      </c>
      <c r="F318" s="219" t="s">
        <v>1108</v>
      </c>
      <c r="G318" s="220" t="s">
        <v>202</v>
      </c>
      <c r="H318" s="221">
        <v>64.799999999999997</v>
      </c>
      <c r="I318" s="222"/>
      <c r="J318" s="223">
        <f>ROUND(I318*H318,2)</f>
        <v>0</v>
      </c>
      <c r="K318" s="219" t="s">
        <v>203</v>
      </c>
      <c r="L318" s="47"/>
      <c r="M318" s="224" t="s">
        <v>19</v>
      </c>
      <c r="N318" s="225" t="s">
        <v>47</v>
      </c>
      <c r="O318" s="87"/>
      <c r="P318" s="226">
        <f>O318*H318</f>
        <v>0</v>
      </c>
      <c r="Q318" s="226">
        <v>0.098000000000000004</v>
      </c>
      <c r="R318" s="226">
        <f>Q318*H318</f>
        <v>6.3503999999999996</v>
      </c>
      <c r="S318" s="226">
        <v>0</v>
      </c>
      <c r="T318" s="227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8" t="s">
        <v>204</v>
      </c>
      <c r="AT318" s="228" t="s">
        <v>199</v>
      </c>
      <c r="AU318" s="228" t="s">
        <v>85</v>
      </c>
      <c r="AY318" s="20" t="s">
        <v>197</v>
      </c>
      <c r="BE318" s="229">
        <f>IF(N318="základní",J318,0)</f>
        <v>0</v>
      </c>
      <c r="BF318" s="229">
        <f>IF(N318="snížená",J318,0)</f>
        <v>0</v>
      </c>
      <c r="BG318" s="229">
        <f>IF(N318="zákl. přenesená",J318,0)</f>
        <v>0</v>
      </c>
      <c r="BH318" s="229">
        <f>IF(N318="sníž. přenesená",J318,0)</f>
        <v>0</v>
      </c>
      <c r="BI318" s="229">
        <f>IF(N318="nulová",J318,0)</f>
        <v>0</v>
      </c>
      <c r="BJ318" s="20" t="s">
        <v>83</v>
      </c>
      <c r="BK318" s="229">
        <f>ROUND(I318*H318,2)</f>
        <v>0</v>
      </c>
      <c r="BL318" s="20" t="s">
        <v>204</v>
      </c>
      <c r="BM318" s="228" t="s">
        <v>1109</v>
      </c>
    </row>
    <row r="319" s="2" customFormat="1">
      <c r="A319" s="41"/>
      <c r="B319" s="42"/>
      <c r="C319" s="43"/>
      <c r="D319" s="230" t="s">
        <v>206</v>
      </c>
      <c r="E319" s="43"/>
      <c r="F319" s="231" t="s">
        <v>1110</v>
      </c>
      <c r="G319" s="43"/>
      <c r="H319" s="43"/>
      <c r="I319" s="232"/>
      <c r="J319" s="43"/>
      <c r="K319" s="43"/>
      <c r="L319" s="47"/>
      <c r="M319" s="233"/>
      <c r="N319" s="234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206</v>
      </c>
      <c r="AU319" s="20" t="s">
        <v>85</v>
      </c>
    </row>
    <row r="320" s="13" customFormat="1">
      <c r="A320" s="13"/>
      <c r="B320" s="235"/>
      <c r="C320" s="236"/>
      <c r="D320" s="237" t="s">
        <v>208</v>
      </c>
      <c r="E320" s="238" t="s">
        <v>19</v>
      </c>
      <c r="F320" s="239" t="s">
        <v>1052</v>
      </c>
      <c r="G320" s="236"/>
      <c r="H320" s="240">
        <v>64.799999999999997</v>
      </c>
      <c r="I320" s="241"/>
      <c r="J320" s="236"/>
      <c r="K320" s="236"/>
      <c r="L320" s="242"/>
      <c r="M320" s="243"/>
      <c r="N320" s="244"/>
      <c r="O320" s="244"/>
      <c r="P320" s="244"/>
      <c r="Q320" s="244"/>
      <c r="R320" s="244"/>
      <c r="S320" s="244"/>
      <c r="T320" s="245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6" t="s">
        <v>208</v>
      </c>
      <c r="AU320" s="246" t="s">
        <v>85</v>
      </c>
      <c r="AV320" s="13" t="s">
        <v>85</v>
      </c>
      <c r="AW320" s="13" t="s">
        <v>37</v>
      </c>
      <c r="AX320" s="13" t="s">
        <v>83</v>
      </c>
      <c r="AY320" s="246" t="s">
        <v>197</v>
      </c>
    </row>
    <row r="321" s="2" customFormat="1" ht="24.15" customHeight="1">
      <c r="A321" s="41"/>
      <c r="B321" s="42"/>
      <c r="C321" s="269" t="s">
        <v>457</v>
      </c>
      <c r="D321" s="269" t="s">
        <v>342</v>
      </c>
      <c r="E321" s="270" t="s">
        <v>1111</v>
      </c>
      <c r="F321" s="271" t="s">
        <v>1112</v>
      </c>
      <c r="G321" s="272" t="s">
        <v>202</v>
      </c>
      <c r="H321" s="273">
        <v>63.036000000000001</v>
      </c>
      <c r="I321" s="274"/>
      <c r="J321" s="275">
        <f>ROUND(I321*H321,2)</f>
        <v>0</v>
      </c>
      <c r="K321" s="271" t="s">
        <v>203</v>
      </c>
      <c r="L321" s="276"/>
      <c r="M321" s="277" t="s">
        <v>19</v>
      </c>
      <c r="N321" s="278" t="s">
        <v>47</v>
      </c>
      <c r="O321" s="87"/>
      <c r="P321" s="226">
        <f>O321*H321</f>
        <v>0</v>
      </c>
      <c r="Q321" s="226">
        <v>0.14499999999999999</v>
      </c>
      <c r="R321" s="226">
        <f>Q321*H321</f>
        <v>9.1402199999999993</v>
      </c>
      <c r="S321" s="226">
        <v>0</v>
      </c>
      <c r="T321" s="227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228" t="s">
        <v>239</v>
      </c>
      <c r="AT321" s="228" t="s">
        <v>342</v>
      </c>
      <c r="AU321" s="228" t="s">
        <v>85</v>
      </c>
      <c r="AY321" s="20" t="s">
        <v>197</v>
      </c>
      <c r="BE321" s="229">
        <f>IF(N321="základní",J321,0)</f>
        <v>0</v>
      </c>
      <c r="BF321" s="229">
        <f>IF(N321="snížená",J321,0)</f>
        <v>0</v>
      </c>
      <c r="BG321" s="229">
        <f>IF(N321="zákl. přenesená",J321,0)</f>
        <v>0</v>
      </c>
      <c r="BH321" s="229">
        <f>IF(N321="sníž. přenesená",J321,0)</f>
        <v>0</v>
      </c>
      <c r="BI321" s="229">
        <f>IF(N321="nulová",J321,0)</f>
        <v>0</v>
      </c>
      <c r="BJ321" s="20" t="s">
        <v>83</v>
      </c>
      <c r="BK321" s="229">
        <f>ROUND(I321*H321,2)</f>
        <v>0</v>
      </c>
      <c r="BL321" s="20" t="s">
        <v>204</v>
      </c>
      <c r="BM321" s="228" t="s">
        <v>1113</v>
      </c>
    </row>
    <row r="322" s="13" customFormat="1">
      <c r="A322" s="13"/>
      <c r="B322" s="235"/>
      <c r="C322" s="236"/>
      <c r="D322" s="237" t="s">
        <v>208</v>
      </c>
      <c r="E322" s="238" t="s">
        <v>19</v>
      </c>
      <c r="F322" s="239" t="s">
        <v>1052</v>
      </c>
      <c r="G322" s="236"/>
      <c r="H322" s="240">
        <v>64.799999999999997</v>
      </c>
      <c r="I322" s="241"/>
      <c r="J322" s="236"/>
      <c r="K322" s="236"/>
      <c r="L322" s="242"/>
      <c r="M322" s="243"/>
      <c r="N322" s="244"/>
      <c r="O322" s="244"/>
      <c r="P322" s="244"/>
      <c r="Q322" s="244"/>
      <c r="R322" s="244"/>
      <c r="S322" s="244"/>
      <c r="T322" s="245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6" t="s">
        <v>208</v>
      </c>
      <c r="AU322" s="246" t="s">
        <v>85</v>
      </c>
      <c r="AV322" s="13" t="s">
        <v>85</v>
      </c>
      <c r="AW322" s="13" t="s">
        <v>37</v>
      </c>
      <c r="AX322" s="13" t="s">
        <v>76</v>
      </c>
      <c r="AY322" s="246" t="s">
        <v>197</v>
      </c>
    </row>
    <row r="323" s="13" customFormat="1">
      <c r="A323" s="13"/>
      <c r="B323" s="235"/>
      <c r="C323" s="236"/>
      <c r="D323" s="237" t="s">
        <v>208</v>
      </c>
      <c r="E323" s="238" t="s">
        <v>19</v>
      </c>
      <c r="F323" s="239" t="s">
        <v>1114</v>
      </c>
      <c r="G323" s="236"/>
      <c r="H323" s="240">
        <v>-3</v>
      </c>
      <c r="I323" s="241"/>
      <c r="J323" s="236"/>
      <c r="K323" s="236"/>
      <c r="L323" s="242"/>
      <c r="M323" s="243"/>
      <c r="N323" s="244"/>
      <c r="O323" s="244"/>
      <c r="P323" s="244"/>
      <c r="Q323" s="244"/>
      <c r="R323" s="244"/>
      <c r="S323" s="244"/>
      <c r="T323" s="245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6" t="s">
        <v>208</v>
      </c>
      <c r="AU323" s="246" t="s">
        <v>85</v>
      </c>
      <c r="AV323" s="13" t="s">
        <v>85</v>
      </c>
      <c r="AW323" s="13" t="s">
        <v>37</v>
      </c>
      <c r="AX323" s="13" t="s">
        <v>76</v>
      </c>
      <c r="AY323" s="246" t="s">
        <v>197</v>
      </c>
    </row>
    <row r="324" s="14" customFormat="1">
      <c r="A324" s="14"/>
      <c r="B324" s="247"/>
      <c r="C324" s="248"/>
      <c r="D324" s="237" t="s">
        <v>208</v>
      </c>
      <c r="E324" s="249" t="s">
        <v>19</v>
      </c>
      <c r="F324" s="250" t="s">
        <v>272</v>
      </c>
      <c r="G324" s="248"/>
      <c r="H324" s="251">
        <v>61.799999999999997</v>
      </c>
      <c r="I324" s="252"/>
      <c r="J324" s="248"/>
      <c r="K324" s="248"/>
      <c r="L324" s="253"/>
      <c r="M324" s="254"/>
      <c r="N324" s="255"/>
      <c r="O324" s="255"/>
      <c r="P324" s="255"/>
      <c r="Q324" s="255"/>
      <c r="R324" s="255"/>
      <c r="S324" s="255"/>
      <c r="T324" s="256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7" t="s">
        <v>208</v>
      </c>
      <c r="AU324" s="257" t="s">
        <v>85</v>
      </c>
      <c r="AV324" s="14" t="s">
        <v>204</v>
      </c>
      <c r="AW324" s="14" t="s">
        <v>37</v>
      </c>
      <c r="AX324" s="14" t="s">
        <v>83</v>
      </c>
      <c r="AY324" s="257" t="s">
        <v>197</v>
      </c>
    </row>
    <row r="325" s="13" customFormat="1">
      <c r="A325" s="13"/>
      <c r="B325" s="235"/>
      <c r="C325" s="236"/>
      <c r="D325" s="237" t="s">
        <v>208</v>
      </c>
      <c r="E325" s="236"/>
      <c r="F325" s="239" t="s">
        <v>1115</v>
      </c>
      <c r="G325" s="236"/>
      <c r="H325" s="240">
        <v>63.036000000000001</v>
      </c>
      <c r="I325" s="241"/>
      <c r="J325" s="236"/>
      <c r="K325" s="236"/>
      <c r="L325" s="242"/>
      <c r="M325" s="243"/>
      <c r="N325" s="244"/>
      <c r="O325" s="244"/>
      <c r="P325" s="244"/>
      <c r="Q325" s="244"/>
      <c r="R325" s="244"/>
      <c r="S325" s="244"/>
      <c r="T325" s="245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6" t="s">
        <v>208</v>
      </c>
      <c r="AU325" s="246" t="s">
        <v>85</v>
      </c>
      <c r="AV325" s="13" t="s">
        <v>85</v>
      </c>
      <c r="AW325" s="13" t="s">
        <v>4</v>
      </c>
      <c r="AX325" s="13" t="s">
        <v>83</v>
      </c>
      <c r="AY325" s="246" t="s">
        <v>197</v>
      </c>
    </row>
    <row r="326" s="2" customFormat="1" ht="24.15" customHeight="1">
      <c r="A326" s="41"/>
      <c r="B326" s="42"/>
      <c r="C326" s="269" t="s">
        <v>463</v>
      </c>
      <c r="D326" s="269" t="s">
        <v>342</v>
      </c>
      <c r="E326" s="270" t="s">
        <v>1116</v>
      </c>
      <c r="F326" s="271" t="s">
        <v>1117</v>
      </c>
      <c r="G326" s="272" t="s">
        <v>202</v>
      </c>
      <c r="H326" s="273">
        <v>3.0899999999999999</v>
      </c>
      <c r="I326" s="274"/>
      <c r="J326" s="275">
        <f>ROUND(I326*H326,2)</f>
        <v>0</v>
      </c>
      <c r="K326" s="271" t="s">
        <v>203</v>
      </c>
      <c r="L326" s="276"/>
      <c r="M326" s="277" t="s">
        <v>19</v>
      </c>
      <c r="N326" s="278" t="s">
        <v>47</v>
      </c>
      <c r="O326" s="87"/>
      <c r="P326" s="226">
        <f>O326*H326</f>
        <v>0</v>
      </c>
      <c r="Q326" s="226">
        <v>0.14499999999999999</v>
      </c>
      <c r="R326" s="226">
        <f>Q326*H326</f>
        <v>0.44804999999999995</v>
      </c>
      <c r="S326" s="226">
        <v>0</v>
      </c>
      <c r="T326" s="227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8" t="s">
        <v>239</v>
      </c>
      <c r="AT326" s="228" t="s">
        <v>342</v>
      </c>
      <c r="AU326" s="228" t="s">
        <v>85</v>
      </c>
      <c r="AY326" s="20" t="s">
        <v>197</v>
      </c>
      <c r="BE326" s="229">
        <f>IF(N326="základní",J326,0)</f>
        <v>0</v>
      </c>
      <c r="BF326" s="229">
        <f>IF(N326="snížená",J326,0)</f>
        <v>0</v>
      </c>
      <c r="BG326" s="229">
        <f>IF(N326="zákl. přenesená",J326,0)</f>
        <v>0</v>
      </c>
      <c r="BH326" s="229">
        <f>IF(N326="sníž. přenesená",J326,0)</f>
        <v>0</v>
      </c>
      <c r="BI326" s="229">
        <f>IF(N326="nulová",J326,0)</f>
        <v>0</v>
      </c>
      <c r="BJ326" s="20" t="s">
        <v>83</v>
      </c>
      <c r="BK326" s="229">
        <f>ROUND(I326*H326,2)</f>
        <v>0</v>
      </c>
      <c r="BL326" s="20" t="s">
        <v>204</v>
      </c>
      <c r="BM326" s="228" t="s">
        <v>1118</v>
      </c>
    </row>
    <row r="327" s="13" customFormat="1">
      <c r="A327" s="13"/>
      <c r="B327" s="235"/>
      <c r="C327" s="236"/>
      <c r="D327" s="237" t="s">
        <v>208</v>
      </c>
      <c r="E327" s="238" t="s">
        <v>19</v>
      </c>
      <c r="F327" s="239" t="s">
        <v>1119</v>
      </c>
      <c r="G327" s="236"/>
      <c r="H327" s="240">
        <v>3</v>
      </c>
      <c r="I327" s="241"/>
      <c r="J327" s="236"/>
      <c r="K327" s="236"/>
      <c r="L327" s="242"/>
      <c r="M327" s="243"/>
      <c r="N327" s="244"/>
      <c r="O327" s="244"/>
      <c r="P327" s="244"/>
      <c r="Q327" s="244"/>
      <c r="R327" s="244"/>
      <c r="S327" s="244"/>
      <c r="T327" s="245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6" t="s">
        <v>208</v>
      </c>
      <c r="AU327" s="246" t="s">
        <v>85</v>
      </c>
      <c r="AV327" s="13" t="s">
        <v>85</v>
      </c>
      <c r="AW327" s="13" t="s">
        <v>37</v>
      </c>
      <c r="AX327" s="13" t="s">
        <v>83</v>
      </c>
      <c r="AY327" s="246" t="s">
        <v>197</v>
      </c>
    </row>
    <row r="328" s="13" customFormat="1">
      <c r="A328" s="13"/>
      <c r="B328" s="235"/>
      <c r="C328" s="236"/>
      <c r="D328" s="237" t="s">
        <v>208</v>
      </c>
      <c r="E328" s="236"/>
      <c r="F328" s="239" t="s">
        <v>1120</v>
      </c>
      <c r="G328" s="236"/>
      <c r="H328" s="240">
        <v>3.0899999999999999</v>
      </c>
      <c r="I328" s="241"/>
      <c r="J328" s="236"/>
      <c r="K328" s="236"/>
      <c r="L328" s="242"/>
      <c r="M328" s="243"/>
      <c r="N328" s="244"/>
      <c r="O328" s="244"/>
      <c r="P328" s="244"/>
      <c r="Q328" s="244"/>
      <c r="R328" s="244"/>
      <c r="S328" s="244"/>
      <c r="T328" s="245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6" t="s">
        <v>208</v>
      </c>
      <c r="AU328" s="246" t="s">
        <v>85</v>
      </c>
      <c r="AV328" s="13" t="s">
        <v>85</v>
      </c>
      <c r="AW328" s="13" t="s">
        <v>4</v>
      </c>
      <c r="AX328" s="13" t="s">
        <v>83</v>
      </c>
      <c r="AY328" s="246" t="s">
        <v>197</v>
      </c>
    </row>
    <row r="329" s="2" customFormat="1" ht="16.5" customHeight="1">
      <c r="A329" s="41"/>
      <c r="B329" s="42"/>
      <c r="C329" s="269" t="s">
        <v>468</v>
      </c>
      <c r="D329" s="269" t="s">
        <v>342</v>
      </c>
      <c r="E329" s="270" t="s">
        <v>1121</v>
      </c>
      <c r="F329" s="271" t="s">
        <v>1122</v>
      </c>
      <c r="G329" s="272" t="s">
        <v>345</v>
      </c>
      <c r="H329" s="273">
        <v>3.1099999999999999</v>
      </c>
      <c r="I329" s="274"/>
      <c r="J329" s="275">
        <f>ROUND(I329*H329,2)</f>
        <v>0</v>
      </c>
      <c r="K329" s="271" t="s">
        <v>203</v>
      </c>
      <c r="L329" s="276"/>
      <c r="M329" s="277" t="s">
        <v>19</v>
      </c>
      <c r="N329" s="278" t="s">
        <v>47</v>
      </c>
      <c r="O329" s="87"/>
      <c r="P329" s="226">
        <f>O329*H329</f>
        <v>0</v>
      </c>
      <c r="Q329" s="226">
        <v>1</v>
      </c>
      <c r="R329" s="226">
        <f>Q329*H329</f>
        <v>3.1099999999999999</v>
      </c>
      <c r="S329" s="226">
        <v>0</v>
      </c>
      <c r="T329" s="227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8" t="s">
        <v>239</v>
      </c>
      <c r="AT329" s="228" t="s">
        <v>342</v>
      </c>
      <c r="AU329" s="228" t="s">
        <v>85</v>
      </c>
      <c r="AY329" s="20" t="s">
        <v>197</v>
      </c>
      <c r="BE329" s="229">
        <f>IF(N329="základní",J329,0)</f>
        <v>0</v>
      </c>
      <c r="BF329" s="229">
        <f>IF(N329="snížená",J329,0)</f>
        <v>0</v>
      </c>
      <c r="BG329" s="229">
        <f>IF(N329="zákl. přenesená",J329,0)</f>
        <v>0</v>
      </c>
      <c r="BH329" s="229">
        <f>IF(N329="sníž. přenesená",J329,0)</f>
        <v>0</v>
      </c>
      <c r="BI329" s="229">
        <f>IF(N329="nulová",J329,0)</f>
        <v>0</v>
      </c>
      <c r="BJ329" s="20" t="s">
        <v>83</v>
      </c>
      <c r="BK329" s="229">
        <f>ROUND(I329*H329,2)</f>
        <v>0</v>
      </c>
      <c r="BL329" s="20" t="s">
        <v>204</v>
      </c>
      <c r="BM329" s="228" t="s">
        <v>1123</v>
      </c>
    </row>
    <row r="330" s="13" customFormat="1">
      <c r="A330" s="13"/>
      <c r="B330" s="235"/>
      <c r="C330" s="236"/>
      <c r="D330" s="237" t="s">
        <v>208</v>
      </c>
      <c r="E330" s="238" t="s">
        <v>19</v>
      </c>
      <c r="F330" s="239" t="s">
        <v>1124</v>
      </c>
      <c r="G330" s="236"/>
      <c r="H330" s="240">
        <v>1.5549999999999999</v>
      </c>
      <c r="I330" s="241"/>
      <c r="J330" s="236"/>
      <c r="K330" s="236"/>
      <c r="L330" s="242"/>
      <c r="M330" s="243"/>
      <c r="N330" s="244"/>
      <c r="O330" s="244"/>
      <c r="P330" s="244"/>
      <c r="Q330" s="244"/>
      <c r="R330" s="244"/>
      <c r="S330" s="244"/>
      <c r="T330" s="245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6" t="s">
        <v>208</v>
      </c>
      <c r="AU330" s="246" t="s">
        <v>85</v>
      </c>
      <c r="AV330" s="13" t="s">
        <v>85</v>
      </c>
      <c r="AW330" s="13" t="s">
        <v>37</v>
      </c>
      <c r="AX330" s="13" t="s">
        <v>83</v>
      </c>
      <c r="AY330" s="246" t="s">
        <v>197</v>
      </c>
    </row>
    <row r="331" s="13" customFormat="1">
      <c r="A331" s="13"/>
      <c r="B331" s="235"/>
      <c r="C331" s="236"/>
      <c r="D331" s="237" t="s">
        <v>208</v>
      </c>
      <c r="E331" s="236"/>
      <c r="F331" s="239" t="s">
        <v>1125</v>
      </c>
      <c r="G331" s="236"/>
      <c r="H331" s="240">
        <v>3.1099999999999999</v>
      </c>
      <c r="I331" s="241"/>
      <c r="J331" s="236"/>
      <c r="K331" s="236"/>
      <c r="L331" s="242"/>
      <c r="M331" s="243"/>
      <c r="N331" s="244"/>
      <c r="O331" s="244"/>
      <c r="P331" s="244"/>
      <c r="Q331" s="244"/>
      <c r="R331" s="244"/>
      <c r="S331" s="244"/>
      <c r="T331" s="245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6" t="s">
        <v>208</v>
      </c>
      <c r="AU331" s="246" t="s">
        <v>85</v>
      </c>
      <c r="AV331" s="13" t="s">
        <v>85</v>
      </c>
      <c r="AW331" s="13" t="s">
        <v>4</v>
      </c>
      <c r="AX331" s="13" t="s">
        <v>83</v>
      </c>
      <c r="AY331" s="246" t="s">
        <v>197</v>
      </c>
    </row>
    <row r="332" s="12" customFormat="1" ht="22.8" customHeight="1">
      <c r="A332" s="12"/>
      <c r="B332" s="201"/>
      <c r="C332" s="202"/>
      <c r="D332" s="203" t="s">
        <v>75</v>
      </c>
      <c r="E332" s="215" t="s">
        <v>239</v>
      </c>
      <c r="F332" s="215" t="s">
        <v>528</v>
      </c>
      <c r="G332" s="202"/>
      <c r="H332" s="202"/>
      <c r="I332" s="205"/>
      <c r="J332" s="216">
        <f>BK332</f>
        <v>0</v>
      </c>
      <c r="K332" s="202"/>
      <c r="L332" s="207"/>
      <c r="M332" s="208"/>
      <c r="N332" s="209"/>
      <c r="O332" s="209"/>
      <c r="P332" s="210">
        <f>SUM(P333:P341)</f>
        <v>0</v>
      </c>
      <c r="Q332" s="209"/>
      <c r="R332" s="210">
        <f>SUM(R333:R341)</f>
        <v>7.0627699999999995</v>
      </c>
      <c r="S332" s="209"/>
      <c r="T332" s="211">
        <f>SUM(T333:T341)</f>
        <v>5.9000000000000004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12" t="s">
        <v>83</v>
      </c>
      <c r="AT332" s="213" t="s">
        <v>75</v>
      </c>
      <c r="AU332" s="213" t="s">
        <v>83</v>
      </c>
      <c r="AY332" s="212" t="s">
        <v>197</v>
      </c>
      <c r="BK332" s="214">
        <f>SUM(BK333:BK341)</f>
        <v>0</v>
      </c>
    </row>
    <row r="333" s="2" customFormat="1" ht="37.8" customHeight="1">
      <c r="A333" s="41"/>
      <c r="B333" s="42"/>
      <c r="C333" s="217" t="s">
        <v>473</v>
      </c>
      <c r="D333" s="217" t="s">
        <v>199</v>
      </c>
      <c r="E333" s="218" t="s">
        <v>530</v>
      </c>
      <c r="F333" s="219" t="s">
        <v>531</v>
      </c>
      <c r="G333" s="220" t="s">
        <v>421</v>
      </c>
      <c r="H333" s="221">
        <v>5</v>
      </c>
      <c r="I333" s="222"/>
      <c r="J333" s="223">
        <f>ROUND(I333*H333,2)</f>
        <v>0</v>
      </c>
      <c r="K333" s="219" t="s">
        <v>203</v>
      </c>
      <c r="L333" s="47"/>
      <c r="M333" s="224" t="s">
        <v>19</v>
      </c>
      <c r="N333" s="225" t="s">
        <v>47</v>
      </c>
      <c r="O333" s="87"/>
      <c r="P333" s="226">
        <f>O333*H333</f>
        <v>0</v>
      </c>
      <c r="Q333" s="226">
        <v>0.65847999999999995</v>
      </c>
      <c r="R333" s="226">
        <f>Q333*H333</f>
        <v>3.2923999999999998</v>
      </c>
      <c r="S333" s="226">
        <v>0.66000000000000003</v>
      </c>
      <c r="T333" s="227">
        <f>S333*H333</f>
        <v>3.3000000000000003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8" t="s">
        <v>204</v>
      </c>
      <c r="AT333" s="228" t="s">
        <v>199</v>
      </c>
      <c r="AU333" s="228" t="s">
        <v>85</v>
      </c>
      <c r="AY333" s="20" t="s">
        <v>197</v>
      </c>
      <c r="BE333" s="229">
        <f>IF(N333="základní",J333,0)</f>
        <v>0</v>
      </c>
      <c r="BF333" s="229">
        <f>IF(N333="snížená",J333,0)</f>
        <v>0</v>
      </c>
      <c r="BG333" s="229">
        <f>IF(N333="zákl. přenesená",J333,0)</f>
        <v>0</v>
      </c>
      <c r="BH333" s="229">
        <f>IF(N333="sníž. přenesená",J333,0)</f>
        <v>0</v>
      </c>
      <c r="BI333" s="229">
        <f>IF(N333="nulová",J333,0)</f>
        <v>0</v>
      </c>
      <c r="BJ333" s="20" t="s">
        <v>83</v>
      </c>
      <c r="BK333" s="229">
        <f>ROUND(I333*H333,2)</f>
        <v>0</v>
      </c>
      <c r="BL333" s="20" t="s">
        <v>204</v>
      </c>
      <c r="BM333" s="228" t="s">
        <v>1126</v>
      </c>
    </row>
    <row r="334" s="2" customFormat="1">
      <c r="A334" s="41"/>
      <c r="B334" s="42"/>
      <c r="C334" s="43"/>
      <c r="D334" s="230" t="s">
        <v>206</v>
      </c>
      <c r="E334" s="43"/>
      <c r="F334" s="231" t="s">
        <v>533</v>
      </c>
      <c r="G334" s="43"/>
      <c r="H334" s="43"/>
      <c r="I334" s="232"/>
      <c r="J334" s="43"/>
      <c r="K334" s="43"/>
      <c r="L334" s="47"/>
      <c r="M334" s="233"/>
      <c r="N334" s="234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206</v>
      </c>
      <c r="AU334" s="20" t="s">
        <v>85</v>
      </c>
    </row>
    <row r="335" s="13" customFormat="1">
      <c r="A335" s="13"/>
      <c r="B335" s="235"/>
      <c r="C335" s="236"/>
      <c r="D335" s="237" t="s">
        <v>208</v>
      </c>
      <c r="E335" s="238" t="s">
        <v>19</v>
      </c>
      <c r="F335" s="239" t="s">
        <v>1127</v>
      </c>
      <c r="G335" s="236"/>
      <c r="H335" s="240">
        <v>5</v>
      </c>
      <c r="I335" s="241"/>
      <c r="J335" s="236"/>
      <c r="K335" s="236"/>
      <c r="L335" s="242"/>
      <c r="M335" s="243"/>
      <c r="N335" s="244"/>
      <c r="O335" s="244"/>
      <c r="P335" s="244"/>
      <c r="Q335" s="244"/>
      <c r="R335" s="244"/>
      <c r="S335" s="244"/>
      <c r="T335" s="245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6" t="s">
        <v>208</v>
      </c>
      <c r="AU335" s="246" t="s">
        <v>85</v>
      </c>
      <c r="AV335" s="13" t="s">
        <v>85</v>
      </c>
      <c r="AW335" s="13" t="s">
        <v>37</v>
      </c>
      <c r="AX335" s="13" t="s">
        <v>83</v>
      </c>
      <c r="AY335" s="246" t="s">
        <v>197</v>
      </c>
    </row>
    <row r="336" s="2" customFormat="1" ht="24.15" customHeight="1">
      <c r="A336" s="41"/>
      <c r="B336" s="42"/>
      <c r="C336" s="217" t="s">
        <v>478</v>
      </c>
      <c r="D336" s="217" t="s">
        <v>199</v>
      </c>
      <c r="E336" s="218" t="s">
        <v>1128</v>
      </c>
      <c r="F336" s="219" t="s">
        <v>1129</v>
      </c>
      <c r="G336" s="220" t="s">
        <v>421</v>
      </c>
      <c r="H336" s="221">
        <v>11</v>
      </c>
      <c r="I336" s="222"/>
      <c r="J336" s="223">
        <f>ROUND(I336*H336,2)</f>
        <v>0</v>
      </c>
      <c r="K336" s="219" t="s">
        <v>203</v>
      </c>
      <c r="L336" s="47"/>
      <c r="M336" s="224" t="s">
        <v>19</v>
      </c>
      <c r="N336" s="225" t="s">
        <v>47</v>
      </c>
      <c r="O336" s="87"/>
      <c r="P336" s="226">
        <f>O336*H336</f>
        <v>0</v>
      </c>
      <c r="Q336" s="226">
        <v>0.10037</v>
      </c>
      <c r="R336" s="226">
        <f>Q336*H336</f>
        <v>1.1040700000000001</v>
      </c>
      <c r="S336" s="226">
        <v>0.10000000000000001</v>
      </c>
      <c r="T336" s="227">
        <f>S336*H336</f>
        <v>1.1000000000000001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228" t="s">
        <v>204</v>
      </c>
      <c r="AT336" s="228" t="s">
        <v>199</v>
      </c>
      <c r="AU336" s="228" t="s">
        <v>85</v>
      </c>
      <c r="AY336" s="20" t="s">
        <v>197</v>
      </c>
      <c r="BE336" s="229">
        <f>IF(N336="základní",J336,0)</f>
        <v>0</v>
      </c>
      <c r="BF336" s="229">
        <f>IF(N336="snížená",J336,0)</f>
        <v>0</v>
      </c>
      <c r="BG336" s="229">
        <f>IF(N336="zákl. přenesená",J336,0)</f>
        <v>0</v>
      </c>
      <c r="BH336" s="229">
        <f>IF(N336="sníž. přenesená",J336,0)</f>
        <v>0</v>
      </c>
      <c r="BI336" s="229">
        <f>IF(N336="nulová",J336,0)</f>
        <v>0</v>
      </c>
      <c r="BJ336" s="20" t="s">
        <v>83</v>
      </c>
      <c r="BK336" s="229">
        <f>ROUND(I336*H336,2)</f>
        <v>0</v>
      </c>
      <c r="BL336" s="20" t="s">
        <v>204</v>
      </c>
      <c r="BM336" s="228" t="s">
        <v>1130</v>
      </c>
    </row>
    <row r="337" s="2" customFormat="1">
      <c r="A337" s="41"/>
      <c r="B337" s="42"/>
      <c r="C337" s="43"/>
      <c r="D337" s="230" t="s">
        <v>206</v>
      </c>
      <c r="E337" s="43"/>
      <c r="F337" s="231" t="s">
        <v>1131</v>
      </c>
      <c r="G337" s="43"/>
      <c r="H337" s="43"/>
      <c r="I337" s="232"/>
      <c r="J337" s="43"/>
      <c r="K337" s="43"/>
      <c r="L337" s="47"/>
      <c r="M337" s="233"/>
      <c r="N337" s="234"/>
      <c r="O337" s="87"/>
      <c r="P337" s="87"/>
      <c r="Q337" s="87"/>
      <c r="R337" s="87"/>
      <c r="S337" s="87"/>
      <c r="T337" s="88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T337" s="20" t="s">
        <v>206</v>
      </c>
      <c r="AU337" s="20" t="s">
        <v>85</v>
      </c>
    </row>
    <row r="338" s="13" customFormat="1">
      <c r="A338" s="13"/>
      <c r="B338" s="235"/>
      <c r="C338" s="236"/>
      <c r="D338" s="237" t="s">
        <v>208</v>
      </c>
      <c r="E338" s="238" t="s">
        <v>19</v>
      </c>
      <c r="F338" s="239" t="s">
        <v>1132</v>
      </c>
      <c r="G338" s="236"/>
      <c r="H338" s="240">
        <v>11</v>
      </c>
      <c r="I338" s="241"/>
      <c r="J338" s="236"/>
      <c r="K338" s="236"/>
      <c r="L338" s="242"/>
      <c r="M338" s="243"/>
      <c r="N338" s="244"/>
      <c r="O338" s="244"/>
      <c r="P338" s="244"/>
      <c r="Q338" s="244"/>
      <c r="R338" s="244"/>
      <c r="S338" s="244"/>
      <c r="T338" s="245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6" t="s">
        <v>208</v>
      </c>
      <c r="AU338" s="246" t="s">
        <v>85</v>
      </c>
      <c r="AV338" s="13" t="s">
        <v>85</v>
      </c>
      <c r="AW338" s="13" t="s">
        <v>37</v>
      </c>
      <c r="AX338" s="13" t="s">
        <v>83</v>
      </c>
      <c r="AY338" s="246" t="s">
        <v>197</v>
      </c>
    </row>
    <row r="339" s="2" customFormat="1" ht="37.8" customHeight="1">
      <c r="A339" s="41"/>
      <c r="B339" s="42"/>
      <c r="C339" s="217" t="s">
        <v>483</v>
      </c>
      <c r="D339" s="217" t="s">
        <v>199</v>
      </c>
      <c r="E339" s="218" t="s">
        <v>1133</v>
      </c>
      <c r="F339" s="219" t="s">
        <v>1134</v>
      </c>
      <c r="G339" s="220" t="s">
        <v>421</v>
      </c>
      <c r="H339" s="221">
        <v>5</v>
      </c>
      <c r="I339" s="222"/>
      <c r="J339" s="223">
        <f>ROUND(I339*H339,2)</f>
        <v>0</v>
      </c>
      <c r="K339" s="219" t="s">
        <v>203</v>
      </c>
      <c r="L339" s="47"/>
      <c r="M339" s="224" t="s">
        <v>19</v>
      </c>
      <c r="N339" s="225" t="s">
        <v>47</v>
      </c>
      <c r="O339" s="87"/>
      <c r="P339" s="226">
        <f>O339*H339</f>
        <v>0</v>
      </c>
      <c r="Q339" s="226">
        <v>0.53325999999999996</v>
      </c>
      <c r="R339" s="226">
        <f>Q339*H339</f>
        <v>2.6662999999999997</v>
      </c>
      <c r="S339" s="226">
        <v>0.29999999999999999</v>
      </c>
      <c r="T339" s="227">
        <f>S339*H339</f>
        <v>1.5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8" t="s">
        <v>204</v>
      </c>
      <c r="AT339" s="228" t="s">
        <v>199</v>
      </c>
      <c r="AU339" s="228" t="s">
        <v>85</v>
      </c>
      <c r="AY339" s="20" t="s">
        <v>197</v>
      </c>
      <c r="BE339" s="229">
        <f>IF(N339="základní",J339,0)</f>
        <v>0</v>
      </c>
      <c r="BF339" s="229">
        <f>IF(N339="snížená",J339,0)</f>
        <v>0</v>
      </c>
      <c r="BG339" s="229">
        <f>IF(N339="zákl. přenesená",J339,0)</f>
        <v>0</v>
      </c>
      <c r="BH339" s="229">
        <f>IF(N339="sníž. přenesená",J339,0)</f>
        <v>0</v>
      </c>
      <c r="BI339" s="229">
        <f>IF(N339="nulová",J339,0)</f>
        <v>0</v>
      </c>
      <c r="BJ339" s="20" t="s">
        <v>83</v>
      </c>
      <c r="BK339" s="229">
        <f>ROUND(I339*H339,2)</f>
        <v>0</v>
      </c>
      <c r="BL339" s="20" t="s">
        <v>204</v>
      </c>
      <c r="BM339" s="228" t="s">
        <v>1135</v>
      </c>
    </row>
    <row r="340" s="2" customFormat="1">
      <c r="A340" s="41"/>
      <c r="B340" s="42"/>
      <c r="C340" s="43"/>
      <c r="D340" s="230" t="s">
        <v>206</v>
      </c>
      <c r="E340" s="43"/>
      <c r="F340" s="231" t="s">
        <v>1136</v>
      </c>
      <c r="G340" s="43"/>
      <c r="H340" s="43"/>
      <c r="I340" s="232"/>
      <c r="J340" s="43"/>
      <c r="K340" s="43"/>
      <c r="L340" s="47"/>
      <c r="M340" s="233"/>
      <c r="N340" s="234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206</v>
      </c>
      <c r="AU340" s="20" t="s">
        <v>85</v>
      </c>
    </row>
    <row r="341" s="13" customFormat="1">
      <c r="A341" s="13"/>
      <c r="B341" s="235"/>
      <c r="C341" s="236"/>
      <c r="D341" s="237" t="s">
        <v>208</v>
      </c>
      <c r="E341" s="238" t="s">
        <v>19</v>
      </c>
      <c r="F341" s="239" t="s">
        <v>1137</v>
      </c>
      <c r="G341" s="236"/>
      <c r="H341" s="240">
        <v>5</v>
      </c>
      <c r="I341" s="241"/>
      <c r="J341" s="236"/>
      <c r="K341" s="236"/>
      <c r="L341" s="242"/>
      <c r="M341" s="243"/>
      <c r="N341" s="244"/>
      <c r="O341" s="244"/>
      <c r="P341" s="244"/>
      <c r="Q341" s="244"/>
      <c r="R341" s="244"/>
      <c r="S341" s="244"/>
      <c r="T341" s="245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6" t="s">
        <v>208</v>
      </c>
      <c r="AU341" s="246" t="s">
        <v>85</v>
      </c>
      <c r="AV341" s="13" t="s">
        <v>85</v>
      </c>
      <c r="AW341" s="13" t="s">
        <v>37</v>
      </c>
      <c r="AX341" s="13" t="s">
        <v>83</v>
      </c>
      <c r="AY341" s="246" t="s">
        <v>197</v>
      </c>
    </row>
    <row r="342" s="12" customFormat="1" ht="22.8" customHeight="1">
      <c r="A342" s="12"/>
      <c r="B342" s="201"/>
      <c r="C342" s="202"/>
      <c r="D342" s="203" t="s">
        <v>75</v>
      </c>
      <c r="E342" s="215" t="s">
        <v>245</v>
      </c>
      <c r="F342" s="215" t="s">
        <v>535</v>
      </c>
      <c r="G342" s="202"/>
      <c r="H342" s="202"/>
      <c r="I342" s="205"/>
      <c r="J342" s="216">
        <f>BK342</f>
        <v>0</v>
      </c>
      <c r="K342" s="202"/>
      <c r="L342" s="207"/>
      <c r="M342" s="208"/>
      <c r="N342" s="209"/>
      <c r="O342" s="209"/>
      <c r="P342" s="210">
        <f>SUM(P343:P458)</f>
        <v>0</v>
      </c>
      <c r="Q342" s="209"/>
      <c r="R342" s="210">
        <f>SUM(R343:R458)</f>
        <v>128.49435250000002</v>
      </c>
      <c r="S342" s="209"/>
      <c r="T342" s="211">
        <f>SUM(T343:T458)</f>
        <v>27.738</v>
      </c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R342" s="212" t="s">
        <v>83</v>
      </c>
      <c r="AT342" s="213" t="s">
        <v>75</v>
      </c>
      <c r="AU342" s="213" t="s">
        <v>83</v>
      </c>
      <c r="AY342" s="212" t="s">
        <v>197</v>
      </c>
      <c r="BK342" s="214">
        <f>SUM(BK343:BK458)</f>
        <v>0</v>
      </c>
    </row>
    <row r="343" s="2" customFormat="1" ht="24.15" customHeight="1">
      <c r="A343" s="41"/>
      <c r="B343" s="42"/>
      <c r="C343" s="217" t="s">
        <v>488</v>
      </c>
      <c r="D343" s="217" t="s">
        <v>199</v>
      </c>
      <c r="E343" s="218" t="s">
        <v>537</v>
      </c>
      <c r="F343" s="219" t="s">
        <v>538</v>
      </c>
      <c r="G343" s="220" t="s">
        <v>421</v>
      </c>
      <c r="H343" s="221">
        <v>4</v>
      </c>
      <c r="I343" s="222"/>
      <c r="J343" s="223">
        <f>ROUND(I343*H343,2)</f>
        <v>0</v>
      </c>
      <c r="K343" s="219" t="s">
        <v>203</v>
      </c>
      <c r="L343" s="47"/>
      <c r="M343" s="224" t="s">
        <v>19</v>
      </c>
      <c r="N343" s="225" t="s">
        <v>47</v>
      </c>
      <c r="O343" s="87"/>
      <c r="P343" s="226">
        <f>O343*H343</f>
        <v>0</v>
      </c>
      <c r="Q343" s="226">
        <v>0.00069999999999999999</v>
      </c>
      <c r="R343" s="226">
        <f>Q343*H343</f>
        <v>0.0028</v>
      </c>
      <c r="S343" s="226">
        <v>0</v>
      </c>
      <c r="T343" s="227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8" t="s">
        <v>204</v>
      </c>
      <c r="AT343" s="228" t="s">
        <v>199</v>
      </c>
      <c r="AU343" s="228" t="s">
        <v>85</v>
      </c>
      <c r="AY343" s="20" t="s">
        <v>197</v>
      </c>
      <c r="BE343" s="229">
        <f>IF(N343="základní",J343,0)</f>
        <v>0</v>
      </c>
      <c r="BF343" s="229">
        <f>IF(N343="snížená",J343,0)</f>
        <v>0</v>
      </c>
      <c r="BG343" s="229">
        <f>IF(N343="zákl. přenesená",J343,0)</f>
        <v>0</v>
      </c>
      <c r="BH343" s="229">
        <f>IF(N343="sníž. přenesená",J343,0)</f>
        <v>0</v>
      </c>
      <c r="BI343" s="229">
        <f>IF(N343="nulová",J343,0)</f>
        <v>0</v>
      </c>
      <c r="BJ343" s="20" t="s">
        <v>83</v>
      </c>
      <c r="BK343" s="229">
        <f>ROUND(I343*H343,2)</f>
        <v>0</v>
      </c>
      <c r="BL343" s="20" t="s">
        <v>204</v>
      </c>
      <c r="BM343" s="228" t="s">
        <v>1138</v>
      </c>
    </row>
    <row r="344" s="2" customFormat="1">
      <c r="A344" s="41"/>
      <c r="B344" s="42"/>
      <c r="C344" s="43"/>
      <c r="D344" s="230" t="s">
        <v>206</v>
      </c>
      <c r="E344" s="43"/>
      <c r="F344" s="231" t="s">
        <v>540</v>
      </c>
      <c r="G344" s="43"/>
      <c r="H344" s="43"/>
      <c r="I344" s="232"/>
      <c r="J344" s="43"/>
      <c r="K344" s="43"/>
      <c r="L344" s="47"/>
      <c r="M344" s="233"/>
      <c r="N344" s="234"/>
      <c r="O344" s="87"/>
      <c r="P344" s="87"/>
      <c r="Q344" s="87"/>
      <c r="R344" s="87"/>
      <c r="S344" s="87"/>
      <c r="T344" s="88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206</v>
      </c>
      <c r="AU344" s="20" t="s">
        <v>85</v>
      </c>
    </row>
    <row r="345" s="2" customFormat="1" ht="16.5" customHeight="1">
      <c r="A345" s="41"/>
      <c r="B345" s="42"/>
      <c r="C345" s="269" t="s">
        <v>493</v>
      </c>
      <c r="D345" s="269" t="s">
        <v>342</v>
      </c>
      <c r="E345" s="270" t="s">
        <v>1139</v>
      </c>
      <c r="F345" s="271" t="s">
        <v>1140</v>
      </c>
      <c r="G345" s="272" t="s">
        <v>421</v>
      </c>
      <c r="H345" s="273">
        <v>1</v>
      </c>
      <c r="I345" s="274"/>
      <c r="J345" s="275">
        <f>ROUND(I345*H345,2)</f>
        <v>0</v>
      </c>
      <c r="K345" s="271" t="s">
        <v>203</v>
      </c>
      <c r="L345" s="276"/>
      <c r="M345" s="277" t="s">
        <v>19</v>
      </c>
      <c r="N345" s="278" t="s">
        <v>47</v>
      </c>
      <c r="O345" s="87"/>
      <c r="P345" s="226">
        <f>O345*H345</f>
        <v>0</v>
      </c>
      <c r="Q345" s="226">
        <v>0.0040000000000000001</v>
      </c>
      <c r="R345" s="226">
        <f>Q345*H345</f>
        <v>0.0040000000000000001</v>
      </c>
      <c r="S345" s="226">
        <v>0</v>
      </c>
      <c r="T345" s="227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8" t="s">
        <v>239</v>
      </c>
      <c r="AT345" s="228" t="s">
        <v>342</v>
      </c>
      <c r="AU345" s="228" t="s">
        <v>85</v>
      </c>
      <c r="AY345" s="20" t="s">
        <v>197</v>
      </c>
      <c r="BE345" s="229">
        <f>IF(N345="základní",J345,0)</f>
        <v>0</v>
      </c>
      <c r="BF345" s="229">
        <f>IF(N345="snížená",J345,0)</f>
        <v>0</v>
      </c>
      <c r="BG345" s="229">
        <f>IF(N345="zákl. přenesená",J345,0)</f>
        <v>0</v>
      </c>
      <c r="BH345" s="229">
        <f>IF(N345="sníž. přenesená",J345,0)</f>
        <v>0</v>
      </c>
      <c r="BI345" s="229">
        <f>IF(N345="nulová",J345,0)</f>
        <v>0</v>
      </c>
      <c r="BJ345" s="20" t="s">
        <v>83</v>
      </c>
      <c r="BK345" s="229">
        <f>ROUND(I345*H345,2)</f>
        <v>0</v>
      </c>
      <c r="BL345" s="20" t="s">
        <v>204</v>
      </c>
      <c r="BM345" s="228" t="s">
        <v>1141</v>
      </c>
    </row>
    <row r="346" s="2" customFormat="1" ht="24.15" customHeight="1">
      <c r="A346" s="41"/>
      <c r="B346" s="42"/>
      <c r="C346" s="269" t="s">
        <v>498</v>
      </c>
      <c r="D346" s="269" t="s">
        <v>342</v>
      </c>
      <c r="E346" s="270" t="s">
        <v>546</v>
      </c>
      <c r="F346" s="271" t="s">
        <v>547</v>
      </c>
      <c r="G346" s="272" t="s">
        <v>421</v>
      </c>
      <c r="H346" s="273">
        <v>1</v>
      </c>
      <c r="I346" s="274"/>
      <c r="J346" s="275">
        <f>ROUND(I346*H346,2)</f>
        <v>0</v>
      </c>
      <c r="K346" s="271" t="s">
        <v>203</v>
      </c>
      <c r="L346" s="276"/>
      <c r="M346" s="277" t="s">
        <v>19</v>
      </c>
      <c r="N346" s="278" t="s">
        <v>47</v>
      </c>
      <c r="O346" s="87"/>
      <c r="P346" s="226">
        <f>O346*H346</f>
        <v>0</v>
      </c>
      <c r="Q346" s="226">
        <v>0.0012999999999999999</v>
      </c>
      <c r="R346" s="226">
        <f>Q346*H346</f>
        <v>0.0012999999999999999</v>
      </c>
      <c r="S346" s="226">
        <v>0</v>
      </c>
      <c r="T346" s="227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8" t="s">
        <v>239</v>
      </c>
      <c r="AT346" s="228" t="s">
        <v>342</v>
      </c>
      <c r="AU346" s="228" t="s">
        <v>85</v>
      </c>
      <c r="AY346" s="20" t="s">
        <v>197</v>
      </c>
      <c r="BE346" s="229">
        <f>IF(N346="základní",J346,0)</f>
        <v>0</v>
      </c>
      <c r="BF346" s="229">
        <f>IF(N346="snížená",J346,0)</f>
        <v>0</v>
      </c>
      <c r="BG346" s="229">
        <f>IF(N346="zákl. přenesená",J346,0)</f>
        <v>0</v>
      </c>
      <c r="BH346" s="229">
        <f>IF(N346="sníž. přenesená",J346,0)</f>
        <v>0</v>
      </c>
      <c r="BI346" s="229">
        <f>IF(N346="nulová",J346,0)</f>
        <v>0</v>
      </c>
      <c r="BJ346" s="20" t="s">
        <v>83</v>
      </c>
      <c r="BK346" s="229">
        <f>ROUND(I346*H346,2)</f>
        <v>0</v>
      </c>
      <c r="BL346" s="20" t="s">
        <v>204</v>
      </c>
      <c r="BM346" s="228" t="s">
        <v>1142</v>
      </c>
    </row>
    <row r="347" s="2" customFormat="1" ht="24.15" customHeight="1">
      <c r="A347" s="41"/>
      <c r="B347" s="42"/>
      <c r="C347" s="269" t="s">
        <v>503</v>
      </c>
      <c r="D347" s="269" t="s">
        <v>342</v>
      </c>
      <c r="E347" s="270" t="s">
        <v>1143</v>
      </c>
      <c r="F347" s="271" t="s">
        <v>1144</v>
      </c>
      <c r="G347" s="272" t="s">
        <v>421</v>
      </c>
      <c r="H347" s="273">
        <v>1</v>
      </c>
      <c r="I347" s="274"/>
      <c r="J347" s="275">
        <f>ROUND(I347*H347,2)</f>
        <v>0</v>
      </c>
      <c r="K347" s="271" t="s">
        <v>203</v>
      </c>
      <c r="L347" s="276"/>
      <c r="M347" s="277" t="s">
        <v>19</v>
      </c>
      <c r="N347" s="278" t="s">
        <v>47</v>
      </c>
      <c r="O347" s="87"/>
      <c r="P347" s="226">
        <f>O347*H347</f>
        <v>0</v>
      </c>
      <c r="Q347" s="226">
        <v>0.0035000000000000001</v>
      </c>
      <c r="R347" s="226">
        <f>Q347*H347</f>
        <v>0.0035000000000000001</v>
      </c>
      <c r="S347" s="226">
        <v>0</v>
      </c>
      <c r="T347" s="227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8" t="s">
        <v>239</v>
      </c>
      <c r="AT347" s="228" t="s">
        <v>342</v>
      </c>
      <c r="AU347" s="228" t="s">
        <v>85</v>
      </c>
      <c r="AY347" s="20" t="s">
        <v>197</v>
      </c>
      <c r="BE347" s="229">
        <f>IF(N347="základní",J347,0)</f>
        <v>0</v>
      </c>
      <c r="BF347" s="229">
        <f>IF(N347="snížená",J347,0)</f>
        <v>0</v>
      </c>
      <c r="BG347" s="229">
        <f>IF(N347="zákl. přenesená",J347,0)</f>
        <v>0</v>
      </c>
      <c r="BH347" s="229">
        <f>IF(N347="sníž. přenesená",J347,0)</f>
        <v>0</v>
      </c>
      <c r="BI347" s="229">
        <f>IF(N347="nulová",J347,0)</f>
        <v>0</v>
      </c>
      <c r="BJ347" s="20" t="s">
        <v>83</v>
      </c>
      <c r="BK347" s="229">
        <f>ROUND(I347*H347,2)</f>
        <v>0</v>
      </c>
      <c r="BL347" s="20" t="s">
        <v>204</v>
      </c>
      <c r="BM347" s="228" t="s">
        <v>1145</v>
      </c>
    </row>
    <row r="348" s="2" customFormat="1" ht="24.15" customHeight="1">
      <c r="A348" s="41"/>
      <c r="B348" s="42"/>
      <c r="C348" s="269" t="s">
        <v>507</v>
      </c>
      <c r="D348" s="269" t="s">
        <v>342</v>
      </c>
      <c r="E348" s="270" t="s">
        <v>542</v>
      </c>
      <c r="F348" s="271" t="s">
        <v>543</v>
      </c>
      <c r="G348" s="272" t="s">
        <v>421</v>
      </c>
      <c r="H348" s="273">
        <v>1</v>
      </c>
      <c r="I348" s="274"/>
      <c r="J348" s="275">
        <f>ROUND(I348*H348,2)</f>
        <v>0</v>
      </c>
      <c r="K348" s="271" t="s">
        <v>203</v>
      </c>
      <c r="L348" s="276"/>
      <c r="M348" s="277" t="s">
        <v>19</v>
      </c>
      <c r="N348" s="278" t="s">
        <v>47</v>
      </c>
      <c r="O348" s="87"/>
      <c r="P348" s="226">
        <f>O348*H348</f>
        <v>0</v>
      </c>
      <c r="Q348" s="226">
        <v>0.0025999999999999999</v>
      </c>
      <c r="R348" s="226">
        <f>Q348*H348</f>
        <v>0.0025999999999999999</v>
      </c>
      <c r="S348" s="226">
        <v>0</v>
      </c>
      <c r="T348" s="227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8" t="s">
        <v>239</v>
      </c>
      <c r="AT348" s="228" t="s">
        <v>342</v>
      </c>
      <c r="AU348" s="228" t="s">
        <v>85</v>
      </c>
      <c r="AY348" s="20" t="s">
        <v>197</v>
      </c>
      <c r="BE348" s="229">
        <f>IF(N348="základní",J348,0)</f>
        <v>0</v>
      </c>
      <c r="BF348" s="229">
        <f>IF(N348="snížená",J348,0)</f>
        <v>0</v>
      </c>
      <c r="BG348" s="229">
        <f>IF(N348="zákl. přenesená",J348,0)</f>
        <v>0</v>
      </c>
      <c r="BH348" s="229">
        <f>IF(N348="sníž. přenesená",J348,0)</f>
        <v>0</v>
      </c>
      <c r="BI348" s="229">
        <f>IF(N348="nulová",J348,0)</f>
        <v>0</v>
      </c>
      <c r="BJ348" s="20" t="s">
        <v>83</v>
      </c>
      <c r="BK348" s="229">
        <f>ROUND(I348*H348,2)</f>
        <v>0</v>
      </c>
      <c r="BL348" s="20" t="s">
        <v>204</v>
      </c>
      <c r="BM348" s="228" t="s">
        <v>1146</v>
      </c>
    </row>
    <row r="349" s="2" customFormat="1" ht="24.15" customHeight="1">
      <c r="A349" s="41"/>
      <c r="B349" s="42"/>
      <c r="C349" s="217" t="s">
        <v>512</v>
      </c>
      <c r="D349" s="217" t="s">
        <v>199</v>
      </c>
      <c r="E349" s="218" t="s">
        <v>550</v>
      </c>
      <c r="F349" s="219" t="s">
        <v>551</v>
      </c>
      <c r="G349" s="220" t="s">
        <v>421</v>
      </c>
      <c r="H349" s="221">
        <v>3</v>
      </c>
      <c r="I349" s="222"/>
      <c r="J349" s="223">
        <f>ROUND(I349*H349,2)</f>
        <v>0</v>
      </c>
      <c r="K349" s="219" t="s">
        <v>203</v>
      </c>
      <c r="L349" s="47"/>
      <c r="M349" s="224" t="s">
        <v>19</v>
      </c>
      <c r="N349" s="225" t="s">
        <v>47</v>
      </c>
      <c r="O349" s="87"/>
      <c r="P349" s="226">
        <f>O349*H349</f>
        <v>0</v>
      </c>
      <c r="Q349" s="226">
        <v>0.10940999999999999</v>
      </c>
      <c r="R349" s="226">
        <f>Q349*H349</f>
        <v>0.32822999999999997</v>
      </c>
      <c r="S349" s="226">
        <v>0</v>
      </c>
      <c r="T349" s="227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8" t="s">
        <v>204</v>
      </c>
      <c r="AT349" s="228" t="s">
        <v>199</v>
      </c>
      <c r="AU349" s="228" t="s">
        <v>85</v>
      </c>
      <c r="AY349" s="20" t="s">
        <v>197</v>
      </c>
      <c r="BE349" s="229">
        <f>IF(N349="základní",J349,0)</f>
        <v>0</v>
      </c>
      <c r="BF349" s="229">
        <f>IF(N349="snížená",J349,0)</f>
        <v>0</v>
      </c>
      <c r="BG349" s="229">
        <f>IF(N349="zákl. přenesená",J349,0)</f>
        <v>0</v>
      </c>
      <c r="BH349" s="229">
        <f>IF(N349="sníž. přenesená",J349,0)</f>
        <v>0</v>
      </c>
      <c r="BI349" s="229">
        <f>IF(N349="nulová",J349,0)</f>
        <v>0</v>
      </c>
      <c r="BJ349" s="20" t="s">
        <v>83</v>
      </c>
      <c r="BK349" s="229">
        <f>ROUND(I349*H349,2)</f>
        <v>0</v>
      </c>
      <c r="BL349" s="20" t="s">
        <v>204</v>
      </c>
      <c r="BM349" s="228" t="s">
        <v>1147</v>
      </c>
    </row>
    <row r="350" s="2" customFormat="1">
      <c r="A350" s="41"/>
      <c r="B350" s="42"/>
      <c r="C350" s="43"/>
      <c r="D350" s="230" t="s">
        <v>206</v>
      </c>
      <c r="E350" s="43"/>
      <c r="F350" s="231" t="s">
        <v>553</v>
      </c>
      <c r="G350" s="43"/>
      <c r="H350" s="43"/>
      <c r="I350" s="232"/>
      <c r="J350" s="43"/>
      <c r="K350" s="43"/>
      <c r="L350" s="47"/>
      <c r="M350" s="233"/>
      <c r="N350" s="234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206</v>
      </c>
      <c r="AU350" s="20" t="s">
        <v>85</v>
      </c>
    </row>
    <row r="351" s="13" customFormat="1">
      <c r="A351" s="13"/>
      <c r="B351" s="235"/>
      <c r="C351" s="236"/>
      <c r="D351" s="237" t="s">
        <v>208</v>
      </c>
      <c r="E351" s="238" t="s">
        <v>19</v>
      </c>
      <c r="F351" s="239" t="s">
        <v>1148</v>
      </c>
      <c r="G351" s="236"/>
      <c r="H351" s="240">
        <v>3</v>
      </c>
      <c r="I351" s="241"/>
      <c r="J351" s="236"/>
      <c r="K351" s="236"/>
      <c r="L351" s="242"/>
      <c r="M351" s="243"/>
      <c r="N351" s="244"/>
      <c r="O351" s="244"/>
      <c r="P351" s="244"/>
      <c r="Q351" s="244"/>
      <c r="R351" s="244"/>
      <c r="S351" s="244"/>
      <c r="T351" s="245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6" t="s">
        <v>208</v>
      </c>
      <c r="AU351" s="246" t="s">
        <v>85</v>
      </c>
      <c r="AV351" s="13" t="s">
        <v>85</v>
      </c>
      <c r="AW351" s="13" t="s">
        <v>37</v>
      </c>
      <c r="AX351" s="13" t="s">
        <v>83</v>
      </c>
      <c r="AY351" s="246" t="s">
        <v>197</v>
      </c>
    </row>
    <row r="352" s="2" customFormat="1" ht="21.75" customHeight="1">
      <c r="A352" s="41"/>
      <c r="B352" s="42"/>
      <c r="C352" s="269" t="s">
        <v>517</v>
      </c>
      <c r="D352" s="269" t="s">
        <v>342</v>
      </c>
      <c r="E352" s="270" t="s">
        <v>557</v>
      </c>
      <c r="F352" s="271" t="s">
        <v>558</v>
      </c>
      <c r="G352" s="272" t="s">
        <v>421</v>
      </c>
      <c r="H352" s="273">
        <v>3</v>
      </c>
      <c r="I352" s="274"/>
      <c r="J352" s="275">
        <f>ROUND(I352*H352,2)</f>
        <v>0</v>
      </c>
      <c r="K352" s="271" t="s">
        <v>203</v>
      </c>
      <c r="L352" s="276"/>
      <c r="M352" s="277" t="s">
        <v>19</v>
      </c>
      <c r="N352" s="278" t="s">
        <v>47</v>
      </c>
      <c r="O352" s="87"/>
      <c r="P352" s="226">
        <f>O352*H352</f>
        <v>0</v>
      </c>
      <c r="Q352" s="226">
        <v>0.0061000000000000004</v>
      </c>
      <c r="R352" s="226">
        <f>Q352*H352</f>
        <v>0.0183</v>
      </c>
      <c r="S352" s="226">
        <v>0</v>
      </c>
      <c r="T352" s="227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228" t="s">
        <v>239</v>
      </c>
      <c r="AT352" s="228" t="s">
        <v>342</v>
      </c>
      <c r="AU352" s="228" t="s">
        <v>85</v>
      </c>
      <c r="AY352" s="20" t="s">
        <v>197</v>
      </c>
      <c r="BE352" s="229">
        <f>IF(N352="základní",J352,0)</f>
        <v>0</v>
      </c>
      <c r="BF352" s="229">
        <f>IF(N352="snížená",J352,0)</f>
        <v>0</v>
      </c>
      <c r="BG352" s="229">
        <f>IF(N352="zákl. přenesená",J352,0)</f>
        <v>0</v>
      </c>
      <c r="BH352" s="229">
        <f>IF(N352="sníž. přenesená",J352,0)</f>
        <v>0</v>
      </c>
      <c r="BI352" s="229">
        <f>IF(N352="nulová",J352,0)</f>
        <v>0</v>
      </c>
      <c r="BJ352" s="20" t="s">
        <v>83</v>
      </c>
      <c r="BK352" s="229">
        <f>ROUND(I352*H352,2)</f>
        <v>0</v>
      </c>
      <c r="BL352" s="20" t="s">
        <v>204</v>
      </c>
      <c r="BM352" s="228" t="s">
        <v>1149</v>
      </c>
    </row>
    <row r="353" s="2" customFormat="1" ht="33" customHeight="1">
      <c r="A353" s="41"/>
      <c r="B353" s="42"/>
      <c r="C353" s="217" t="s">
        <v>522</v>
      </c>
      <c r="D353" s="217" t="s">
        <v>199</v>
      </c>
      <c r="E353" s="218" t="s">
        <v>1150</v>
      </c>
      <c r="F353" s="219" t="s">
        <v>1151</v>
      </c>
      <c r="G353" s="220" t="s">
        <v>248</v>
      </c>
      <c r="H353" s="221">
        <v>18</v>
      </c>
      <c r="I353" s="222"/>
      <c r="J353" s="223">
        <f>ROUND(I353*H353,2)</f>
        <v>0</v>
      </c>
      <c r="K353" s="219" t="s">
        <v>203</v>
      </c>
      <c r="L353" s="47"/>
      <c r="M353" s="224" t="s">
        <v>19</v>
      </c>
      <c r="N353" s="225" t="s">
        <v>47</v>
      </c>
      <c r="O353" s="87"/>
      <c r="P353" s="226">
        <f>O353*H353</f>
        <v>0</v>
      </c>
      <c r="Q353" s="226">
        <v>0.00033</v>
      </c>
      <c r="R353" s="226">
        <f>Q353*H353</f>
        <v>0.00594</v>
      </c>
      <c r="S353" s="226">
        <v>0</v>
      </c>
      <c r="T353" s="227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8" t="s">
        <v>204</v>
      </c>
      <c r="AT353" s="228" t="s">
        <v>199</v>
      </c>
      <c r="AU353" s="228" t="s">
        <v>85</v>
      </c>
      <c r="AY353" s="20" t="s">
        <v>197</v>
      </c>
      <c r="BE353" s="229">
        <f>IF(N353="základní",J353,0)</f>
        <v>0</v>
      </c>
      <c r="BF353" s="229">
        <f>IF(N353="snížená",J353,0)</f>
        <v>0</v>
      </c>
      <c r="BG353" s="229">
        <f>IF(N353="zákl. přenesená",J353,0)</f>
        <v>0</v>
      </c>
      <c r="BH353" s="229">
        <f>IF(N353="sníž. přenesená",J353,0)</f>
        <v>0</v>
      </c>
      <c r="BI353" s="229">
        <f>IF(N353="nulová",J353,0)</f>
        <v>0</v>
      </c>
      <c r="BJ353" s="20" t="s">
        <v>83</v>
      </c>
      <c r="BK353" s="229">
        <f>ROUND(I353*H353,2)</f>
        <v>0</v>
      </c>
      <c r="BL353" s="20" t="s">
        <v>204</v>
      </c>
      <c r="BM353" s="228" t="s">
        <v>1152</v>
      </c>
    </row>
    <row r="354" s="2" customFormat="1">
      <c r="A354" s="41"/>
      <c r="B354" s="42"/>
      <c r="C354" s="43"/>
      <c r="D354" s="230" t="s">
        <v>206</v>
      </c>
      <c r="E354" s="43"/>
      <c r="F354" s="231" t="s">
        <v>1153</v>
      </c>
      <c r="G354" s="43"/>
      <c r="H354" s="43"/>
      <c r="I354" s="232"/>
      <c r="J354" s="43"/>
      <c r="K354" s="43"/>
      <c r="L354" s="47"/>
      <c r="M354" s="233"/>
      <c r="N354" s="234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206</v>
      </c>
      <c r="AU354" s="20" t="s">
        <v>85</v>
      </c>
    </row>
    <row r="355" s="13" customFormat="1">
      <c r="A355" s="13"/>
      <c r="B355" s="235"/>
      <c r="C355" s="236"/>
      <c r="D355" s="237" t="s">
        <v>208</v>
      </c>
      <c r="E355" s="238" t="s">
        <v>19</v>
      </c>
      <c r="F355" s="239" t="s">
        <v>1154</v>
      </c>
      <c r="G355" s="236"/>
      <c r="H355" s="240">
        <v>18</v>
      </c>
      <c r="I355" s="241"/>
      <c r="J355" s="236"/>
      <c r="K355" s="236"/>
      <c r="L355" s="242"/>
      <c r="M355" s="243"/>
      <c r="N355" s="244"/>
      <c r="O355" s="244"/>
      <c r="P355" s="244"/>
      <c r="Q355" s="244"/>
      <c r="R355" s="244"/>
      <c r="S355" s="244"/>
      <c r="T355" s="245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6" t="s">
        <v>208</v>
      </c>
      <c r="AU355" s="246" t="s">
        <v>85</v>
      </c>
      <c r="AV355" s="13" t="s">
        <v>85</v>
      </c>
      <c r="AW355" s="13" t="s">
        <v>37</v>
      </c>
      <c r="AX355" s="13" t="s">
        <v>83</v>
      </c>
      <c r="AY355" s="246" t="s">
        <v>197</v>
      </c>
    </row>
    <row r="356" s="2" customFormat="1" ht="33" customHeight="1">
      <c r="A356" s="41"/>
      <c r="B356" s="42"/>
      <c r="C356" s="217" t="s">
        <v>529</v>
      </c>
      <c r="D356" s="217" t="s">
        <v>199</v>
      </c>
      <c r="E356" s="218" t="s">
        <v>1155</v>
      </c>
      <c r="F356" s="219" t="s">
        <v>1156</v>
      </c>
      <c r="G356" s="220" t="s">
        <v>248</v>
      </c>
      <c r="H356" s="221">
        <v>114.3</v>
      </c>
      <c r="I356" s="222"/>
      <c r="J356" s="223">
        <f>ROUND(I356*H356,2)</f>
        <v>0</v>
      </c>
      <c r="K356" s="219" t="s">
        <v>203</v>
      </c>
      <c r="L356" s="47"/>
      <c r="M356" s="224" t="s">
        <v>19</v>
      </c>
      <c r="N356" s="225" t="s">
        <v>47</v>
      </c>
      <c r="O356" s="87"/>
      <c r="P356" s="226">
        <f>O356*H356</f>
        <v>0</v>
      </c>
      <c r="Q356" s="226">
        <v>0.00064999999999999997</v>
      </c>
      <c r="R356" s="226">
        <f>Q356*H356</f>
        <v>0.074295</v>
      </c>
      <c r="S356" s="226">
        <v>0</v>
      </c>
      <c r="T356" s="227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228" t="s">
        <v>204</v>
      </c>
      <c r="AT356" s="228" t="s">
        <v>199</v>
      </c>
      <c r="AU356" s="228" t="s">
        <v>85</v>
      </c>
      <c r="AY356" s="20" t="s">
        <v>197</v>
      </c>
      <c r="BE356" s="229">
        <f>IF(N356="základní",J356,0)</f>
        <v>0</v>
      </c>
      <c r="BF356" s="229">
        <f>IF(N356="snížená",J356,0)</f>
        <v>0</v>
      </c>
      <c r="BG356" s="229">
        <f>IF(N356="zákl. přenesená",J356,0)</f>
        <v>0</v>
      </c>
      <c r="BH356" s="229">
        <f>IF(N356="sníž. přenesená",J356,0)</f>
        <v>0</v>
      </c>
      <c r="BI356" s="229">
        <f>IF(N356="nulová",J356,0)</f>
        <v>0</v>
      </c>
      <c r="BJ356" s="20" t="s">
        <v>83</v>
      </c>
      <c r="BK356" s="229">
        <f>ROUND(I356*H356,2)</f>
        <v>0</v>
      </c>
      <c r="BL356" s="20" t="s">
        <v>204</v>
      </c>
      <c r="BM356" s="228" t="s">
        <v>1157</v>
      </c>
    </row>
    <row r="357" s="2" customFormat="1">
      <c r="A357" s="41"/>
      <c r="B357" s="42"/>
      <c r="C357" s="43"/>
      <c r="D357" s="230" t="s">
        <v>206</v>
      </c>
      <c r="E357" s="43"/>
      <c r="F357" s="231" t="s">
        <v>1158</v>
      </c>
      <c r="G357" s="43"/>
      <c r="H357" s="43"/>
      <c r="I357" s="232"/>
      <c r="J357" s="43"/>
      <c r="K357" s="43"/>
      <c r="L357" s="47"/>
      <c r="M357" s="233"/>
      <c r="N357" s="234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206</v>
      </c>
      <c r="AU357" s="20" t="s">
        <v>85</v>
      </c>
    </row>
    <row r="358" s="13" customFormat="1">
      <c r="A358" s="13"/>
      <c r="B358" s="235"/>
      <c r="C358" s="236"/>
      <c r="D358" s="237" t="s">
        <v>208</v>
      </c>
      <c r="E358" s="238" t="s">
        <v>19</v>
      </c>
      <c r="F358" s="239" t="s">
        <v>1159</v>
      </c>
      <c r="G358" s="236"/>
      <c r="H358" s="240">
        <v>114.3</v>
      </c>
      <c r="I358" s="241"/>
      <c r="J358" s="236"/>
      <c r="K358" s="236"/>
      <c r="L358" s="242"/>
      <c r="M358" s="243"/>
      <c r="N358" s="244"/>
      <c r="O358" s="244"/>
      <c r="P358" s="244"/>
      <c r="Q358" s="244"/>
      <c r="R358" s="244"/>
      <c r="S358" s="244"/>
      <c r="T358" s="245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6" t="s">
        <v>208</v>
      </c>
      <c r="AU358" s="246" t="s">
        <v>85</v>
      </c>
      <c r="AV358" s="13" t="s">
        <v>85</v>
      </c>
      <c r="AW358" s="13" t="s">
        <v>37</v>
      </c>
      <c r="AX358" s="13" t="s">
        <v>83</v>
      </c>
      <c r="AY358" s="246" t="s">
        <v>197</v>
      </c>
    </row>
    <row r="359" s="2" customFormat="1" ht="33" customHeight="1">
      <c r="A359" s="41"/>
      <c r="B359" s="42"/>
      <c r="C359" s="217" t="s">
        <v>536</v>
      </c>
      <c r="D359" s="217" t="s">
        <v>199</v>
      </c>
      <c r="E359" s="218" t="s">
        <v>1160</v>
      </c>
      <c r="F359" s="219" t="s">
        <v>1161</v>
      </c>
      <c r="G359" s="220" t="s">
        <v>248</v>
      </c>
      <c r="H359" s="221">
        <v>80.5</v>
      </c>
      <c r="I359" s="222"/>
      <c r="J359" s="223">
        <f>ROUND(I359*H359,2)</f>
        <v>0</v>
      </c>
      <c r="K359" s="219" t="s">
        <v>203</v>
      </c>
      <c r="L359" s="47"/>
      <c r="M359" s="224" t="s">
        <v>19</v>
      </c>
      <c r="N359" s="225" t="s">
        <v>47</v>
      </c>
      <c r="O359" s="87"/>
      <c r="P359" s="226">
        <f>O359*H359</f>
        <v>0</v>
      </c>
      <c r="Q359" s="226">
        <v>0.00038000000000000002</v>
      </c>
      <c r="R359" s="226">
        <f>Q359*H359</f>
        <v>0.030590000000000003</v>
      </c>
      <c r="S359" s="226">
        <v>0</v>
      </c>
      <c r="T359" s="227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228" t="s">
        <v>204</v>
      </c>
      <c r="AT359" s="228" t="s">
        <v>199</v>
      </c>
      <c r="AU359" s="228" t="s">
        <v>85</v>
      </c>
      <c r="AY359" s="20" t="s">
        <v>197</v>
      </c>
      <c r="BE359" s="229">
        <f>IF(N359="základní",J359,0)</f>
        <v>0</v>
      </c>
      <c r="BF359" s="229">
        <f>IF(N359="snížená",J359,0)</f>
        <v>0</v>
      </c>
      <c r="BG359" s="229">
        <f>IF(N359="zákl. přenesená",J359,0)</f>
        <v>0</v>
      </c>
      <c r="BH359" s="229">
        <f>IF(N359="sníž. přenesená",J359,0)</f>
        <v>0</v>
      </c>
      <c r="BI359" s="229">
        <f>IF(N359="nulová",J359,0)</f>
        <v>0</v>
      </c>
      <c r="BJ359" s="20" t="s">
        <v>83</v>
      </c>
      <c r="BK359" s="229">
        <f>ROUND(I359*H359,2)</f>
        <v>0</v>
      </c>
      <c r="BL359" s="20" t="s">
        <v>204</v>
      </c>
      <c r="BM359" s="228" t="s">
        <v>1162</v>
      </c>
    </row>
    <row r="360" s="2" customFormat="1">
      <c r="A360" s="41"/>
      <c r="B360" s="42"/>
      <c r="C360" s="43"/>
      <c r="D360" s="230" t="s">
        <v>206</v>
      </c>
      <c r="E360" s="43"/>
      <c r="F360" s="231" t="s">
        <v>1163</v>
      </c>
      <c r="G360" s="43"/>
      <c r="H360" s="43"/>
      <c r="I360" s="232"/>
      <c r="J360" s="43"/>
      <c r="K360" s="43"/>
      <c r="L360" s="47"/>
      <c r="M360" s="233"/>
      <c r="N360" s="234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206</v>
      </c>
      <c r="AU360" s="20" t="s">
        <v>85</v>
      </c>
    </row>
    <row r="361" s="13" customFormat="1">
      <c r="A361" s="13"/>
      <c r="B361" s="235"/>
      <c r="C361" s="236"/>
      <c r="D361" s="237" t="s">
        <v>208</v>
      </c>
      <c r="E361" s="238" t="s">
        <v>19</v>
      </c>
      <c r="F361" s="239" t="s">
        <v>1164</v>
      </c>
      <c r="G361" s="236"/>
      <c r="H361" s="240">
        <v>80.5</v>
      </c>
      <c r="I361" s="241"/>
      <c r="J361" s="236"/>
      <c r="K361" s="236"/>
      <c r="L361" s="242"/>
      <c r="M361" s="243"/>
      <c r="N361" s="244"/>
      <c r="O361" s="244"/>
      <c r="P361" s="244"/>
      <c r="Q361" s="244"/>
      <c r="R361" s="244"/>
      <c r="S361" s="244"/>
      <c r="T361" s="245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6" t="s">
        <v>208</v>
      </c>
      <c r="AU361" s="246" t="s">
        <v>85</v>
      </c>
      <c r="AV361" s="13" t="s">
        <v>85</v>
      </c>
      <c r="AW361" s="13" t="s">
        <v>37</v>
      </c>
      <c r="AX361" s="13" t="s">
        <v>83</v>
      </c>
      <c r="AY361" s="246" t="s">
        <v>197</v>
      </c>
    </row>
    <row r="362" s="2" customFormat="1" ht="37.8" customHeight="1">
      <c r="A362" s="41"/>
      <c r="B362" s="42"/>
      <c r="C362" s="217" t="s">
        <v>541</v>
      </c>
      <c r="D362" s="217" t="s">
        <v>199</v>
      </c>
      <c r="E362" s="218" t="s">
        <v>1165</v>
      </c>
      <c r="F362" s="219" t="s">
        <v>1166</v>
      </c>
      <c r="G362" s="220" t="s">
        <v>202</v>
      </c>
      <c r="H362" s="221">
        <v>63.049999999999997</v>
      </c>
      <c r="I362" s="222"/>
      <c r="J362" s="223">
        <f>ROUND(I362*H362,2)</f>
        <v>0</v>
      </c>
      <c r="K362" s="219" t="s">
        <v>203</v>
      </c>
      <c r="L362" s="47"/>
      <c r="M362" s="224" t="s">
        <v>19</v>
      </c>
      <c r="N362" s="225" t="s">
        <v>47</v>
      </c>
      <c r="O362" s="87"/>
      <c r="P362" s="226">
        <f>O362*H362</f>
        <v>0</v>
      </c>
      <c r="Q362" s="226">
        <v>0.0025999999999999999</v>
      </c>
      <c r="R362" s="226">
        <f>Q362*H362</f>
        <v>0.16392999999999999</v>
      </c>
      <c r="S362" s="226">
        <v>0</v>
      </c>
      <c r="T362" s="227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8" t="s">
        <v>204</v>
      </c>
      <c r="AT362" s="228" t="s">
        <v>199</v>
      </c>
      <c r="AU362" s="228" t="s">
        <v>85</v>
      </c>
      <c r="AY362" s="20" t="s">
        <v>197</v>
      </c>
      <c r="BE362" s="229">
        <f>IF(N362="základní",J362,0)</f>
        <v>0</v>
      </c>
      <c r="BF362" s="229">
        <f>IF(N362="snížená",J362,0)</f>
        <v>0</v>
      </c>
      <c r="BG362" s="229">
        <f>IF(N362="zákl. přenesená",J362,0)</f>
        <v>0</v>
      </c>
      <c r="BH362" s="229">
        <f>IF(N362="sníž. přenesená",J362,0)</f>
        <v>0</v>
      </c>
      <c r="BI362" s="229">
        <f>IF(N362="nulová",J362,0)</f>
        <v>0</v>
      </c>
      <c r="BJ362" s="20" t="s">
        <v>83</v>
      </c>
      <c r="BK362" s="229">
        <f>ROUND(I362*H362,2)</f>
        <v>0</v>
      </c>
      <c r="BL362" s="20" t="s">
        <v>204</v>
      </c>
      <c r="BM362" s="228" t="s">
        <v>1167</v>
      </c>
    </row>
    <row r="363" s="2" customFormat="1">
      <c r="A363" s="41"/>
      <c r="B363" s="42"/>
      <c r="C363" s="43"/>
      <c r="D363" s="230" t="s">
        <v>206</v>
      </c>
      <c r="E363" s="43"/>
      <c r="F363" s="231" t="s">
        <v>1168</v>
      </c>
      <c r="G363" s="43"/>
      <c r="H363" s="43"/>
      <c r="I363" s="232"/>
      <c r="J363" s="43"/>
      <c r="K363" s="43"/>
      <c r="L363" s="47"/>
      <c r="M363" s="233"/>
      <c r="N363" s="234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206</v>
      </c>
      <c r="AU363" s="20" t="s">
        <v>85</v>
      </c>
    </row>
    <row r="364" s="13" customFormat="1">
      <c r="A364" s="13"/>
      <c r="B364" s="235"/>
      <c r="C364" s="236"/>
      <c r="D364" s="237" t="s">
        <v>208</v>
      </c>
      <c r="E364" s="238" t="s">
        <v>19</v>
      </c>
      <c r="F364" s="239" t="s">
        <v>1169</v>
      </c>
      <c r="G364" s="236"/>
      <c r="H364" s="240">
        <v>2.25</v>
      </c>
      <c r="I364" s="241"/>
      <c r="J364" s="236"/>
      <c r="K364" s="236"/>
      <c r="L364" s="242"/>
      <c r="M364" s="243"/>
      <c r="N364" s="244"/>
      <c r="O364" s="244"/>
      <c r="P364" s="244"/>
      <c r="Q364" s="244"/>
      <c r="R364" s="244"/>
      <c r="S364" s="244"/>
      <c r="T364" s="245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6" t="s">
        <v>208</v>
      </c>
      <c r="AU364" s="246" t="s">
        <v>85</v>
      </c>
      <c r="AV364" s="13" t="s">
        <v>85</v>
      </c>
      <c r="AW364" s="13" t="s">
        <v>37</v>
      </c>
      <c r="AX364" s="13" t="s">
        <v>76</v>
      </c>
      <c r="AY364" s="246" t="s">
        <v>197</v>
      </c>
    </row>
    <row r="365" s="13" customFormat="1">
      <c r="A365" s="13"/>
      <c r="B365" s="235"/>
      <c r="C365" s="236"/>
      <c r="D365" s="237" t="s">
        <v>208</v>
      </c>
      <c r="E365" s="238" t="s">
        <v>19</v>
      </c>
      <c r="F365" s="239" t="s">
        <v>1170</v>
      </c>
      <c r="G365" s="236"/>
      <c r="H365" s="240">
        <v>60.799999999999997</v>
      </c>
      <c r="I365" s="241"/>
      <c r="J365" s="236"/>
      <c r="K365" s="236"/>
      <c r="L365" s="242"/>
      <c r="M365" s="243"/>
      <c r="N365" s="244"/>
      <c r="O365" s="244"/>
      <c r="P365" s="244"/>
      <c r="Q365" s="244"/>
      <c r="R365" s="244"/>
      <c r="S365" s="244"/>
      <c r="T365" s="245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6" t="s">
        <v>208</v>
      </c>
      <c r="AU365" s="246" t="s">
        <v>85</v>
      </c>
      <c r="AV365" s="13" t="s">
        <v>85</v>
      </c>
      <c r="AW365" s="13" t="s">
        <v>37</v>
      </c>
      <c r="AX365" s="13" t="s">
        <v>76</v>
      </c>
      <c r="AY365" s="246" t="s">
        <v>197</v>
      </c>
    </row>
    <row r="366" s="14" customFormat="1">
      <c r="A366" s="14"/>
      <c r="B366" s="247"/>
      <c r="C366" s="248"/>
      <c r="D366" s="237" t="s">
        <v>208</v>
      </c>
      <c r="E366" s="249" t="s">
        <v>19</v>
      </c>
      <c r="F366" s="250" t="s">
        <v>272</v>
      </c>
      <c r="G366" s="248"/>
      <c r="H366" s="251">
        <v>63.049999999999997</v>
      </c>
      <c r="I366" s="252"/>
      <c r="J366" s="248"/>
      <c r="K366" s="248"/>
      <c r="L366" s="253"/>
      <c r="M366" s="254"/>
      <c r="N366" s="255"/>
      <c r="O366" s="255"/>
      <c r="P366" s="255"/>
      <c r="Q366" s="255"/>
      <c r="R366" s="255"/>
      <c r="S366" s="255"/>
      <c r="T366" s="256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57" t="s">
        <v>208</v>
      </c>
      <c r="AU366" s="257" t="s">
        <v>85</v>
      </c>
      <c r="AV366" s="14" t="s">
        <v>204</v>
      </c>
      <c r="AW366" s="14" t="s">
        <v>37</v>
      </c>
      <c r="AX366" s="14" t="s">
        <v>83</v>
      </c>
      <c r="AY366" s="257" t="s">
        <v>197</v>
      </c>
    </row>
    <row r="367" s="2" customFormat="1" ht="37.8" customHeight="1">
      <c r="A367" s="41"/>
      <c r="B367" s="42"/>
      <c r="C367" s="217" t="s">
        <v>545</v>
      </c>
      <c r="D367" s="217" t="s">
        <v>199</v>
      </c>
      <c r="E367" s="218" t="s">
        <v>1171</v>
      </c>
      <c r="F367" s="219" t="s">
        <v>1172</v>
      </c>
      <c r="G367" s="220" t="s">
        <v>248</v>
      </c>
      <c r="H367" s="221">
        <v>212.80000000000001</v>
      </c>
      <c r="I367" s="222"/>
      <c r="J367" s="223">
        <f>ROUND(I367*H367,2)</f>
        <v>0</v>
      </c>
      <c r="K367" s="219" t="s">
        <v>203</v>
      </c>
      <c r="L367" s="47"/>
      <c r="M367" s="224" t="s">
        <v>19</v>
      </c>
      <c r="N367" s="225" t="s">
        <v>47</v>
      </c>
      <c r="O367" s="87"/>
      <c r="P367" s="226">
        <f>O367*H367</f>
        <v>0</v>
      </c>
      <c r="Q367" s="226">
        <v>0</v>
      </c>
      <c r="R367" s="226">
        <f>Q367*H367</f>
        <v>0</v>
      </c>
      <c r="S367" s="226">
        <v>0</v>
      </c>
      <c r="T367" s="227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8" t="s">
        <v>204</v>
      </c>
      <c r="AT367" s="228" t="s">
        <v>199</v>
      </c>
      <c r="AU367" s="228" t="s">
        <v>85</v>
      </c>
      <c r="AY367" s="20" t="s">
        <v>197</v>
      </c>
      <c r="BE367" s="229">
        <f>IF(N367="základní",J367,0)</f>
        <v>0</v>
      </c>
      <c r="BF367" s="229">
        <f>IF(N367="snížená",J367,0)</f>
        <v>0</v>
      </c>
      <c r="BG367" s="229">
        <f>IF(N367="zákl. přenesená",J367,0)</f>
        <v>0</v>
      </c>
      <c r="BH367" s="229">
        <f>IF(N367="sníž. přenesená",J367,0)</f>
        <v>0</v>
      </c>
      <c r="BI367" s="229">
        <f>IF(N367="nulová",J367,0)</f>
        <v>0</v>
      </c>
      <c r="BJ367" s="20" t="s">
        <v>83</v>
      </c>
      <c r="BK367" s="229">
        <f>ROUND(I367*H367,2)</f>
        <v>0</v>
      </c>
      <c r="BL367" s="20" t="s">
        <v>204</v>
      </c>
      <c r="BM367" s="228" t="s">
        <v>1173</v>
      </c>
    </row>
    <row r="368" s="2" customFormat="1">
      <c r="A368" s="41"/>
      <c r="B368" s="42"/>
      <c r="C368" s="43"/>
      <c r="D368" s="230" t="s">
        <v>206</v>
      </c>
      <c r="E368" s="43"/>
      <c r="F368" s="231" t="s">
        <v>1174</v>
      </c>
      <c r="G368" s="43"/>
      <c r="H368" s="43"/>
      <c r="I368" s="232"/>
      <c r="J368" s="43"/>
      <c r="K368" s="43"/>
      <c r="L368" s="47"/>
      <c r="M368" s="233"/>
      <c r="N368" s="234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206</v>
      </c>
      <c r="AU368" s="20" t="s">
        <v>85</v>
      </c>
    </row>
    <row r="369" s="13" customFormat="1">
      <c r="A369" s="13"/>
      <c r="B369" s="235"/>
      <c r="C369" s="236"/>
      <c r="D369" s="237" t="s">
        <v>208</v>
      </c>
      <c r="E369" s="238" t="s">
        <v>19</v>
      </c>
      <c r="F369" s="239" t="s">
        <v>1159</v>
      </c>
      <c r="G369" s="236"/>
      <c r="H369" s="240">
        <v>114.3</v>
      </c>
      <c r="I369" s="241"/>
      <c r="J369" s="236"/>
      <c r="K369" s="236"/>
      <c r="L369" s="242"/>
      <c r="M369" s="243"/>
      <c r="N369" s="244"/>
      <c r="O369" s="244"/>
      <c r="P369" s="244"/>
      <c r="Q369" s="244"/>
      <c r="R369" s="244"/>
      <c r="S369" s="244"/>
      <c r="T369" s="245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6" t="s">
        <v>208</v>
      </c>
      <c r="AU369" s="246" t="s">
        <v>85</v>
      </c>
      <c r="AV369" s="13" t="s">
        <v>85</v>
      </c>
      <c r="AW369" s="13" t="s">
        <v>37</v>
      </c>
      <c r="AX369" s="13" t="s">
        <v>76</v>
      </c>
      <c r="AY369" s="246" t="s">
        <v>197</v>
      </c>
    </row>
    <row r="370" s="13" customFormat="1">
      <c r="A370" s="13"/>
      <c r="B370" s="235"/>
      <c r="C370" s="236"/>
      <c r="D370" s="237" t="s">
        <v>208</v>
      </c>
      <c r="E370" s="238" t="s">
        <v>19</v>
      </c>
      <c r="F370" s="239" t="s">
        <v>1164</v>
      </c>
      <c r="G370" s="236"/>
      <c r="H370" s="240">
        <v>80.5</v>
      </c>
      <c r="I370" s="241"/>
      <c r="J370" s="236"/>
      <c r="K370" s="236"/>
      <c r="L370" s="242"/>
      <c r="M370" s="243"/>
      <c r="N370" s="244"/>
      <c r="O370" s="244"/>
      <c r="P370" s="244"/>
      <c r="Q370" s="244"/>
      <c r="R370" s="244"/>
      <c r="S370" s="244"/>
      <c r="T370" s="245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6" t="s">
        <v>208</v>
      </c>
      <c r="AU370" s="246" t="s">
        <v>85</v>
      </c>
      <c r="AV370" s="13" t="s">
        <v>85</v>
      </c>
      <c r="AW370" s="13" t="s">
        <v>37</v>
      </c>
      <c r="AX370" s="13" t="s">
        <v>76</v>
      </c>
      <c r="AY370" s="246" t="s">
        <v>197</v>
      </c>
    </row>
    <row r="371" s="13" customFormat="1">
      <c r="A371" s="13"/>
      <c r="B371" s="235"/>
      <c r="C371" s="236"/>
      <c r="D371" s="237" t="s">
        <v>208</v>
      </c>
      <c r="E371" s="238" t="s">
        <v>19</v>
      </c>
      <c r="F371" s="239" t="s">
        <v>1154</v>
      </c>
      <c r="G371" s="236"/>
      <c r="H371" s="240">
        <v>18</v>
      </c>
      <c r="I371" s="241"/>
      <c r="J371" s="236"/>
      <c r="K371" s="236"/>
      <c r="L371" s="242"/>
      <c r="M371" s="243"/>
      <c r="N371" s="244"/>
      <c r="O371" s="244"/>
      <c r="P371" s="244"/>
      <c r="Q371" s="244"/>
      <c r="R371" s="244"/>
      <c r="S371" s="244"/>
      <c r="T371" s="245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6" t="s">
        <v>208</v>
      </c>
      <c r="AU371" s="246" t="s">
        <v>85</v>
      </c>
      <c r="AV371" s="13" t="s">
        <v>85</v>
      </c>
      <c r="AW371" s="13" t="s">
        <v>37</v>
      </c>
      <c r="AX371" s="13" t="s">
        <v>76</v>
      </c>
      <c r="AY371" s="246" t="s">
        <v>197</v>
      </c>
    </row>
    <row r="372" s="14" customFormat="1">
      <c r="A372" s="14"/>
      <c r="B372" s="247"/>
      <c r="C372" s="248"/>
      <c r="D372" s="237" t="s">
        <v>208</v>
      </c>
      <c r="E372" s="249" t="s">
        <v>19</v>
      </c>
      <c r="F372" s="250" t="s">
        <v>272</v>
      </c>
      <c r="G372" s="248"/>
      <c r="H372" s="251">
        <v>212.80000000000001</v>
      </c>
      <c r="I372" s="252"/>
      <c r="J372" s="248"/>
      <c r="K372" s="248"/>
      <c r="L372" s="253"/>
      <c r="M372" s="254"/>
      <c r="N372" s="255"/>
      <c r="O372" s="255"/>
      <c r="P372" s="255"/>
      <c r="Q372" s="255"/>
      <c r="R372" s="255"/>
      <c r="S372" s="255"/>
      <c r="T372" s="256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7" t="s">
        <v>208</v>
      </c>
      <c r="AU372" s="257" t="s">
        <v>85</v>
      </c>
      <c r="AV372" s="14" t="s">
        <v>204</v>
      </c>
      <c r="AW372" s="14" t="s">
        <v>37</v>
      </c>
      <c r="AX372" s="14" t="s">
        <v>83</v>
      </c>
      <c r="AY372" s="257" t="s">
        <v>197</v>
      </c>
    </row>
    <row r="373" s="2" customFormat="1" ht="37.8" customHeight="1">
      <c r="A373" s="41"/>
      <c r="B373" s="42"/>
      <c r="C373" s="217" t="s">
        <v>549</v>
      </c>
      <c r="D373" s="217" t="s">
        <v>199</v>
      </c>
      <c r="E373" s="218" t="s">
        <v>1175</v>
      </c>
      <c r="F373" s="219" t="s">
        <v>1176</v>
      </c>
      <c r="G373" s="220" t="s">
        <v>202</v>
      </c>
      <c r="H373" s="221">
        <v>63.049999999999997</v>
      </c>
      <c r="I373" s="222"/>
      <c r="J373" s="223">
        <f>ROUND(I373*H373,2)</f>
        <v>0</v>
      </c>
      <c r="K373" s="219" t="s">
        <v>203</v>
      </c>
      <c r="L373" s="47"/>
      <c r="M373" s="224" t="s">
        <v>19</v>
      </c>
      <c r="N373" s="225" t="s">
        <v>47</v>
      </c>
      <c r="O373" s="87"/>
      <c r="P373" s="226">
        <f>O373*H373</f>
        <v>0</v>
      </c>
      <c r="Q373" s="226">
        <v>1.0000000000000001E-05</v>
      </c>
      <c r="R373" s="226">
        <f>Q373*H373</f>
        <v>0.00063049999999999998</v>
      </c>
      <c r="S373" s="226">
        <v>0</v>
      </c>
      <c r="T373" s="227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8" t="s">
        <v>204</v>
      </c>
      <c r="AT373" s="228" t="s">
        <v>199</v>
      </c>
      <c r="AU373" s="228" t="s">
        <v>85</v>
      </c>
      <c r="AY373" s="20" t="s">
        <v>197</v>
      </c>
      <c r="BE373" s="229">
        <f>IF(N373="základní",J373,0)</f>
        <v>0</v>
      </c>
      <c r="BF373" s="229">
        <f>IF(N373="snížená",J373,0)</f>
        <v>0</v>
      </c>
      <c r="BG373" s="229">
        <f>IF(N373="zákl. přenesená",J373,0)</f>
        <v>0</v>
      </c>
      <c r="BH373" s="229">
        <f>IF(N373="sníž. přenesená",J373,0)</f>
        <v>0</v>
      </c>
      <c r="BI373" s="229">
        <f>IF(N373="nulová",J373,0)</f>
        <v>0</v>
      </c>
      <c r="BJ373" s="20" t="s">
        <v>83</v>
      </c>
      <c r="BK373" s="229">
        <f>ROUND(I373*H373,2)</f>
        <v>0</v>
      </c>
      <c r="BL373" s="20" t="s">
        <v>204</v>
      </c>
      <c r="BM373" s="228" t="s">
        <v>1177</v>
      </c>
    </row>
    <row r="374" s="2" customFormat="1">
      <c r="A374" s="41"/>
      <c r="B374" s="42"/>
      <c r="C374" s="43"/>
      <c r="D374" s="230" t="s">
        <v>206</v>
      </c>
      <c r="E374" s="43"/>
      <c r="F374" s="231" t="s">
        <v>1178</v>
      </c>
      <c r="G374" s="43"/>
      <c r="H374" s="43"/>
      <c r="I374" s="232"/>
      <c r="J374" s="43"/>
      <c r="K374" s="43"/>
      <c r="L374" s="47"/>
      <c r="M374" s="233"/>
      <c r="N374" s="234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206</v>
      </c>
      <c r="AU374" s="20" t="s">
        <v>85</v>
      </c>
    </row>
    <row r="375" s="13" customFormat="1">
      <c r="A375" s="13"/>
      <c r="B375" s="235"/>
      <c r="C375" s="236"/>
      <c r="D375" s="237" t="s">
        <v>208</v>
      </c>
      <c r="E375" s="238" t="s">
        <v>19</v>
      </c>
      <c r="F375" s="239" t="s">
        <v>1169</v>
      </c>
      <c r="G375" s="236"/>
      <c r="H375" s="240">
        <v>2.25</v>
      </c>
      <c r="I375" s="241"/>
      <c r="J375" s="236"/>
      <c r="K375" s="236"/>
      <c r="L375" s="242"/>
      <c r="M375" s="243"/>
      <c r="N375" s="244"/>
      <c r="O375" s="244"/>
      <c r="P375" s="244"/>
      <c r="Q375" s="244"/>
      <c r="R375" s="244"/>
      <c r="S375" s="244"/>
      <c r="T375" s="245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6" t="s">
        <v>208</v>
      </c>
      <c r="AU375" s="246" t="s">
        <v>85</v>
      </c>
      <c r="AV375" s="13" t="s">
        <v>85</v>
      </c>
      <c r="AW375" s="13" t="s">
        <v>37</v>
      </c>
      <c r="AX375" s="13" t="s">
        <v>76</v>
      </c>
      <c r="AY375" s="246" t="s">
        <v>197</v>
      </c>
    </row>
    <row r="376" s="13" customFormat="1">
      <c r="A376" s="13"/>
      <c r="B376" s="235"/>
      <c r="C376" s="236"/>
      <c r="D376" s="237" t="s">
        <v>208</v>
      </c>
      <c r="E376" s="238" t="s">
        <v>19</v>
      </c>
      <c r="F376" s="239" t="s">
        <v>1170</v>
      </c>
      <c r="G376" s="236"/>
      <c r="H376" s="240">
        <v>60.799999999999997</v>
      </c>
      <c r="I376" s="241"/>
      <c r="J376" s="236"/>
      <c r="K376" s="236"/>
      <c r="L376" s="242"/>
      <c r="M376" s="243"/>
      <c r="N376" s="244"/>
      <c r="O376" s="244"/>
      <c r="P376" s="244"/>
      <c r="Q376" s="244"/>
      <c r="R376" s="244"/>
      <c r="S376" s="244"/>
      <c r="T376" s="245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6" t="s">
        <v>208</v>
      </c>
      <c r="AU376" s="246" t="s">
        <v>85</v>
      </c>
      <c r="AV376" s="13" t="s">
        <v>85</v>
      </c>
      <c r="AW376" s="13" t="s">
        <v>37</v>
      </c>
      <c r="AX376" s="13" t="s">
        <v>76</v>
      </c>
      <c r="AY376" s="246" t="s">
        <v>197</v>
      </c>
    </row>
    <row r="377" s="14" customFormat="1">
      <c r="A377" s="14"/>
      <c r="B377" s="247"/>
      <c r="C377" s="248"/>
      <c r="D377" s="237" t="s">
        <v>208</v>
      </c>
      <c r="E377" s="249" t="s">
        <v>19</v>
      </c>
      <c r="F377" s="250" t="s">
        <v>272</v>
      </c>
      <c r="G377" s="248"/>
      <c r="H377" s="251">
        <v>63.049999999999997</v>
      </c>
      <c r="I377" s="252"/>
      <c r="J377" s="248"/>
      <c r="K377" s="248"/>
      <c r="L377" s="253"/>
      <c r="M377" s="254"/>
      <c r="N377" s="255"/>
      <c r="O377" s="255"/>
      <c r="P377" s="255"/>
      <c r="Q377" s="255"/>
      <c r="R377" s="255"/>
      <c r="S377" s="255"/>
      <c r="T377" s="256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7" t="s">
        <v>208</v>
      </c>
      <c r="AU377" s="257" t="s">
        <v>85</v>
      </c>
      <c r="AV377" s="14" t="s">
        <v>204</v>
      </c>
      <c r="AW377" s="14" t="s">
        <v>37</v>
      </c>
      <c r="AX377" s="14" t="s">
        <v>83</v>
      </c>
      <c r="AY377" s="257" t="s">
        <v>197</v>
      </c>
    </row>
    <row r="378" s="2" customFormat="1" ht="49.05" customHeight="1">
      <c r="A378" s="41"/>
      <c r="B378" s="42"/>
      <c r="C378" s="217" t="s">
        <v>556</v>
      </c>
      <c r="D378" s="217" t="s">
        <v>199</v>
      </c>
      <c r="E378" s="218" t="s">
        <v>561</v>
      </c>
      <c r="F378" s="219" t="s">
        <v>562</v>
      </c>
      <c r="G378" s="220" t="s">
        <v>248</v>
      </c>
      <c r="H378" s="221">
        <v>398</v>
      </c>
      <c r="I378" s="222"/>
      <c r="J378" s="223">
        <f>ROUND(I378*H378,2)</f>
        <v>0</v>
      </c>
      <c r="K378" s="219" t="s">
        <v>203</v>
      </c>
      <c r="L378" s="47"/>
      <c r="M378" s="224" t="s">
        <v>19</v>
      </c>
      <c r="N378" s="225" t="s">
        <v>47</v>
      </c>
      <c r="O378" s="87"/>
      <c r="P378" s="226">
        <f>O378*H378</f>
        <v>0</v>
      </c>
      <c r="Q378" s="226">
        <v>0.16850000000000001</v>
      </c>
      <c r="R378" s="226">
        <f>Q378*H378</f>
        <v>67.063000000000002</v>
      </c>
      <c r="S378" s="226">
        <v>0</v>
      </c>
      <c r="T378" s="227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228" t="s">
        <v>204</v>
      </c>
      <c r="AT378" s="228" t="s">
        <v>199</v>
      </c>
      <c r="AU378" s="228" t="s">
        <v>85</v>
      </c>
      <c r="AY378" s="20" t="s">
        <v>197</v>
      </c>
      <c r="BE378" s="229">
        <f>IF(N378="základní",J378,0)</f>
        <v>0</v>
      </c>
      <c r="BF378" s="229">
        <f>IF(N378="snížená",J378,0)</f>
        <v>0</v>
      </c>
      <c r="BG378" s="229">
        <f>IF(N378="zákl. přenesená",J378,0)</f>
        <v>0</v>
      </c>
      <c r="BH378" s="229">
        <f>IF(N378="sníž. přenesená",J378,0)</f>
        <v>0</v>
      </c>
      <c r="BI378" s="229">
        <f>IF(N378="nulová",J378,0)</f>
        <v>0</v>
      </c>
      <c r="BJ378" s="20" t="s">
        <v>83</v>
      </c>
      <c r="BK378" s="229">
        <f>ROUND(I378*H378,2)</f>
        <v>0</v>
      </c>
      <c r="BL378" s="20" t="s">
        <v>204</v>
      </c>
      <c r="BM378" s="228" t="s">
        <v>1179</v>
      </c>
    </row>
    <row r="379" s="2" customFormat="1">
      <c r="A379" s="41"/>
      <c r="B379" s="42"/>
      <c r="C379" s="43"/>
      <c r="D379" s="230" t="s">
        <v>206</v>
      </c>
      <c r="E379" s="43"/>
      <c r="F379" s="231" t="s">
        <v>564</v>
      </c>
      <c r="G379" s="43"/>
      <c r="H379" s="43"/>
      <c r="I379" s="232"/>
      <c r="J379" s="43"/>
      <c r="K379" s="43"/>
      <c r="L379" s="47"/>
      <c r="M379" s="233"/>
      <c r="N379" s="234"/>
      <c r="O379" s="87"/>
      <c r="P379" s="87"/>
      <c r="Q379" s="87"/>
      <c r="R379" s="87"/>
      <c r="S379" s="87"/>
      <c r="T379" s="88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T379" s="20" t="s">
        <v>206</v>
      </c>
      <c r="AU379" s="20" t="s">
        <v>85</v>
      </c>
    </row>
    <row r="380" s="13" customFormat="1">
      <c r="A380" s="13"/>
      <c r="B380" s="235"/>
      <c r="C380" s="236"/>
      <c r="D380" s="237" t="s">
        <v>208</v>
      </c>
      <c r="E380" s="238" t="s">
        <v>19</v>
      </c>
      <c r="F380" s="239" t="s">
        <v>1180</v>
      </c>
      <c r="G380" s="236"/>
      <c r="H380" s="240">
        <v>345</v>
      </c>
      <c r="I380" s="241"/>
      <c r="J380" s="236"/>
      <c r="K380" s="236"/>
      <c r="L380" s="242"/>
      <c r="M380" s="243"/>
      <c r="N380" s="244"/>
      <c r="O380" s="244"/>
      <c r="P380" s="244"/>
      <c r="Q380" s="244"/>
      <c r="R380" s="244"/>
      <c r="S380" s="244"/>
      <c r="T380" s="245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6" t="s">
        <v>208</v>
      </c>
      <c r="AU380" s="246" t="s">
        <v>85</v>
      </c>
      <c r="AV380" s="13" t="s">
        <v>85</v>
      </c>
      <c r="AW380" s="13" t="s">
        <v>37</v>
      </c>
      <c r="AX380" s="13" t="s">
        <v>76</v>
      </c>
      <c r="AY380" s="246" t="s">
        <v>197</v>
      </c>
    </row>
    <row r="381" s="13" customFormat="1">
      <c r="A381" s="13"/>
      <c r="B381" s="235"/>
      <c r="C381" s="236"/>
      <c r="D381" s="237" t="s">
        <v>208</v>
      </c>
      <c r="E381" s="238" t="s">
        <v>19</v>
      </c>
      <c r="F381" s="239" t="s">
        <v>1181</v>
      </c>
      <c r="G381" s="236"/>
      <c r="H381" s="240">
        <v>28</v>
      </c>
      <c r="I381" s="241"/>
      <c r="J381" s="236"/>
      <c r="K381" s="236"/>
      <c r="L381" s="242"/>
      <c r="M381" s="243"/>
      <c r="N381" s="244"/>
      <c r="O381" s="244"/>
      <c r="P381" s="244"/>
      <c r="Q381" s="244"/>
      <c r="R381" s="244"/>
      <c r="S381" s="244"/>
      <c r="T381" s="245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6" t="s">
        <v>208</v>
      </c>
      <c r="AU381" s="246" t="s">
        <v>85</v>
      </c>
      <c r="AV381" s="13" t="s">
        <v>85</v>
      </c>
      <c r="AW381" s="13" t="s">
        <v>37</v>
      </c>
      <c r="AX381" s="13" t="s">
        <v>76</v>
      </c>
      <c r="AY381" s="246" t="s">
        <v>197</v>
      </c>
    </row>
    <row r="382" s="15" customFormat="1">
      <c r="A382" s="15"/>
      <c r="B382" s="258"/>
      <c r="C382" s="259"/>
      <c r="D382" s="237" t="s">
        <v>208</v>
      </c>
      <c r="E382" s="260" t="s">
        <v>19</v>
      </c>
      <c r="F382" s="261" t="s">
        <v>566</v>
      </c>
      <c r="G382" s="259"/>
      <c r="H382" s="262">
        <v>373</v>
      </c>
      <c r="I382" s="263"/>
      <c r="J382" s="259"/>
      <c r="K382" s="259"/>
      <c r="L382" s="264"/>
      <c r="M382" s="265"/>
      <c r="N382" s="266"/>
      <c r="O382" s="266"/>
      <c r="P382" s="266"/>
      <c r="Q382" s="266"/>
      <c r="R382" s="266"/>
      <c r="S382" s="266"/>
      <c r="T382" s="267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68" t="s">
        <v>208</v>
      </c>
      <c r="AU382" s="268" t="s">
        <v>85</v>
      </c>
      <c r="AV382" s="15" t="s">
        <v>93</v>
      </c>
      <c r="AW382" s="15" t="s">
        <v>37</v>
      </c>
      <c r="AX382" s="15" t="s">
        <v>76</v>
      </c>
      <c r="AY382" s="268" t="s">
        <v>197</v>
      </c>
    </row>
    <row r="383" s="13" customFormat="1">
      <c r="A383" s="13"/>
      <c r="B383" s="235"/>
      <c r="C383" s="236"/>
      <c r="D383" s="237" t="s">
        <v>208</v>
      </c>
      <c r="E383" s="238" t="s">
        <v>19</v>
      </c>
      <c r="F383" s="239" t="s">
        <v>1182</v>
      </c>
      <c r="G383" s="236"/>
      <c r="H383" s="240">
        <v>25</v>
      </c>
      <c r="I383" s="241"/>
      <c r="J383" s="236"/>
      <c r="K383" s="236"/>
      <c r="L383" s="242"/>
      <c r="M383" s="243"/>
      <c r="N383" s="244"/>
      <c r="O383" s="244"/>
      <c r="P383" s="244"/>
      <c r="Q383" s="244"/>
      <c r="R383" s="244"/>
      <c r="S383" s="244"/>
      <c r="T383" s="245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6" t="s">
        <v>208</v>
      </c>
      <c r="AU383" s="246" t="s">
        <v>85</v>
      </c>
      <c r="AV383" s="13" t="s">
        <v>85</v>
      </c>
      <c r="AW383" s="13" t="s">
        <v>37</v>
      </c>
      <c r="AX383" s="13" t="s">
        <v>76</v>
      </c>
      <c r="AY383" s="246" t="s">
        <v>197</v>
      </c>
    </row>
    <row r="384" s="15" customFormat="1">
      <c r="A384" s="15"/>
      <c r="B384" s="258"/>
      <c r="C384" s="259"/>
      <c r="D384" s="237" t="s">
        <v>208</v>
      </c>
      <c r="E384" s="260" t="s">
        <v>19</v>
      </c>
      <c r="F384" s="261" t="s">
        <v>569</v>
      </c>
      <c r="G384" s="259"/>
      <c r="H384" s="262">
        <v>25</v>
      </c>
      <c r="I384" s="263"/>
      <c r="J384" s="259"/>
      <c r="K384" s="259"/>
      <c r="L384" s="264"/>
      <c r="M384" s="265"/>
      <c r="N384" s="266"/>
      <c r="O384" s="266"/>
      <c r="P384" s="266"/>
      <c r="Q384" s="266"/>
      <c r="R384" s="266"/>
      <c r="S384" s="266"/>
      <c r="T384" s="267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68" t="s">
        <v>208</v>
      </c>
      <c r="AU384" s="268" t="s">
        <v>85</v>
      </c>
      <c r="AV384" s="15" t="s">
        <v>93</v>
      </c>
      <c r="AW384" s="15" t="s">
        <v>37</v>
      </c>
      <c r="AX384" s="15" t="s">
        <v>76</v>
      </c>
      <c r="AY384" s="268" t="s">
        <v>197</v>
      </c>
    </row>
    <row r="385" s="14" customFormat="1">
      <c r="A385" s="14"/>
      <c r="B385" s="247"/>
      <c r="C385" s="248"/>
      <c r="D385" s="237" t="s">
        <v>208</v>
      </c>
      <c r="E385" s="249" t="s">
        <v>19</v>
      </c>
      <c r="F385" s="250" t="s">
        <v>272</v>
      </c>
      <c r="G385" s="248"/>
      <c r="H385" s="251">
        <v>398</v>
      </c>
      <c r="I385" s="252"/>
      <c r="J385" s="248"/>
      <c r="K385" s="248"/>
      <c r="L385" s="253"/>
      <c r="M385" s="254"/>
      <c r="N385" s="255"/>
      <c r="O385" s="255"/>
      <c r="P385" s="255"/>
      <c r="Q385" s="255"/>
      <c r="R385" s="255"/>
      <c r="S385" s="255"/>
      <c r="T385" s="256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7" t="s">
        <v>208</v>
      </c>
      <c r="AU385" s="257" t="s">
        <v>85</v>
      </c>
      <c r="AV385" s="14" t="s">
        <v>204</v>
      </c>
      <c r="AW385" s="14" t="s">
        <v>37</v>
      </c>
      <c r="AX385" s="14" t="s">
        <v>83</v>
      </c>
      <c r="AY385" s="257" t="s">
        <v>197</v>
      </c>
    </row>
    <row r="386" s="2" customFormat="1" ht="16.5" customHeight="1">
      <c r="A386" s="41"/>
      <c r="B386" s="42"/>
      <c r="C386" s="269" t="s">
        <v>560</v>
      </c>
      <c r="D386" s="269" t="s">
        <v>342</v>
      </c>
      <c r="E386" s="270" t="s">
        <v>571</v>
      </c>
      <c r="F386" s="271" t="s">
        <v>572</v>
      </c>
      <c r="G386" s="272" t="s">
        <v>248</v>
      </c>
      <c r="H386" s="273">
        <v>26</v>
      </c>
      <c r="I386" s="274"/>
      <c r="J386" s="275">
        <f>ROUND(I386*H386,2)</f>
        <v>0</v>
      </c>
      <c r="K386" s="271" t="s">
        <v>203</v>
      </c>
      <c r="L386" s="276"/>
      <c r="M386" s="277" t="s">
        <v>19</v>
      </c>
      <c r="N386" s="278" t="s">
        <v>47</v>
      </c>
      <c r="O386" s="87"/>
      <c r="P386" s="226">
        <f>O386*H386</f>
        <v>0</v>
      </c>
      <c r="Q386" s="226">
        <v>0.056000000000000001</v>
      </c>
      <c r="R386" s="226">
        <f>Q386*H386</f>
        <v>1.456</v>
      </c>
      <c r="S386" s="226">
        <v>0</v>
      </c>
      <c r="T386" s="227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8" t="s">
        <v>239</v>
      </c>
      <c r="AT386" s="228" t="s">
        <v>342</v>
      </c>
      <c r="AU386" s="228" t="s">
        <v>85</v>
      </c>
      <c r="AY386" s="20" t="s">
        <v>197</v>
      </c>
      <c r="BE386" s="229">
        <f>IF(N386="základní",J386,0)</f>
        <v>0</v>
      </c>
      <c r="BF386" s="229">
        <f>IF(N386="snížená",J386,0)</f>
        <v>0</v>
      </c>
      <c r="BG386" s="229">
        <f>IF(N386="zákl. přenesená",J386,0)</f>
        <v>0</v>
      </c>
      <c r="BH386" s="229">
        <f>IF(N386="sníž. přenesená",J386,0)</f>
        <v>0</v>
      </c>
      <c r="BI386" s="229">
        <f>IF(N386="nulová",J386,0)</f>
        <v>0</v>
      </c>
      <c r="BJ386" s="20" t="s">
        <v>83</v>
      </c>
      <c r="BK386" s="229">
        <f>ROUND(I386*H386,2)</f>
        <v>0</v>
      </c>
      <c r="BL386" s="20" t="s">
        <v>204</v>
      </c>
      <c r="BM386" s="228" t="s">
        <v>1183</v>
      </c>
    </row>
    <row r="387" s="13" customFormat="1">
      <c r="A387" s="13"/>
      <c r="B387" s="235"/>
      <c r="C387" s="236"/>
      <c r="D387" s="237" t="s">
        <v>208</v>
      </c>
      <c r="E387" s="238" t="s">
        <v>19</v>
      </c>
      <c r="F387" s="239" t="s">
        <v>1182</v>
      </c>
      <c r="G387" s="236"/>
      <c r="H387" s="240">
        <v>25</v>
      </c>
      <c r="I387" s="241"/>
      <c r="J387" s="236"/>
      <c r="K387" s="236"/>
      <c r="L387" s="242"/>
      <c r="M387" s="243"/>
      <c r="N387" s="244"/>
      <c r="O387" s="244"/>
      <c r="P387" s="244"/>
      <c r="Q387" s="244"/>
      <c r="R387" s="244"/>
      <c r="S387" s="244"/>
      <c r="T387" s="245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6" t="s">
        <v>208</v>
      </c>
      <c r="AU387" s="246" t="s">
        <v>85</v>
      </c>
      <c r="AV387" s="13" t="s">
        <v>85</v>
      </c>
      <c r="AW387" s="13" t="s">
        <v>37</v>
      </c>
      <c r="AX387" s="13" t="s">
        <v>76</v>
      </c>
      <c r="AY387" s="246" t="s">
        <v>197</v>
      </c>
    </row>
    <row r="388" s="15" customFormat="1">
      <c r="A388" s="15"/>
      <c r="B388" s="258"/>
      <c r="C388" s="259"/>
      <c r="D388" s="237" t="s">
        <v>208</v>
      </c>
      <c r="E388" s="260" t="s">
        <v>19</v>
      </c>
      <c r="F388" s="261" t="s">
        <v>569</v>
      </c>
      <c r="G388" s="259"/>
      <c r="H388" s="262">
        <v>25</v>
      </c>
      <c r="I388" s="263"/>
      <c r="J388" s="259"/>
      <c r="K388" s="259"/>
      <c r="L388" s="264"/>
      <c r="M388" s="265"/>
      <c r="N388" s="266"/>
      <c r="O388" s="266"/>
      <c r="P388" s="266"/>
      <c r="Q388" s="266"/>
      <c r="R388" s="266"/>
      <c r="S388" s="266"/>
      <c r="T388" s="267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68" t="s">
        <v>208</v>
      </c>
      <c r="AU388" s="268" t="s">
        <v>85</v>
      </c>
      <c r="AV388" s="15" t="s">
        <v>93</v>
      </c>
      <c r="AW388" s="15" t="s">
        <v>37</v>
      </c>
      <c r="AX388" s="15" t="s">
        <v>76</v>
      </c>
      <c r="AY388" s="268" t="s">
        <v>197</v>
      </c>
    </row>
    <row r="389" s="13" customFormat="1">
      <c r="A389" s="13"/>
      <c r="B389" s="235"/>
      <c r="C389" s="236"/>
      <c r="D389" s="237" t="s">
        <v>208</v>
      </c>
      <c r="E389" s="238" t="s">
        <v>19</v>
      </c>
      <c r="F389" s="239" t="s">
        <v>1184</v>
      </c>
      <c r="G389" s="236"/>
      <c r="H389" s="240">
        <v>25.5</v>
      </c>
      <c r="I389" s="241"/>
      <c r="J389" s="236"/>
      <c r="K389" s="236"/>
      <c r="L389" s="242"/>
      <c r="M389" s="243"/>
      <c r="N389" s="244"/>
      <c r="O389" s="244"/>
      <c r="P389" s="244"/>
      <c r="Q389" s="244"/>
      <c r="R389" s="244"/>
      <c r="S389" s="244"/>
      <c r="T389" s="245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6" t="s">
        <v>208</v>
      </c>
      <c r="AU389" s="246" t="s">
        <v>85</v>
      </c>
      <c r="AV389" s="13" t="s">
        <v>85</v>
      </c>
      <c r="AW389" s="13" t="s">
        <v>37</v>
      </c>
      <c r="AX389" s="13" t="s">
        <v>76</v>
      </c>
      <c r="AY389" s="246" t="s">
        <v>197</v>
      </c>
    </row>
    <row r="390" s="13" customFormat="1">
      <c r="A390" s="13"/>
      <c r="B390" s="235"/>
      <c r="C390" s="236"/>
      <c r="D390" s="237" t="s">
        <v>208</v>
      </c>
      <c r="E390" s="238" t="s">
        <v>19</v>
      </c>
      <c r="F390" s="239" t="s">
        <v>1185</v>
      </c>
      <c r="G390" s="236"/>
      <c r="H390" s="240">
        <v>26</v>
      </c>
      <c r="I390" s="241"/>
      <c r="J390" s="236"/>
      <c r="K390" s="236"/>
      <c r="L390" s="242"/>
      <c r="M390" s="243"/>
      <c r="N390" s="244"/>
      <c r="O390" s="244"/>
      <c r="P390" s="244"/>
      <c r="Q390" s="244"/>
      <c r="R390" s="244"/>
      <c r="S390" s="244"/>
      <c r="T390" s="245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6" t="s">
        <v>208</v>
      </c>
      <c r="AU390" s="246" t="s">
        <v>85</v>
      </c>
      <c r="AV390" s="13" t="s">
        <v>85</v>
      </c>
      <c r="AW390" s="13" t="s">
        <v>37</v>
      </c>
      <c r="AX390" s="13" t="s">
        <v>83</v>
      </c>
      <c r="AY390" s="246" t="s">
        <v>197</v>
      </c>
    </row>
    <row r="391" s="2" customFormat="1" ht="16.5" customHeight="1">
      <c r="A391" s="41"/>
      <c r="B391" s="42"/>
      <c r="C391" s="269" t="s">
        <v>570</v>
      </c>
      <c r="D391" s="269" t="s">
        <v>342</v>
      </c>
      <c r="E391" s="270" t="s">
        <v>577</v>
      </c>
      <c r="F391" s="271" t="s">
        <v>578</v>
      </c>
      <c r="G391" s="272" t="s">
        <v>248</v>
      </c>
      <c r="H391" s="273">
        <v>381</v>
      </c>
      <c r="I391" s="274"/>
      <c r="J391" s="275">
        <f>ROUND(I391*H391,2)</f>
        <v>0</v>
      </c>
      <c r="K391" s="271" t="s">
        <v>203</v>
      </c>
      <c r="L391" s="276"/>
      <c r="M391" s="277" t="s">
        <v>19</v>
      </c>
      <c r="N391" s="278" t="s">
        <v>47</v>
      </c>
      <c r="O391" s="87"/>
      <c r="P391" s="226">
        <f>O391*H391</f>
        <v>0</v>
      </c>
      <c r="Q391" s="226">
        <v>0.080000000000000002</v>
      </c>
      <c r="R391" s="226">
        <f>Q391*H391</f>
        <v>30.48</v>
      </c>
      <c r="S391" s="226">
        <v>0</v>
      </c>
      <c r="T391" s="227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28" t="s">
        <v>239</v>
      </c>
      <c r="AT391" s="228" t="s">
        <v>342</v>
      </c>
      <c r="AU391" s="228" t="s">
        <v>85</v>
      </c>
      <c r="AY391" s="20" t="s">
        <v>197</v>
      </c>
      <c r="BE391" s="229">
        <f>IF(N391="základní",J391,0)</f>
        <v>0</v>
      </c>
      <c r="BF391" s="229">
        <f>IF(N391="snížená",J391,0)</f>
        <v>0</v>
      </c>
      <c r="BG391" s="229">
        <f>IF(N391="zákl. přenesená",J391,0)</f>
        <v>0</v>
      </c>
      <c r="BH391" s="229">
        <f>IF(N391="sníž. přenesená",J391,0)</f>
        <v>0</v>
      </c>
      <c r="BI391" s="229">
        <f>IF(N391="nulová",J391,0)</f>
        <v>0</v>
      </c>
      <c r="BJ391" s="20" t="s">
        <v>83</v>
      </c>
      <c r="BK391" s="229">
        <f>ROUND(I391*H391,2)</f>
        <v>0</v>
      </c>
      <c r="BL391" s="20" t="s">
        <v>204</v>
      </c>
      <c r="BM391" s="228" t="s">
        <v>1186</v>
      </c>
    </row>
    <row r="392" s="13" customFormat="1">
      <c r="A392" s="13"/>
      <c r="B392" s="235"/>
      <c r="C392" s="236"/>
      <c r="D392" s="237" t="s">
        <v>208</v>
      </c>
      <c r="E392" s="238" t="s">
        <v>19</v>
      </c>
      <c r="F392" s="239" t="s">
        <v>1180</v>
      </c>
      <c r="G392" s="236"/>
      <c r="H392" s="240">
        <v>345</v>
      </c>
      <c r="I392" s="241"/>
      <c r="J392" s="236"/>
      <c r="K392" s="236"/>
      <c r="L392" s="242"/>
      <c r="M392" s="243"/>
      <c r="N392" s="244"/>
      <c r="O392" s="244"/>
      <c r="P392" s="244"/>
      <c r="Q392" s="244"/>
      <c r="R392" s="244"/>
      <c r="S392" s="244"/>
      <c r="T392" s="245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46" t="s">
        <v>208</v>
      </c>
      <c r="AU392" s="246" t="s">
        <v>85</v>
      </c>
      <c r="AV392" s="13" t="s">
        <v>85</v>
      </c>
      <c r="AW392" s="13" t="s">
        <v>37</v>
      </c>
      <c r="AX392" s="13" t="s">
        <v>76</v>
      </c>
      <c r="AY392" s="246" t="s">
        <v>197</v>
      </c>
    </row>
    <row r="393" s="13" customFormat="1">
      <c r="A393" s="13"/>
      <c r="B393" s="235"/>
      <c r="C393" s="236"/>
      <c r="D393" s="237" t="s">
        <v>208</v>
      </c>
      <c r="E393" s="238" t="s">
        <v>19</v>
      </c>
      <c r="F393" s="239" t="s">
        <v>1181</v>
      </c>
      <c r="G393" s="236"/>
      <c r="H393" s="240">
        <v>28</v>
      </c>
      <c r="I393" s="241"/>
      <c r="J393" s="236"/>
      <c r="K393" s="236"/>
      <c r="L393" s="242"/>
      <c r="M393" s="243"/>
      <c r="N393" s="244"/>
      <c r="O393" s="244"/>
      <c r="P393" s="244"/>
      <c r="Q393" s="244"/>
      <c r="R393" s="244"/>
      <c r="S393" s="244"/>
      <c r="T393" s="245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46" t="s">
        <v>208</v>
      </c>
      <c r="AU393" s="246" t="s">
        <v>85</v>
      </c>
      <c r="AV393" s="13" t="s">
        <v>85</v>
      </c>
      <c r="AW393" s="13" t="s">
        <v>37</v>
      </c>
      <c r="AX393" s="13" t="s">
        <v>76</v>
      </c>
      <c r="AY393" s="246" t="s">
        <v>197</v>
      </c>
    </row>
    <row r="394" s="15" customFormat="1">
      <c r="A394" s="15"/>
      <c r="B394" s="258"/>
      <c r="C394" s="259"/>
      <c r="D394" s="237" t="s">
        <v>208</v>
      </c>
      <c r="E394" s="260" t="s">
        <v>19</v>
      </c>
      <c r="F394" s="261" t="s">
        <v>566</v>
      </c>
      <c r="G394" s="259"/>
      <c r="H394" s="262">
        <v>373</v>
      </c>
      <c r="I394" s="263"/>
      <c r="J394" s="259"/>
      <c r="K394" s="259"/>
      <c r="L394" s="264"/>
      <c r="M394" s="265"/>
      <c r="N394" s="266"/>
      <c r="O394" s="266"/>
      <c r="P394" s="266"/>
      <c r="Q394" s="266"/>
      <c r="R394" s="266"/>
      <c r="S394" s="266"/>
      <c r="T394" s="267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T394" s="268" t="s">
        <v>208</v>
      </c>
      <c r="AU394" s="268" t="s">
        <v>85</v>
      </c>
      <c r="AV394" s="15" t="s">
        <v>93</v>
      </c>
      <c r="AW394" s="15" t="s">
        <v>37</v>
      </c>
      <c r="AX394" s="15" t="s">
        <v>76</v>
      </c>
      <c r="AY394" s="268" t="s">
        <v>197</v>
      </c>
    </row>
    <row r="395" s="13" customFormat="1">
      <c r="A395" s="13"/>
      <c r="B395" s="235"/>
      <c r="C395" s="236"/>
      <c r="D395" s="237" t="s">
        <v>208</v>
      </c>
      <c r="E395" s="238" t="s">
        <v>19</v>
      </c>
      <c r="F395" s="239" t="s">
        <v>1187</v>
      </c>
      <c r="G395" s="236"/>
      <c r="H395" s="240">
        <v>380.45999999999998</v>
      </c>
      <c r="I395" s="241"/>
      <c r="J395" s="236"/>
      <c r="K395" s="236"/>
      <c r="L395" s="242"/>
      <c r="M395" s="243"/>
      <c r="N395" s="244"/>
      <c r="O395" s="244"/>
      <c r="P395" s="244"/>
      <c r="Q395" s="244"/>
      <c r="R395" s="244"/>
      <c r="S395" s="244"/>
      <c r="T395" s="245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46" t="s">
        <v>208</v>
      </c>
      <c r="AU395" s="246" t="s">
        <v>85</v>
      </c>
      <c r="AV395" s="13" t="s">
        <v>85</v>
      </c>
      <c r="AW395" s="13" t="s">
        <v>37</v>
      </c>
      <c r="AX395" s="13" t="s">
        <v>76</v>
      </c>
      <c r="AY395" s="246" t="s">
        <v>197</v>
      </c>
    </row>
    <row r="396" s="13" customFormat="1">
      <c r="A396" s="13"/>
      <c r="B396" s="235"/>
      <c r="C396" s="236"/>
      <c r="D396" s="237" t="s">
        <v>208</v>
      </c>
      <c r="E396" s="238" t="s">
        <v>19</v>
      </c>
      <c r="F396" s="239" t="s">
        <v>1188</v>
      </c>
      <c r="G396" s="236"/>
      <c r="H396" s="240">
        <v>381</v>
      </c>
      <c r="I396" s="241"/>
      <c r="J396" s="236"/>
      <c r="K396" s="236"/>
      <c r="L396" s="242"/>
      <c r="M396" s="243"/>
      <c r="N396" s="244"/>
      <c r="O396" s="244"/>
      <c r="P396" s="244"/>
      <c r="Q396" s="244"/>
      <c r="R396" s="244"/>
      <c r="S396" s="244"/>
      <c r="T396" s="245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46" t="s">
        <v>208</v>
      </c>
      <c r="AU396" s="246" t="s">
        <v>85</v>
      </c>
      <c r="AV396" s="13" t="s">
        <v>85</v>
      </c>
      <c r="AW396" s="13" t="s">
        <v>37</v>
      </c>
      <c r="AX396" s="13" t="s">
        <v>83</v>
      </c>
      <c r="AY396" s="246" t="s">
        <v>197</v>
      </c>
    </row>
    <row r="397" s="2" customFormat="1" ht="49.05" customHeight="1">
      <c r="A397" s="41"/>
      <c r="B397" s="42"/>
      <c r="C397" s="217" t="s">
        <v>576</v>
      </c>
      <c r="D397" s="217" t="s">
        <v>199</v>
      </c>
      <c r="E397" s="218" t="s">
        <v>583</v>
      </c>
      <c r="F397" s="219" t="s">
        <v>584</v>
      </c>
      <c r="G397" s="220" t="s">
        <v>248</v>
      </c>
      <c r="H397" s="221">
        <v>169.90000000000001</v>
      </c>
      <c r="I397" s="222"/>
      <c r="J397" s="223">
        <f>ROUND(I397*H397,2)</f>
        <v>0</v>
      </c>
      <c r="K397" s="219" t="s">
        <v>203</v>
      </c>
      <c r="L397" s="47"/>
      <c r="M397" s="224" t="s">
        <v>19</v>
      </c>
      <c r="N397" s="225" t="s">
        <v>47</v>
      </c>
      <c r="O397" s="87"/>
      <c r="P397" s="226">
        <f>O397*H397</f>
        <v>0</v>
      </c>
      <c r="Q397" s="226">
        <v>0.14041999999999999</v>
      </c>
      <c r="R397" s="226">
        <f>Q397*H397</f>
        <v>23.857357999999998</v>
      </c>
      <c r="S397" s="226">
        <v>0</v>
      </c>
      <c r="T397" s="227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8" t="s">
        <v>204</v>
      </c>
      <c r="AT397" s="228" t="s">
        <v>199</v>
      </c>
      <c r="AU397" s="228" t="s">
        <v>85</v>
      </c>
      <c r="AY397" s="20" t="s">
        <v>197</v>
      </c>
      <c r="BE397" s="229">
        <f>IF(N397="základní",J397,0)</f>
        <v>0</v>
      </c>
      <c r="BF397" s="229">
        <f>IF(N397="snížená",J397,0)</f>
        <v>0</v>
      </c>
      <c r="BG397" s="229">
        <f>IF(N397="zákl. přenesená",J397,0)</f>
        <v>0</v>
      </c>
      <c r="BH397" s="229">
        <f>IF(N397="sníž. přenesená",J397,0)</f>
        <v>0</v>
      </c>
      <c r="BI397" s="229">
        <f>IF(N397="nulová",J397,0)</f>
        <v>0</v>
      </c>
      <c r="BJ397" s="20" t="s">
        <v>83</v>
      </c>
      <c r="BK397" s="229">
        <f>ROUND(I397*H397,2)</f>
        <v>0</v>
      </c>
      <c r="BL397" s="20" t="s">
        <v>204</v>
      </c>
      <c r="BM397" s="228" t="s">
        <v>1189</v>
      </c>
    </row>
    <row r="398" s="2" customFormat="1">
      <c r="A398" s="41"/>
      <c r="B398" s="42"/>
      <c r="C398" s="43"/>
      <c r="D398" s="230" t="s">
        <v>206</v>
      </c>
      <c r="E398" s="43"/>
      <c r="F398" s="231" t="s">
        <v>586</v>
      </c>
      <c r="G398" s="43"/>
      <c r="H398" s="43"/>
      <c r="I398" s="232"/>
      <c r="J398" s="43"/>
      <c r="K398" s="43"/>
      <c r="L398" s="47"/>
      <c r="M398" s="233"/>
      <c r="N398" s="234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206</v>
      </c>
      <c r="AU398" s="20" t="s">
        <v>85</v>
      </c>
    </row>
    <row r="399" s="13" customFormat="1">
      <c r="A399" s="13"/>
      <c r="B399" s="235"/>
      <c r="C399" s="236"/>
      <c r="D399" s="237" t="s">
        <v>208</v>
      </c>
      <c r="E399" s="238" t="s">
        <v>19</v>
      </c>
      <c r="F399" s="239" t="s">
        <v>1190</v>
      </c>
      <c r="G399" s="236"/>
      <c r="H399" s="240">
        <v>169.90000000000001</v>
      </c>
      <c r="I399" s="241"/>
      <c r="J399" s="236"/>
      <c r="K399" s="236"/>
      <c r="L399" s="242"/>
      <c r="M399" s="243"/>
      <c r="N399" s="244"/>
      <c r="O399" s="244"/>
      <c r="P399" s="244"/>
      <c r="Q399" s="244"/>
      <c r="R399" s="244"/>
      <c r="S399" s="244"/>
      <c r="T399" s="245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6" t="s">
        <v>208</v>
      </c>
      <c r="AU399" s="246" t="s">
        <v>85</v>
      </c>
      <c r="AV399" s="13" t="s">
        <v>85</v>
      </c>
      <c r="AW399" s="13" t="s">
        <v>37</v>
      </c>
      <c r="AX399" s="13" t="s">
        <v>76</v>
      </c>
      <c r="AY399" s="246" t="s">
        <v>197</v>
      </c>
    </row>
    <row r="400" s="15" customFormat="1">
      <c r="A400" s="15"/>
      <c r="B400" s="258"/>
      <c r="C400" s="259"/>
      <c r="D400" s="237" t="s">
        <v>208</v>
      </c>
      <c r="E400" s="260" t="s">
        <v>19</v>
      </c>
      <c r="F400" s="261" t="s">
        <v>588</v>
      </c>
      <c r="G400" s="259"/>
      <c r="H400" s="262">
        <v>169.90000000000001</v>
      </c>
      <c r="I400" s="263"/>
      <c r="J400" s="259"/>
      <c r="K400" s="259"/>
      <c r="L400" s="264"/>
      <c r="M400" s="265"/>
      <c r="N400" s="266"/>
      <c r="O400" s="266"/>
      <c r="P400" s="266"/>
      <c r="Q400" s="266"/>
      <c r="R400" s="266"/>
      <c r="S400" s="266"/>
      <c r="T400" s="267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T400" s="268" t="s">
        <v>208</v>
      </c>
      <c r="AU400" s="268" t="s">
        <v>85</v>
      </c>
      <c r="AV400" s="15" t="s">
        <v>93</v>
      </c>
      <c r="AW400" s="15" t="s">
        <v>37</v>
      </c>
      <c r="AX400" s="15" t="s">
        <v>76</v>
      </c>
      <c r="AY400" s="268" t="s">
        <v>197</v>
      </c>
    </row>
    <row r="401" s="14" customFormat="1">
      <c r="A401" s="14"/>
      <c r="B401" s="247"/>
      <c r="C401" s="248"/>
      <c r="D401" s="237" t="s">
        <v>208</v>
      </c>
      <c r="E401" s="249" t="s">
        <v>19</v>
      </c>
      <c r="F401" s="250" t="s">
        <v>272</v>
      </c>
      <c r="G401" s="248"/>
      <c r="H401" s="251">
        <v>169.90000000000001</v>
      </c>
      <c r="I401" s="252"/>
      <c r="J401" s="248"/>
      <c r="K401" s="248"/>
      <c r="L401" s="253"/>
      <c r="M401" s="254"/>
      <c r="N401" s="255"/>
      <c r="O401" s="255"/>
      <c r="P401" s="255"/>
      <c r="Q401" s="255"/>
      <c r="R401" s="255"/>
      <c r="S401" s="255"/>
      <c r="T401" s="256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7" t="s">
        <v>208</v>
      </c>
      <c r="AU401" s="257" t="s">
        <v>85</v>
      </c>
      <c r="AV401" s="14" t="s">
        <v>204</v>
      </c>
      <c r="AW401" s="14" t="s">
        <v>37</v>
      </c>
      <c r="AX401" s="14" t="s">
        <v>83</v>
      </c>
      <c r="AY401" s="257" t="s">
        <v>197</v>
      </c>
    </row>
    <row r="402" s="2" customFormat="1" ht="21.75" customHeight="1">
      <c r="A402" s="41"/>
      <c r="B402" s="42"/>
      <c r="C402" s="269" t="s">
        <v>582</v>
      </c>
      <c r="D402" s="269" t="s">
        <v>342</v>
      </c>
      <c r="E402" s="270" t="s">
        <v>590</v>
      </c>
      <c r="F402" s="271" t="s">
        <v>591</v>
      </c>
      <c r="G402" s="272" t="s">
        <v>248</v>
      </c>
      <c r="H402" s="273">
        <v>174</v>
      </c>
      <c r="I402" s="274"/>
      <c r="J402" s="275">
        <f>ROUND(I402*H402,2)</f>
        <v>0</v>
      </c>
      <c r="K402" s="271" t="s">
        <v>203</v>
      </c>
      <c r="L402" s="276"/>
      <c r="M402" s="277" t="s">
        <v>19</v>
      </c>
      <c r="N402" s="278" t="s">
        <v>47</v>
      </c>
      <c r="O402" s="87"/>
      <c r="P402" s="226">
        <f>O402*H402</f>
        <v>0</v>
      </c>
      <c r="Q402" s="226">
        <v>0.0263</v>
      </c>
      <c r="R402" s="226">
        <f>Q402*H402</f>
        <v>4.5762</v>
      </c>
      <c r="S402" s="226">
        <v>0</v>
      </c>
      <c r="T402" s="227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8" t="s">
        <v>239</v>
      </c>
      <c r="AT402" s="228" t="s">
        <v>342</v>
      </c>
      <c r="AU402" s="228" t="s">
        <v>85</v>
      </c>
      <c r="AY402" s="20" t="s">
        <v>197</v>
      </c>
      <c r="BE402" s="229">
        <f>IF(N402="základní",J402,0)</f>
        <v>0</v>
      </c>
      <c r="BF402" s="229">
        <f>IF(N402="snížená",J402,0)</f>
        <v>0</v>
      </c>
      <c r="BG402" s="229">
        <f>IF(N402="zákl. přenesená",J402,0)</f>
        <v>0</v>
      </c>
      <c r="BH402" s="229">
        <f>IF(N402="sníž. přenesená",J402,0)</f>
        <v>0</v>
      </c>
      <c r="BI402" s="229">
        <f>IF(N402="nulová",J402,0)</f>
        <v>0</v>
      </c>
      <c r="BJ402" s="20" t="s">
        <v>83</v>
      </c>
      <c r="BK402" s="229">
        <f>ROUND(I402*H402,2)</f>
        <v>0</v>
      </c>
      <c r="BL402" s="20" t="s">
        <v>204</v>
      </c>
      <c r="BM402" s="228" t="s">
        <v>1191</v>
      </c>
    </row>
    <row r="403" s="13" customFormat="1">
      <c r="A403" s="13"/>
      <c r="B403" s="235"/>
      <c r="C403" s="236"/>
      <c r="D403" s="237" t="s">
        <v>208</v>
      </c>
      <c r="E403" s="238" t="s">
        <v>19</v>
      </c>
      <c r="F403" s="239" t="s">
        <v>1190</v>
      </c>
      <c r="G403" s="236"/>
      <c r="H403" s="240">
        <v>169.90000000000001</v>
      </c>
      <c r="I403" s="241"/>
      <c r="J403" s="236"/>
      <c r="K403" s="236"/>
      <c r="L403" s="242"/>
      <c r="M403" s="243"/>
      <c r="N403" s="244"/>
      <c r="O403" s="244"/>
      <c r="P403" s="244"/>
      <c r="Q403" s="244"/>
      <c r="R403" s="244"/>
      <c r="S403" s="244"/>
      <c r="T403" s="245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6" t="s">
        <v>208</v>
      </c>
      <c r="AU403" s="246" t="s">
        <v>85</v>
      </c>
      <c r="AV403" s="13" t="s">
        <v>85</v>
      </c>
      <c r="AW403" s="13" t="s">
        <v>37</v>
      </c>
      <c r="AX403" s="13" t="s">
        <v>76</v>
      </c>
      <c r="AY403" s="246" t="s">
        <v>197</v>
      </c>
    </row>
    <row r="404" s="15" customFormat="1">
      <c r="A404" s="15"/>
      <c r="B404" s="258"/>
      <c r="C404" s="259"/>
      <c r="D404" s="237" t="s">
        <v>208</v>
      </c>
      <c r="E404" s="260" t="s">
        <v>19</v>
      </c>
      <c r="F404" s="261" t="s">
        <v>588</v>
      </c>
      <c r="G404" s="259"/>
      <c r="H404" s="262">
        <v>169.90000000000001</v>
      </c>
      <c r="I404" s="263"/>
      <c r="J404" s="259"/>
      <c r="K404" s="259"/>
      <c r="L404" s="264"/>
      <c r="M404" s="265"/>
      <c r="N404" s="266"/>
      <c r="O404" s="266"/>
      <c r="P404" s="266"/>
      <c r="Q404" s="266"/>
      <c r="R404" s="266"/>
      <c r="S404" s="266"/>
      <c r="T404" s="267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T404" s="268" t="s">
        <v>208</v>
      </c>
      <c r="AU404" s="268" t="s">
        <v>85</v>
      </c>
      <c r="AV404" s="15" t="s">
        <v>93</v>
      </c>
      <c r="AW404" s="15" t="s">
        <v>37</v>
      </c>
      <c r="AX404" s="15" t="s">
        <v>76</v>
      </c>
      <c r="AY404" s="268" t="s">
        <v>197</v>
      </c>
    </row>
    <row r="405" s="13" customFormat="1">
      <c r="A405" s="13"/>
      <c r="B405" s="235"/>
      <c r="C405" s="236"/>
      <c r="D405" s="237" t="s">
        <v>208</v>
      </c>
      <c r="E405" s="238" t="s">
        <v>19</v>
      </c>
      <c r="F405" s="239" t="s">
        <v>1192</v>
      </c>
      <c r="G405" s="236"/>
      <c r="H405" s="240">
        <v>173.298</v>
      </c>
      <c r="I405" s="241"/>
      <c r="J405" s="236"/>
      <c r="K405" s="236"/>
      <c r="L405" s="242"/>
      <c r="M405" s="243"/>
      <c r="N405" s="244"/>
      <c r="O405" s="244"/>
      <c r="P405" s="244"/>
      <c r="Q405" s="244"/>
      <c r="R405" s="244"/>
      <c r="S405" s="244"/>
      <c r="T405" s="245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46" t="s">
        <v>208</v>
      </c>
      <c r="AU405" s="246" t="s">
        <v>85</v>
      </c>
      <c r="AV405" s="13" t="s">
        <v>85</v>
      </c>
      <c r="AW405" s="13" t="s">
        <v>37</v>
      </c>
      <c r="AX405" s="13" t="s">
        <v>76</v>
      </c>
      <c r="AY405" s="246" t="s">
        <v>197</v>
      </c>
    </row>
    <row r="406" s="13" customFormat="1">
      <c r="A406" s="13"/>
      <c r="B406" s="235"/>
      <c r="C406" s="236"/>
      <c r="D406" s="237" t="s">
        <v>208</v>
      </c>
      <c r="E406" s="238" t="s">
        <v>19</v>
      </c>
      <c r="F406" s="239" t="s">
        <v>1193</v>
      </c>
      <c r="G406" s="236"/>
      <c r="H406" s="240">
        <v>174</v>
      </c>
      <c r="I406" s="241"/>
      <c r="J406" s="236"/>
      <c r="K406" s="236"/>
      <c r="L406" s="242"/>
      <c r="M406" s="243"/>
      <c r="N406" s="244"/>
      <c r="O406" s="244"/>
      <c r="P406" s="244"/>
      <c r="Q406" s="244"/>
      <c r="R406" s="244"/>
      <c r="S406" s="244"/>
      <c r="T406" s="245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6" t="s">
        <v>208</v>
      </c>
      <c r="AU406" s="246" t="s">
        <v>85</v>
      </c>
      <c r="AV406" s="13" t="s">
        <v>85</v>
      </c>
      <c r="AW406" s="13" t="s">
        <v>37</v>
      </c>
      <c r="AX406" s="13" t="s">
        <v>83</v>
      </c>
      <c r="AY406" s="246" t="s">
        <v>197</v>
      </c>
    </row>
    <row r="407" s="2" customFormat="1" ht="37.8" customHeight="1">
      <c r="A407" s="41"/>
      <c r="B407" s="42"/>
      <c r="C407" s="217" t="s">
        <v>589</v>
      </c>
      <c r="D407" s="217" t="s">
        <v>199</v>
      </c>
      <c r="E407" s="218" t="s">
        <v>1194</v>
      </c>
      <c r="F407" s="219" t="s">
        <v>1195</v>
      </c>
      <c r="G407" s="220" t="s">
        <v>202</v>
      </c>
      <c r="H407" s="221">
        <v>81.599999999999994</v>
      </c>
      <c r="I407" s="222"/>
      <c r="J407" s="223">
        <f>ROUND(I407*H407,2)</f>
        <v>0</v>
      </c>
      <c r="K407" s="219" t="s">
        <v>19</v>
      </c>
      <c r="L407" s="47"/>
      <c r="M407" s="224" t="s">
        <v>19</v>
      </c>
      <c r="N407" s="225" t="s">
        <v>47</v>
      </c>
      <c r="O407" s="87"/>
      <c r="P407" s="226">
        <f>O407*H407</f>
        <v>0</v>
      </c>
      <c r="Q407" s="226">
        <v>0.0014599999999999999</v>
      </c>
      <c r="R407" s="226">
        <f>Q407*H407</f>
        <v>0.11913599999999999</v>
      </c>
      <c r="S407" s="226">
        <v>0</v>
      </c>
      <c r="T407" s="227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28" t="s">
        <v>204</v>
      </c>
      <c r="AT407" s="228" t="s">
        <v>199</v>
      </c>
      <c r="AU407" s="228" t="s">
        <v>85</v>
      </c>
      <c r="AY407" s="20" t="s">
        <v>197</v>
      </c>
      <c r="BE407" s="229">
        <f>IF(N407="základní",J407,0)</f>
        <v>0</v>
      </c>
      <c r="BF407" s="229">
        <f>IF(N407="snížená",J407,0)</f>
        <v>0</v>
      </c>
      <c r="BG407" s="229">
        <f>IF(N407="zákl. přenesená",J407,0)</f>
        <v>0</v>
      </c>
      <c r="BH407" s="229">
        <f>IF(N407="sníž. přenesená",J407,0)</f>
        <v>0</v>
      </c>
      <c r="BI407" s="229">
        <f>IF(N407="nulová",J407,0)</f>
        <v>0</v>
      </c>
      <c r="BJ407" s="20" t="s">
        <v>83</v>
      </c>
      <c r="BK407" s="229">
        <f>ROUND(I407*H407,2)</f>
        <v>0</v>
      </c>
      <c r="BL407" s="20" t="s">
        <v>204</v>
      </c>
      <c r="BM407" s="228" t="s">
        <v>1196</v>
      </c>
    </row>
    <row r="408" s="2" customFormat="1">
      <c r="A408" s="41"/>
      <c r="B408" s="42"/>
      <c r="C408" s="43"/>
      <c r="D408" s="237" t="s">
        <v>833</v>
      </c>
      <c r="E408" s="43"/>
      <c r="F408" s="279" t="s">
        <v>1197</v>
      </c>
      <c r="G408" s="43"/>
      <c r="H408" s="43"/>
      <c r="I408" s="232"/>
      <c r="J408" s="43"/>
      <c r="K408" s="43"/>
      <c r="L408" s="47"/>
      <c r="M408" s="233"/>
      <c r="N408" s="234"/>
      <c r="O408" s="87"/>
      <c r="P408" s="87"/>
      <c r="Q408" s="87"/>
      <c r="R408" s="87"/>
      <c r="S408" s="87"/>
      <c r="T408" s="88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T408" s="20" t="s">
        <v>833</v>
      </c>
      <c r="AU408" s="20" t="s">
        <v>85</v>
      </c>
    </row>
    <row r="409" s="13" customFormat="1">
      <c r="A409" s="13"/>
      <c r="B409" s="235"/>
      <c r="C409" s="236"/>
      <c r="D409" s="237" t="s">
        <v>208</v>
      </c>
      <c r="E409" s="238" t="s">
        <v>19</v>
      </c>
      <c r="F409" s="239" t="s">
        <v>1052</v>
      </c>
      <c r="G409" s="236"/>
      <c r="H409" s="240">
        <v>64.799999999999997</v>
      </c>
      <c r="I409" s="241"/>
      <c r="J409" s="236"/>
      <c r="K409" s="236"/>
      <c r="L409" s="242"/>
      <c r="M409" s="243"/>
      <c r="N409" s="244"/>
      <c r="O409" s="244"/>
      <c r="P409" s="244"/>
      <c r="Q409" s="244"/>
      <c r="R409" s="244"/>
      <c r="S409" s="244"/>
      <c r="T409" s="245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6" t="s">
        <v>208</v>
      </c>
      <c r="AU409" s="246" t="s">
        <v>85</v>
      </c>
      <c r="AV409" s="13" t="s">
        <v>85</v>
      </c>
      <c r="AW409" s="13" t="s">
        <v>37</v>
      </c>
      <c r="AX409" s="13" t="s">
        <v>76</v>
      </c>
      <c r="AY409" s="246" t="s">
        <v>197</v>
      </c>
    </row>
    <row r="410" s="15" customFormat="1">
      <c r="A410" s="15"/>
      <c r="B410" s="258"/>
      <c r="C410" s="259"/>
      <c r="D410" s="237" t="s">
        <v>208</v>
      </c>
      <c r="E410" s="260" t="s">
        <v>19</v>
      </c>
      <c r="F410" s="261" t="s">
        <v>860</v>
      </c>
      <c r="G410" s="259"/>
      <c r="H410" s="262">
        <v>64.799999999999997</v>
      </c>
      <c r="I410" s="263"/>
      <c r="J410" s="259"/>
      <c r="K410" s="259"/>
      <c r="L410" s="264"/>
      <c r="M410" s="265"/>
      <c r="N410" s="266"/>
      <c r="O410" s="266"/>
      <c r="P410" s="266"/>
      <c r="Q410" s="266"/>
      <c r="R410" s="266"/>
      <c r="S410" s="266"/>
      <c r="T410" s="267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T410" s="268" t="s">
        <v>208</v>
      </c>
      <c r="AU410" s="268" t="s">
        <v>85</v>
      </c>
      <c r="AV410" s="15" t="s">
        <v>93</v>
      </c>
      <c r="AW410" s="15" t="s">
        <v>37</v>
      </c>
      <c r="AX410" s="15" t="s">
        <v>76</v>
      </c>
      <c r="AY410" s="268" t="s">
        <v>197</v>
      </c>
    </row>
    <row r="411" s="13" customFormat="1">
      <c r="A411" s="13"/>
      <c r="B411" s="235"/>
      <c r="C411" s="236"/>
      <c r="D411" s="237" t="s">
        <v>208</v>
      </c>
      <c r="E411" s="238" t="s">
        <v>19</v>
      </c>
      <c r="F411" s="239" t="s">
        <v>1059</v>
      </c>
      <c r="G411" s="236"/>
      <c r="H411" s="240">
        <v>16.800000000000001</v>
      </c>
      <c r="I411" s="241"/>
      <c r="J411" s="236"/>
      <c r="K411" s="236"/>
      <c r="L411" s="242"/>
      <c r="M411" s="243"/>
      <c r="N411" s="244"/>
      <c r="O411" s="244"/>
      <c r="P411" s="244"/>
      <c r="Q411" s="244"/>
      <c r="R411" s="244"/>
      <c r="S411" s="244"/>
      <c r="T411" s="245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46" t="s">
        <v>208</v>
      </c>
      <c r="AU411" s="246" t="s">
        <v>85</v>
      </c>
      <c r="AV411" s="13" t="s">
        <v>85</v>
      </c>
      <c r="AW411" s="13" t="s">
        <v>37</v>
      </c>
      <c r="AX411" s="13" t="s">
        <v>76</v>
      </c>
      <c r="AY411" s="246" t="s">
        <v>197</v>
      </c>
    </row>
    <row r="412" s="15" customFormat="1">
      <c r="A412" s="15"/>
      <c r="B412" s="258"/>
      <c r="C412" s="259"/>
      <c r="D412" s="237" t="s">
        <v>208</v>
      </c>
      <c r="E412" s="260" t="s">
        <v>19</v>
      </c>
      <c r="F412" s="261" t="s">
        <v>1060</v>
      </c>
      <c r="G412" s="259"/>
      <c r="H412" s="262">
        <v>16.800000000000001</v>
      </c>
      <c r="I412" s="263"/>
      <c r="J412" s="259"/>
      <c r="K412" s="259"/>
      <c r="L412" s="264"/>
      <c r="M412" s="265"/>
      <c r="N412" s="266"/>
      <c r="O412" s="266"/>
      <c r="P412" s="266"/>
      <c r="Q412" s="266"/>
      <c r="R412" s="266"/>
      <c r="S412" s="266"/>
      <c r="T412" s="267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T412" s="268" t="s">
        <v>208</v>
      </c>
      <c r="AU412" s="268" t="s">
        <v>85</v>
      </c>
      <c r="AV412" s="15" t="s">
        <v>93</v>
      </c>
      <c r="AW412" s="15" t="s">
        <v>37</v>
      </c>
      <c r="AX412" s="15" t="s">
        <v>76</v>
      </c>
      <c r="AY412" s="268" t="s">
        <v>197</v>
      </c>
    </row>
    <row r="413" s="14" customFormat="1">
      <c r="A413" s="14"/>
      <c r="B413" s="247"/>
      <c r="C413" s="248"/>
      <c r="D413" s="237" t="s">
        <v>208</v>
      </c>
      <c r="E413" s="249" t="s">
        <v>19</v>
      </c>
      <c r="F413" s="250" t="s">
        <v>272</v>
      </c>
      <c r="G413" s="248"/>
      <c r="H413" s="251">
        <v>81.599999999999994</v>
      </c>
      <c r="I413" s="252"/>
      <c r="J413" s="248"/>
      <c r="K413" s="248"/>
      <c r="L413" s="253"/>
      <c r="M413" s="254"/>
      <c r="N413" s="255"/>
      <c r="O413" s="255"/>
      <c r="P413" s="255"/>
      <c r="Q413" s="255"/>
      <c r="R413" s="255"/>
      <c r="S413" s="255"/>
      <c r="T413" s="256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7" t="s">
        <v>208</v>
      </c>
      <c r="AU413" s="257" t="s">
        <v>85</v>
      </c>
      <c r="AV413" s="14" t="s">
        <v>204</v>
      </c>
      <c r="AW413" s="14" t="s">
        <v>37</v>
      </c>
      <c r="AX413" s="14" t="s">
        <v>83</v>
      </c>
      <c r="AY413" s="257" t="s">
        <v>197</v>
      </c>
    </row>
    <row r="414" s="2" customFormat="1" ht="37.8" customHeight="1">
      <c r="A414" s="41"/>
      <c r="B414" s="42"/>
      <c r="C414" s="217" t="s">
        <v>595</v>
      </c>
      <c r="D414" s="217" t="s">
        <v>199</v>
      </c>
      <c r="E414" s="218" t="s">
        <v>596</v>
      </c>
      <c r="F414" s="219" t="s">
        <v>597</v>
      </c>
      <c r="G414" s="220" t="s">
        <v>248</v>
      </c>
      <c r="H414" s="221">
        <v>39.700000000000003</v>
      </c>
      <c r="I414" s="222"/>
      <c r="J414" s="223">
        <f>ROUND(I414*H414,2)</f>
        <v>0</v>
      </c>
      <c r="K414" s="219" t="s">
        <v>203</v>
      </c>
      <c r="L414" s="47"/>
      <c r="M414" s="224" t="s">
        <v>19</v>
      </c>
      <c r="N414" s="225" t="s">
        <v>47</v>
      </c>
      <c r="O414" s="87"/>
      <c r="P414" s="226">
        <f>O414*H414</f>
        <v>0</v>
      </c>
      <c r="Q414" s="226">
        <v>0</v>
      </c>
      <c r="R414" s="226">
        <f>Q414*H414</f>
        <v>0</v>
      </c>
      <c r="S414" s="226">
        <v>0</v>
      </c>
      <c r="T414" s="227">
        <f>S414*H414</f>
        <v>0</v>
      </c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R414" s="228" t="s">
        <v>204</v>
      </c>
      <c r="AT414" s="228" t="s">
        <v>199</v>
      </c>
      <c r="AU414" s="228" t="s">
        <v>85</v>
      </c>
      <c r="AY414" s="20" t="s">
        <v>197</v>
      </c>
      <c r="BE414" s="229">
        <f>IF(N414="základní",J414,0)</f>
        <v>0</v>
      </c>
      <c r="BF414" s="229">
        <f>IF(N414="snížená",J414,0)</f>
        <v>0</v>
      </c>
      <c r="BG414" s="229">
        <f>IF(N414="zákl. přenesená",J414,0)</f>
        <v>0</v>
      </c>
      <c r="BH414" s="229">
        <f>IF(N414="sníž. přenesená",J414,0)</f>
        <v>0</v>
      </c>
      <c r="BI414" s="229">
        <f>IF(N414="nulová",J414,0)</f>
        <v>0</v>
      </c>
      <c r="BJ414" s="20" t="s">
        <v>83</v>
      </c>
      <c r="BK414" s="229">
        <f>ROUND(I414*H414,2)</f>
        <v>0</v>
      </c>
      <c r="BL414" s="20" t="s">
        <v>204</v>
      </c>
      <c r="BM414" s="228" t="s">
        <v>1198</v>
      </c>
    </row>
    <row r="415" s="2" customFormat="1">
      <c r="A415" s="41"/>
      <c r="B415" s="42"/>
      <c r="C415" s="43"/>
      <c r="D415" s="230" t="s">
        <v>206</v>
      </c>
      <c r="E415" s="43"/>
      <c r="F415" s="231" t="s">
        <v>599</v>
      </c>
      <c r="G415" s="43"/>
      <c r="H415" s="43"/>
      <c r="I415" s="232"/>
      <c r="J415" s="43"/>
      <c r="K415" s="43"/>
      <c r="L415" s="47"/>
      <c r="M415" s="233"/>
      <c r="N415" s="234"/>
      <c r="O415" s="87"/>
      <c r="P415" s="87"/>
      <c r="Q415" s="87"/>
      <c r="R415" s="87"/>
      <c r="S415" s="87"/>
      <c r="T415" s="88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T415" s="20" t="s">
        <v>206</v>
      </c>
      <c r="AU415" s="20" t="s">
        <v>85</v>
      </c>
    </row>
    <row r="416" s="13" customFormat="1">
      <c r="A416" s="13"/>
      <c r="B416" s="235"/>
      <c r="C416" s="236"/>
      <c r="D416" s="237" t="s">
        <v>208</v>
      </c>
      <c r="E416" s="238" t="s">
        <v>19</v>
      </c>
      <c r="F416" s="239" t="s">
        <v>1199</v>
      </c>
      <c r="G416" s="236"/>
      <c r="H416" s="240">
        <v>36.5</v>
      </c>
      <c r="I416" s="241"/>
      <c r="J416" s="236"/>
      <c r="K416" s="236"/>
      <c r="L416" s="242"/>
      <c r="M416" s="243"/>
      <c r="N416" s="244"/>
      <c r="O416" s="244"/>
      <c r="P416" s="244"/>
      <c r="Q416" s="244"/>
      <c r="R416" s="244"/>
      <c r="S416" s="244"/>
      <c r="T416" s="245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46" t="s">
        <v>208</v>
      </c>
      <c r="AU416" s="246" t="s">
        <v>85</v>
      </c>
      <c r="AV416" s="13" t="s">
        <v>85</v>
      </c>
      <c r="AW416" s="13" t="s">
        <v>37</v>
      </c>
      <c r="AX416" s="13" t="s">
        <v>76</v>
      </c>
      <c r="AY416" s="246" t="s">
        <v>197</v>
      </c>
    </row>
    <row r="417" s="13" customFormat="1">
      <c r="A417" s="13"/>
      <c r="B417" s="235"/>
      <c r="C417" s="236"/>
      <c r="D417" s="237" t="s">
        <v>208</v>
      </c>
      <c r="E417" s="238" t="s">
        <v>19</v>
      </c>
      <c r="F417" s="239" t="s">
        <v>1200</v>
      </c>
      <c r="G417" s="236"/>
      <c r="H417" s="240">
        <v>3.2000000000000002</v>
      </c>
      <c r="I417" s="241"/>
      <c r="J417" s="236"/>
      <c r="K417" s="236"/>
      <c r="L417" s="242"/>
      <c r="M417" s="243"/>
      <c r="N417" s="244"/>
      <c r="O417" s="244"/>
      <c r="P417" s="244"/>
      <c r="Q417" s="244"/>
      <c r="R417" s="244"/>
      <c r="S417" s="244"/>
      <c r="T417" s="245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46" t="s">
        <v>208</v>
      </c>
      <c r="AU417" s="246" t="s">
        <v>85</v>
      </c>
      <c r="AV417" s="13" t="s">
        <v>85</v>
      </c>
      <c r="AW417" s="13" t="s">
        <v>37</v>
      </c>
      <c r="AX417" s="13" t="s">
        <v>76</v>
      </c>
      <c r="AY417" s="246" t="s">
        <v>197</v>
      </c>
    </row>
    <row r="418" s="14" customFormat="1">
      <c r="A418" s="14"/>
      <c r="B418" s="247"/>
      <c r="C418" s="248"/>
      <c r="D418" s="237" t="s">
        <v>208</v>
      </c>
      <c r="E418" s="249" t="s">
        <v>19</v>
      </c>
      <c r="F418" s="250" t="s">
        <v>272</v>
      </c>
      <c r="G418" s="248"/>
      <c r="H418" s="251">
        <v>39.700000000000003</v>
      </c>
      <c r="I418" s="252"/>
      <c r="J418" s="248"/>
      <c r="K418" s="248"/>
      <c r="L418" s="253"/>
      <c r="M418" s="254"/>
      <c r="N418" s="255"/>
      <c r="O418" s="255"/>
      <c r="P418" s="255"/>
      <c r="Q418" s="255"/>
      <c r="R418" s="255"/>
      <c r="S418" s="255"/>
      <c r="T418" s="256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57" t="s">
        <v>208</v>
      </c>
      <c r="AU418" s="257" t="s">
        <v>85</v>
      </c>
      <c r="AV418" s="14" t="s">
        <v>204</v>
      </c>
      <c r="AW418" s="14" t="s">
        <v>37</v>
      </c>
      <c r="AX418" s="14" t="s">
        <v>83</v>
      </c>
      <c r="AY418" s="257" t="s">
        <v>197</v>
      </c>
    </row>
    <row r="419" s="2" customFormat="1" ht="62.7" customHeight="1">
      <c r="A419" s="41"/>
      <c r="B419" s="42"/>
      <c r="C419" s="217" t="s">
        <v>601</v>
      </c>
      <c r="D419" s="217" t="s">
        <v>199</v>
      </c>
      <c r="E419" s="218" t="s">
        <v>602</v>
      </c>
      <c r="F419" s="219" t="s">
        <v>603</v>
      </c>
      <c r="G419" s="220" t="s">
        <v>248</v>
      </c>
      <c r="H419" s="221">
        <v>36.600000000000001</v>
      </c>
      <c r="I419" s="222"/>
      <c r="J419" s="223">
        <f>ROUND(I419*H419,2)</f>
        <v>0</v>
      </c>
      <c r="K419" s="219" t="s">
        <v>203</v>
      </c>
      <c r="L419" s="47"/>
      <c r="M419" s="224" t="s">
        <v>19</v>
      </c>
      <c r="N419" s="225" t="s">
        <v>47</v>
      </c>
      <c r="O419" s="87"/>
      <c r="P419" s="226">
        <f>O419*H419</f>
        <v>0</v>
      </c>
      <c r="Q419" s="226">
        <v>0.00060999999999999997</v>
      </c>
      <c r="R419" s="226">
        <f>Q419*H419</f>
        <v>0.022325999999999999</v>
      </c>
      <c r="S419" s="226">
        <v>0</v>
      </c>
      <c r="T419" s="227">
        <f>S419*H419</f>
        <v>0</v>
      </c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R419" s="228" t="s">
        <v>204</v>
      </c>
      <c r="AT419" s="228" t="s">
        <v>199</v>
      </c>
      <c r="AU419" s="228" t="s">
        <v>85</v>
      </c>
      <c r="AY419" s="20" t="s">
        <v>197</v>
      </c>
      <c r="BE419" s="229">
        <f>IF(N419="základní",J419,0)</f>
        <v>0</v>
      </c>
      <c r="BF419" s="229">
        <f>IF(N419="snížená",J419,0)</f>
        <v>0</v>
      </c>
      <c r="BG419" s="229">
        <f>IF(N419="zákl. přenesená",J419,0)</f>
        <v>0</v>
      </c>
      <c r="BH419" s="229">
        <f>IF(N419="sníž. přenesená",J419,0)</f>
        <v>0</v>
      </c>
      <c r="BI419" s="229">
        <f>IF(N419="nulová",J419,0)</f>
        <v>0</v>
      </c>
      <c r="BJ419" s="20" t="s">
        <v>83</v>
      </c>
      <c r="BK419" s="229">
        <f>ROUND(I419*H419,2)</f>
        <v>0</v>
      </c>
      <c r="BL419" s="20" t="s">
        <v>204</v>
      </c>
      <c r="BM419" s="228" t="s">
        <v>1201</v>
      </c>
    </row>
    <row r="420" s="2" customFormat="1">
      <c r="A420" s="41"/>
      <c r="B420" s="42"/>
      <c r="C420" s="43"/>
      <c r="D420" s="230" t="s">
        <v>206</v>
      </c>
      <c r="E420" s="43"/>
      <c r="F420" s="231" t="s">
        <v>605</v>
      </c>
      <c r="G420" s="43"/>
      <c r="H420" s="43"/>
      <c r="I420" s="232"/>
      <c r="J420" s="43"/>
      <c r="K420" s="43"/>
      <c r="L420" s="47"/>
      <c r="M420" s="233"/>
      <c r="N420" s="234"/>
      <c r="O420" s="87"/>
      <c r="P420" s="87"/>
      <c r="Q420" s="87"/>
      <c r="R420" s="87"/>
      <c r="S420" s="87"/>
      <c r="T420" s="88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T420" s="20" t="s">
        <v>206</v>
      </c>
      <c r="AU420" s="20" t="s">
        <v>85</v>
      </c>
    </row>
    <row r="421" s="13" customFormat="1">
      <c r="A421" s="13"/>
      <c r="B421" s="235"/>
      <c r="C421" s="236"/>
      <c r="D421" s="237" t="s">
        <v>208</v>
      </c>
      <c r="E421" s="238" t="s">
        <v>19</v>
      </c>
      <c r="F421" s="239" t="s">
        <v>1202</v>
      </c>
      <c r="G421" s="236"/>
      <c r="H421" s="240">
        <v>28</v>
      </c>
      <c r="I421" s="241"/>
      <c r="J421" s="236"/>
      <c r="K421" s="236"/>
      <c r="L421" s="242"/>
      <c r="M421" s="243"/>
      <c r="N421" s="244"/>
      <c r="O421" s="244"/>
      <c r="P421" s="244"/>
      <c r="Q421" s="244"/>
      <c r="R421" s="244"/>
      <c r="S421" s="244"/>
      <c r="T421" s="245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6" t="s">
        <v>208</v>
      </c>
      <c r="AU421" s="246" t="s">
        <v>85</v>
      </c>
      <c r="AV421" s="13" t="s">
        <v>85</v>
      </c>
      <c r="AW421" s="13" t="s">
        <v>37</v>
      </c>
      <c r="AX421" s="13" t="s">
        <v>76</v>
      </c>
      <c r="AY421" s="246" t="s">
        <v>197</v>
      </c>
    </row>
    <row r="422" s="13" customFormat="1">
      <c r="A422" s="13"/>
      <c r="B422" s="235"/>
      <c r="C422" s="236"/>
      <c r="D422" s="237" t="s">
        <v>208</v>
      </c>
      <c r="E422" s="238" t="s">
        <v>19</v>
      </c>
      <c r="F422" s="239" t="s">
        <v>1203</v>
      </c>
      <c r="G422" s="236"/>
      <c r="H422" s="240">
        <v>8.5999999999999996</v>
      </c>
      <c r="I422" s="241"/>
      <c r="J422" s="236"/>
      <c r="K422" s="236"/>
      <c r="L422" s="242"/>
      <c r="M422" s="243"/>
      <c r="N422" s="244"/>
      <c r="O422" s="244"/>
      <c r="P422" s="244"/>
      <c r="Q422" s="244"/>
      <c r="R422" s="244"/>
      <c r="S422" s="244"/>
      <c r="T422" s="245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6" t="s">
        <v>208</v>
      </c>
      <c r="AU422" s="246" t="s">
        <v>85</v>
      </c>
      <c r="AV422" s="13" t="s">
        <v>85</v>
      </c>
      <c r="AW422" s="13" t="s">
        <v>37</v>
      </c>
      <c r="AX422" s="13" t="s">
        <v>76</v>
      </c>
      <c r="AY422" s="246" t="s">
        <v>197</v>
      </c>
    </row>
    <row r="423" s="14" customFormat="1">
      <c r="A423" s="14"/>
      <c r="B423" s="247"/>
      <c r="C423" s="248"/>
      <c r="D423" s="237" t="s">
        <v>208</v>
      </c>
      <c r="E423" s="249" t="s">
        <v>19</v>
      </c>
      <c r="F423" s="250" t="s">
        <v>272</v>
      </c>
      <c r="G423" s="248"/>
      <c r="H423" s="251">
        <v>36.600000000000001</v>
      </c>
      <c r="I423" s="252"/>
      <c r="J423" s="248"/>
      <c r="K423" s="248"/>
      <c r="L423" s="253"/>
      <c r="M423" s="254"/>
      <c r="N423" s="255"/>
      <c r="O423" s="255"/>
      <c r="P423" s="255"/>
      <c r="Q423" s="255"/>
      <c r="R423" s="255"/>
      <c r="S423" s="255"/>
      <c r="T423" s="256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7" t="s">
        <v>208</v>
      </c>
      <c r="AU423" s="257" t="s">
        <v>85</v>
      </c>
      <c r="AV423" s="14" t="s">
        <v>204</v>
      </c>
      <c r="AW423" s="14" t="s">
        <v>37</v>
      </c>
      <c r="AX423" s="14" t="s">
        <v>83</v>
      </c>
      <c r="AY423" s="257" t="s">
        <v>197</v>
      </c>
    </row>
    <row r="424" s="2" customFormat="1" ht="24.15" customHeight="1">
      <c r="A424" s="41"/>
      <c r="B424" s="42"/>
      <c r="C424" s="217" t="s">
        <v>608</v>
      </c>
      <c r="D424" s="217" t="s">
        <v>199</v>
      </c>
      <c r="E424" s="218" t="s">
        <v>609</v>
      </c>
      <c r="F424" s="219" t="s">
        <v>610</v>
      </c>
      <c r="G424" s="220" t="s">
        <v>248</v>
      </c>
      <c r="H424" s="221">
        <v>4.7999999999999998</v>
      </c>
      <c r="I424" s="222"/>
      <c r="J424" s="223">
        <f>ROUND(I424*H424,2)</f>
        <v>0</v>
      </c>
      <c r="K424" s="219" t="s">
        <v>203</v>
      </c>
      <c r="L424" s="47"/>
      <c r="M424" s="224" t="s">
        <v>19</v>
      </c>
      <c r="N424" s="225" t="s">
        <v>47</v>
      </c>
      <c r="O424" s="87"/>
      <c r="P424" s="226">
        <f>O424*H424</f>
        <v>0</v>
      </c>
      <c r="Q424" s="226">
        <v>0</v>
      </c>
      <c r="R424" s="226">
        <f>Q424*H424</f>
        <v>0</v>
      </c>
      <c r="S424" s="226">
        <v>0</v>
      </c>
      <c r="T424" s="227">
        <f>S424*H424</f>
        <v>0</v>
      </c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R424" s="228" t="s">
        <v>204</v>
      </c>
      <c r="AT424" s="228" t="s">
        <v>199</v>
      </c>
      <c r="AU424" s="228" t="s">
        <v>85</v>
      </c>
      <c r="AY424" s="20" t="s">
        <v>197</v>
      </c>
      <c r="BE424" s="229">
        <f>IF(N424="základní",J424,0)</f>
        <v>0</v>
      </c>
      <c r="BF424" s="229">
        <f>IF(N424="snížená",J424,0)</f>
        <v>0</v>
      </c>
      <c r="BG424" s="229">
        <f>IF(N424="zákl. přenesená",J424,0)</f>
        <v>0</v>
      </c>
      <c r="BH424" s="229">
        <f>IF(N424="sníž. přenesená",J424,0)</f>
        <v>0</v>
      </c>
      <c r="BI424" s="229">
        <f>IF(N424="nulová",J424,0)</f>
        <v>0</v>
      </c>
      <c r="BJ424" s="20" t="s">
        <v>83</v>
      </c>
      <c r="BK424" s="229">
        <f>ROUND(I424*H424,2)</f>
        <v>0</v>
      </c>
      <c r="BL424" s="20" t="s">
        <v>204</v>
      </c>
      <c r="BM424" s="228" t="s">
        <v>1204</v>
      </c>
    </row>
    <row r="425" s="2" customFormat="1">
      <c r="A425" s="41"/>
      <c r="B425" s="42"/>
      <c r="C425" s="43"/>
      <c r="D425" s="230" t="s">
        <v>206</v>
      </c>
      <c r="E425" s="43"/>
      <c r="F425" s="231" t="s">
        <v>612</v>
      </c>
      <c r="G425" s="43"/>
      <c r="H425" s="43"/>
      <c r="I425" s="232"/>
      <c r="J425" s="43"/>
      <c r="K425" s="43"/>
      <c r="L425" s="47"/>
      <c r="M425" s="233"/>
      <c r="N425" s="234"/>
      <c r="O425" s="87"/>
      <c r="P425" s="87"/>
      <c r="Q425" s="87"/>
      <c r="R425" s="87"/>
      <c r="S425" s="87"/>
      <c r="T425" s="88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0" t="s">
        <v>206</v>
      </c>
      <c r="AU425" s="20" t="s">
        <v>85</v>
      </c>
    </row>
    <row r="426" s="13" customFormat="1">
      <c r="A426" s="13"/>
      <c r="B426" s="235"/>
      <c r="C426" s="236"/>
      <c r="D426" s="237" t="s">
        <v>208</v>
      </c>
      <c r="E426" s="238" t="s">
        <v>19</v>
      </c>
      <c r="F426" s="239" t="s">
        <v>1205</v>
      </c>
      <c r="G426" s="236"/>
      <c r="H426" s="240">
        <v>4.7999999999999998</v>
      </c>
      <c r="I426" s="241"/>
      <c r="J426" s="236"/>
      <c r="K426" s="236"/>
      <c r="L426" s="242"/>
      <c r="M426" s="243"/>
      <c r="N426" s="244"/>
      <c r="O426" s="244"/>
      <c r="P426" s="244"/>
      <c r="Q426" s="244"/>
      <c r="R426" s="244"/>
      <c r="S426" s="244"/>
      <c r="T426" s="245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6" t="s">
        <v>208</v>
      </c>
      <c r="AU426" s="246" t="s">
        <v>85</v>
      </c>
      <c r="AV426" s="13" t="s">
        <v>85</v>
      </c>
      <c r="AW426" s="13" t="s">
        <v>37</v>
      </c>
      <c r="AX426" s="13" t="s">
        <v>83</v>
      </c>
      <c r="AY426" s="246" t="s">
        <v>197</v>
      </c>
    </row>
    <row r="427" s="2" customFormat="1" ht="24.15" customHeight="1">
      <c r="A427" s="41"/>
      <c r="B427" s="42"/>
      <c r="C427" s="217" t="s">
        <v>614</v>
      </c>
      <c r="D427" s="217" t="s">
        <v>199</v>
      </c>
      <c r="E427" s="218" t="s">
        <v>1206</v>
      </c>
      <c r="F427" s="219" t="s">
        <v>1207</v>
      </c>
      <c r="G427" s="220" t="s">
        <v>248</v>
      </c>
      <c r="H427" s="221">
        <v>28</v>
      </c>
      <c r="I427" s="222"/>
      <c r="J427" s="223">
        <f>ROUND(I427*H427,2)</f>
        <v>0</v>
      </c>
      <c r="K427" s="219" t="s">
        <v>203</v>
      </c>
      <c r="L427" s="47"/>
      <c r="M427" s="224" t="s">
        <v>19</v>
      </c>
      <c r="N427" s="225" t="s">
        <v>47</v>
      </c>
      <c r="O427" s="87"/>
      <c r="P427" s="226">
        <f>O427*H427</f>
        <v>0</v>
      </c>
      <c r="Q427" s="226">
        <v>8.0000000000000007E-05</v>
      </c>
      <c r="R427" s="226">
        <f>Q427*H427</f>
        <v>0.0022400000000000002</v>
      </c>
      <c r="S427" s="226">
        <v>0</v>
      </c>
      <c r="T427" s="227">
        <f>S427*H427</f>
        <v>0</v>
      </c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R427" s="228" t="s">
        <v>204</v>
      </c>
      <c r="AT427" s="228" t="s">
        <v>199</v>
      </c>
      <c r="AU427" s="228" t="s">
        <v>85</v>
      </c>
      <c r="AY427" s="20" t="s">
        <v>197</v>
      </c>
      <c r="BE427" s="229">
        <f>IF(N427="základní",J427,0)</f>
        <v>0</v>
      </c>
      <c r="BF427" s="229">
        <f>IF(N427="snížená",J427,0)</f>
        <v>0</v>
      </c>
      <c r="BG427" s="229">
        <f>IF(N427="zákl. přenesená",J427,0)</f>
        <v>0</v>
      </c>
      <c r="BH427" s="229">
        <f>IF(N427="sníž. přenesená",J427,0)</f>
        <v>0</v>
      </c>
      <c r="BI427" s="229">
        <f>IF(N427="nulová",J427,0)</f>
        <v>0</v>
      </c>
      <c r="BJ427" s="20" t="s">
        <v>83</v>
      </c>
      <c r="BK427" s="229">
        <f>ROUND(I427*H427,2)</f>
        <v>0</v>
      </c>
      <c r="BL427" s="20" t="s">
        <v>204</v>
      </c>
      <c r="BM427" s="228" t="s">
        <v>1208</v>
      </c>
    </row>
    <row r="428" s="2" customFormat="1">
      <c r="A428" s="41"/>
      <c r="B428" s="42"/>
      <c r="C428" s="43"/>
      <c r="D428" s="230" t="s">
        <v>206</v>
      </c>
      <c r="E428" s="43"/>
      <c r="F428" s="231" t="s">
        <v>1209</v>
      </c>
      <c r="G428" s="43"/>
      <c r="H428" s="43"/>
      <c r="I428" s="232"/>
      <c r="J428" s="43"/>
      <c r="K428" s="43"/>
      <c r="L428" s="47"/>
      <c r="M428" s="233"/>
      <c r="N428" s="234"/>
      <c r="O428" s="87"/>
      <c r="P428" s="87"/>
      <c r="Q428" s="87"/>
      <c r="R428" s="87"/>
      <c r="S428" s="87"/>
      <c r="T428" s="88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T428" s="20" t="s">
        <v>206</v>
      </c>
      <c r="AU428" s="20" t="s">
        <v>85</v>
      </c>
    </row>
    <row r="429" s="13" customFormat="1">
      <c r="A429" s="13"/>
      <c r="B429" s="235"/>
      <c r="C429" s="236"/>
      <c r="D429" s="237" t="s">
        <v>208</v>
      </c>
      <c r="E429" s="238" t="s">
        <v>19</v>
      </c>
      <c r="F429" s="239" t="s">
        <v>1210</v>
      </c>
      <c r="G429" s="236"/>
      <c r="H429" s="240">
        <v>28</v>
      </c>
      <c r="I429" s="241"/>
      <c r="J429" s="236"/>
      <c r="K429" s="236"/>
      <c r="L429" s="242"/>
      <c r="M429" s="243"/>
      <c r="N429" s="244"/>
      <c r="O429" s="244"/>
      <c r="P429" s="244"/>
      <c r="Q429" s="244"/>
      <c r="R429" s="244"/>
      <c r="S429" s="244"/>
      <c r="T429" s="245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46" t="s">
        <v>208</v>
      </c>
      <c r="AU429" s="246" t="s">
        <v>85</v>
      </c>
      <c r="AV429" s="13" t="s">
        <v>85</v>
      </c>
      <c r="AW429" s="13" t="s">
        <v>37</v>
      </c>
      <c r="AX429" s="13" t="s">
        <v>83</v>
      </c>
      <c r="AY429" s="246" t="s">
        <v>197</v>
      </c>
    </row>
    <row r="430" s="2" customFormat="1" ht="21.75" customHeight="1">
      <c r="A430" s="41"/>
      <c r="B430" s="42"/>
      <c r="C430" s="217" t="s">
        <v>620</v>
      </c>
      <c r="D430" s="217" t="s">
        <v>199</v>
      </c>
      <c r="E430" s="218" t="s">
        <v>621</v>
      </c>
      <c r="F430" s="219" t="s">
        <v>622</v>
      </c>
      <c r="G430" s="220" t="s">
        <v>202</v>
      </c>
      <c r="H430" s="221">
        <v>762.10000000000002</v>
      </c>
      <c r="I430" s="222"/>
      <c r="J430" s="223">
        <f>ROUND(I430*H430,2)</f>
        <v>0</v>
      </c>
      <c r="K430" s="219" t="s">
        <v>203</v>
      </c>
      <c r="L430" s="47"/>
      <c r="M430" s="224" t="s">
        <v>19</v>
      </c>
      <c r="N430" s="225" t="s">
        <v>47</v>
      </c>
      <c r="O430" s="87"/>
      <c r="P430" s="226">
        <f>O430*H430</f>
        <v>0</v>
      </c>
      <c r="Q430" s="226">
        <v>0.00036999999999999999</v>
      </c>
      <c r="R430" s="226">
        <f>Q430*H430</f>
        <v>0.28197699999999998</v>
      </c>
      <c r="S430" s="226">
        <v>0</v>
      </c>
      <c r="T430" s="227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228" t="s">
        <v>204</v>
      </c>
      <c r="AT430" s="228" t="s">
        <v>199</v>
      </c>
      <c r="AU430" s="228" t="s">
        <v>85</v>
      </c>
      <c r="AY430" s="20" t="s">
        <v>197</v>
      </c>
      <c r="BE430" s="229">
        <f>IF(N430="základní",J430,0)</f>
        <v>0</v>
      </c>
      <c r="BF430" s="229">
        <f>IF(N430="snížená",J430,0)</f>
        <v>0</v>
      </c>
      <c r="BG430" s="229">
        <f>IF(N430="zákl. přenesená",J430,0)</f>
        <v>0</v>
      </c>
      <c r="BH430" s="229">
        <f>IF(N430="sníž. přenesená",J430,0)</f>
        <v>0</v>
      </c>
      <c r="BI430" s="229">
        <f>IF(N430="nulová",J430,0)</f>
        <v>0</v>
      </c>
      <c r="BJ430" s="20" t="s">
        <v>83</v>
      </c>
      <c r="BK430" s="229">
        <f>ROUND(I430*H430,2)</f>
        <v>0</v>
      </c>
      <c r="BL430" s="20" t="s">
        <v>204</v>
      </c>
      <c r="BM430" s="228" t="s">
        <v>1211</v>
      </c>
    </row>
    <row r="431" s="2" customFormat="1">
      <c r="A431" s="41"/>
      <c r="B431" s="42"/>
      <c r="C431" s="43"/>
      <c r="D431" s="230" t="s">
        <v>206</v>
      </c>
      <c r="E431" s="43"/>
      <c r="F431" s="231" t="s">
        <v>624</v>
      </c>
      <c r="G431" s="43"/>
      <c r="H431" s="43"/>
      <c r="I431" s="232"/>
      <c r="J431" s="43"/>
      <c r="K431" s="43"/>
      <c r="L431" s="47"/>
      <c r="M431" s="233"/>
      <c r="N431" s="234"/>
      <c r="O431" s="87"/>
      <c r="P431" s="87"/>
      <c r="Q431" s="87"/>
      <c r="R431" s="87"/>
      <c r="S431" s="87"/>
      <c r="T431" s="88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T431" s="20" t="s">
        <v>206</v>
      </c>
      <c r="AU431" s="20" t="s">
        <v>85</v>
      </c>
    </row>
    <row r="432" s="13" customFormat="1">
      <c r="A432" s="13"/>
      <c r="B432" s="235"/>
      <c r="C432" s="236"/>
      <c r="D432" s="237" t="s">
        <v>208</v>
      </c>
      <c r="E432" s="238" t="s">
        <v>19</v>
      </c>
      <c r="F432" s="239" t="s">
        <v>1052</v>
      </c>
      <c r="G432" s="236"/>
      <c r="H432" s="240">
        <v>64.799999999999997</v>
      </c>
      <c r="I432" s="241"/>
      <c r="J432" s="236"/>
      <c r="K432" s="236"/>
      <c r="L432" s="242"/>
      <c r="M432" s="243"/>
      <c r="N432" s="244"/>
      <c r="O432" s="244"/>
      <c r="P432" s="244"/>
      <c r="Q432" s="244"/>
      <c r="R432" s="244"/>
      <c r="S432" s="244"/>
      <c r="T432" s="245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46" t="s">
        <v>208</v>
      </c>
      <c r="AU432" s="246" t="s">
        <v>85</v>
      </c>
      <c r="AV432" s="13" t="s">
        <v>85</v>
      </c>
      <c r="AW432" s="13" t="s">
        <v>37</v>
      </c>
      <c r="AX432" s="13" t="s">
        <v>76</v>
      </c>
      <c r="AY432" s="246" t="s">
        <v>197</v>
      </c>
    </row>
    <row r="433" s="15" customFormat="1">
      <c r="A433" s="15"/>
      <c r="B433" s="258"/>
      <c r="C433" s="259"/>
      <c r="D433" s="237" t="s">
        <v>208</v>
      </c>
      <c r="E433" s="260" t="s">
        <v>19</v>
      </c>
      <c r="F433" s="261" t="s">
        <v>860</v>
      </c>
      <c r="G433" s="259"/>
      <c r="H433" s="262">
        <v>64.799999999999997</v>
      </c>
      <c r="I433" s="263"/>
      <c r="J433" s="259"/>
      <c r="K433" s="259"/>
      <c r="L433" s="264"/>
      <c r="M433" s="265"/>
      <c r="N433" s="266"/>
      <c r="O433" s="266"/>
      <c r="P433" s="266"/>
      <c r="Q433" s="266"/>
      <c r="R433" s="266"/>
      <c r="S433" s="266"/>
      <c r="T433" s="267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T433" s="268" t="s">
        <v>208</v>
      </c>
      <c r="AU433" s="268" t="s">
        <v>85</v>
      </c>
      <c r="AV433" s="15" t="s">
        <v>93</v>
      </c>
      <c r="AW433" s="15" t="s">
        <v>37</v>
      </c>
      <c r="AX433" s="15" t="s">
        <v>76</v>
      </c>
      <c r="AY433" s="268" t="s">
        <v>197</v>
      </c>
    </row>
    <row r="434" s="13" customFormat="1">
      <c r="A434" s="13"/>
      <c r="B434" s="235"/>
      <c r="C434" s="236"/>
      <c r="D434" s="237" t="s">
        <v>208</v>
      </c>
      <c r="E434" s="238" t="s">
        <v>19</v>
      </c>
      <c r="F434" s="239" t="s">
        <v>1053</v>
      </c>
      <c r="G434" s="236"/>
      <c r="H434" s="240">
        <v>15.800000000000001</v>
      </c>
      <c r="I434" s="241"/>
      <c r="J434" s="236"/>
      <c r="K434" s="236"/>
      <c r="L434" s="242"/>
      <c r="M434" s="243"/>
      <c r="N434" s="244"/>
      <c r="O434" s="244"/>
      <c r="P434" s="244"/>
      <c r="Q434" s="244"/>
      <c r="R434" s="244"/>
      <c r="S434" s="244"/>
      <c r="T434" s="245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46" t="s">
        <v>208</v>
      </c>
      <c r="AU434" s="246" t="s">
        <v>85</v>
      </c>
      <c r="AV434" s="13" t="s">
        <v>85</v>
      </c>
      <c r="AW434" s="13" t="s">
        <v>37</v>
      </c>
      <c r="AX434" s="13" t="s">
        <v>76</v>
      </c>
      <c r="AY434" s="246" t="s">
        <v>197</v>
      </c>
    </row>
    <row r="435" s="13" customFormat="1">
      <c r="A435" s="13"/>
      <c r="B435" s="235"/>
      <c r="C435" s="236"/>
      <c r="D435" s="237" t="s">
        <v>208</v>
      </c>
      <c r="E435" s="238" t="s">
        <v>19</v>
      </c>
      <c r="F435" s="239" t="s">
        <v>1054</v>
      </c>
      <c r="G435" s="236"/>
      <c r="H435" s="240">
        <v>17.399999999999999</v>
      </c>
      <c r="I435" s="241"/>
      <c r="J435" s="236"/>
      <c r="K435" s="236"/>
      <c r="L435" s="242"/>
      <c r="M435" s="243"/>
      <c r="N435" s="244"/>
      <c r="O435" s="244"/>
      <c r="P435" s="244"/>
      <c r="Q435" s="244"/>
      <c r="R435" s="244"/>
      <c r="S435" s="244"/>
      <c r="T435" s="245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46" t="s">
        <v>208</v>
      </c>
      <c r="AU435" s="246" t="s">
        <v>85</v>
      </c>
      <c r="AV435" s="13" t="s">
        <v>85</v>
      </c>
      <c r="AW435" s="13" t="s">
        <v>37</v>
      </c>
      <c r="AX435" s="13" t="s">
        <v>76</v>
      </c>
      <c r="AY435" s="246" t="s">
        <v>197</v>
      </c>
    </row>
    <row r="436" s="13" customFormat="1">
      <c r="A436" s="13"/>
      <c r="B436" s="235"/>
      <c r="C436" s="236"/>
      <c r="D436" s="237" t="s">
        <v>208</v>
      </c>
      <c r="E436" s="238" t="s">
        <v>19</v>
      </c>
      <c r="F436" s="239" t="s">
        <v>1055</v>
      </c>
      <c r="G436" s="236"/>
      <c r="H436" s="240">
        <v>11.6</v>
      </c>
      <c r="I436" s="241"/>
      <c r="J436" s="236"/>
      <c r="K436" s="236"/>
      <c r="L436" s="242"/>
      <c r="M436" s="243"/>
      <c r="N436" s="244"/>
      <c r="O436" s="244"/>
      <c r="P436" s="244"/>
      <c r="Q436" s="244"/>
      <c r="R436" s="244"/>
      <c r="S436" s="244"/>
      <c r="T436" s="245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46" t="s">
        <v>208</v>
      </c>
      <c r="AU436" s="246" t="s">
        <v>85</v>
      </c>
      <c r="AV436" s="13" t="s">
        <v>85</v>
      </c>
      <c r="AW436" s="13" t="s">
        <v>37</v>
      </c>
      <c r="AX436" s="13" t="s">
        <v>76</v>
      </c>
      <c r="AY436" s="246" t="s">
        <v>197</v>
      </c>
    </row>
    <row r="437" s="15" customFormat="1">
      <c r="A437" s="15"/>
      <c r="B437" s="258"/>
      <c r="C437" s="259"/>
      <c r="D437" s="237" t="s">
        <v>208</v>
      </c>
      <c r="E437" s="260" t="s">
        <v>19</v>
      </c>
      <c r="F437" s="261" t="s">
        <v>378</v>
      </c>
      <c r="G437" s="259"/>
      <c r="H437" s="262">
        <v>44.800000000000004</v>
      </c>
      <c r="I437" s="263"/>
      <c r="J437" s="259"/>
      <c r="K437" s="259"/>
      <c r="L437" s="264"/>
      <c r="M437" s="265"/>
      <c r="N437" s="266"/>
      <c r="O437" s="266"/>
      <c r="P437" s="266"/>
      <c r="Q437" s="266"/>
      <c r="R437" s="266"/>
      <c r="S437" s="266"/>
      <c r="T437" s="267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T437" s="268" t="s">
        <v>208</v>
      </c>
      <c r="AU437" s="268" t="s">
        <v>85</v>
      </c>
      <c r="AV437" s="15" t="s">
        <v>93</v>
      </c>
      <c r="AW437" s="15" t="s">
        <v>37</v>
      </c>
      <c r="AX437" s="15" t="s">
        <v>76</v>
      </c>
      <c r="AY437" s="268" t="s">
        <v>197</v>
      </c>
    </row>
    <row r="438" s="13" customFormat="1">
      <c r="A438" s="13"/>
      <c r="B438" s="235"/>
      <c r="C438" s="236"/>
      <c r="D438" s="237" t="s">
        <v>208</v>
      </c>
      <c r="E438" s="238" t="s">
        <v>19</v>
      </c>
      <c r="F438" s="239" t="s">
        <v>1056</v>
      </c>
      <c r="G438" s="236"/>
      <c r="H438" s="240">
        <v>2.7999999999999998</v>
      </c>
      <c r="I438" s="241"/>
      <c r="J438" s="236"/>
      <c r="K438" s="236"/>
      <c r="L438" s="242"/>
      <c r="M438" s="243"/>
      <c r="N438" s="244"/>
      <c r="O438" s="244"/>
      <c r="P438" s="244"/>
      <c r="Q438" s="244"/>
      <c r="R438" s="244"/>
      <c r="S438" s="244"/>
      <c r="T438" s="245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46" t="s">
        <v>208</v>
      </c>
      <c r="AU438" s="246" t="s">
        <v>85</v>
      </c>
      <c r="AV438" s="13" t="s">
        <v>85</v>
      </c>
      <c r="AW438" s="13" t="s">
        <v>37</v>
      </c>
      <c r="AX438" s="13" t="s">
        <v>76</v>
      </c>
      <c r="AY438" s="246" t="s">
        <v>197</v>
      </c>
    </row>
    <row r="439" s="13" customFormat="1">
      <c r="A439" s="13"/>
      <c r="B439" s="235"/>
      <c r="C439" s="236"/>
      <c r="D439" s="237" t="s">
        <v>208</v>
      </c>
      <c r="E439" s="238" t="s">
        <v>19</v>
      </c>
      <c r="F439" s="239" t="s">
        <v>1057</v>
      </c>
      <c r="G439" s="236"/>
      <c r="H439" s="240">
        <v>2.8999999999999999</v>
      </c>
      <c r="I439" s="241"/>
      <c r="J439" s="236"/>
      <c r="K439" s="236"/>
      <c r="L439" s="242"/>
      <c r="M439" s="243"/>
      <c r="N439" s="244"/>
      <c r="O439" s="244"/>
      <c r="P439" s="244"/>
      <c r="Q439" s="244"/>
      <c r="R439" s="244"/>
      <c r="S439" s="244"/>
      <c r="T439" s="245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46" t="s">
        <v>208</v>
      </c>
      <c r="AU439" s="246" t="s">
        <v>85</v>
      </c>
      <c r="AV439" s="13" t="s">
        <v>85</v>
      </c>
      <c r="AW439" s="13" t="s">
        <v>37</v>
      </c>
      <c r="AX439" s="13" t="s">
        <v>76</v>
      </c>
      <c r="AY439" s="246" t="s">
        <v>197</v>
      </c>
    </row>
    <row r="440" s="13" customFormat="1">
      <c r="A440" s="13"/>
      <c r="B440" s="235"/>
      <c r="C440" s="236"/>
      <c r="D440" s="237" t="s">
        <v>208</v>
      </c>
      <c r="E440" s="238" t="s">
        <v>19</v>
      </c>
      <c r="F440" s="239" t="s">
        <v>1058</v>
      </c>
      <c r="G440" s="236"/>
      <c r="H440" s="240">
        <v>538.75</v>
      </c>
      <c r="I440" s="241"/>
      <c r="J440" s="236"/>
      <c r="K440" s="236"/>
      <c r="L440" s="242"/>
      <c r="M440" s="243"/>
      <c r="N440" s="244"/>
      <c r="O440" s="244"/>
      <c r="P440" s="244"/>
      <c r="Q440" s="244"/>
      <c r="R440" s="244"/>
      <c r="S440" s="244"/>
      <c r="T440" s="245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46" t="s">
        <v>208</v>
      </c>
      <c r="AU440" s="246" t="s">
        <v>85</v>
      </c>
      <c r="AV440" s="13" t="s">
        <v>85</v>
      </c>
      <c r="AW440" s="13" t="s">
        <v>37</v>
      </c>
      <c r="AX440" s="13" t="s">
        <v>76</v>
      </c>
      <c r="AY440" s="246" t="s">
        <v>197</v>
      </c>
    </row>
    <row r="441" s="15" customFormat="1">
      <c r="A441" s="15"/>
      <c r="B441" s="258"/>
      <c r="C441" s="259"/>
      <c r="D441" s="237" t="s">
        <v>208</v>
      </c>
      <c r="E441" s="260" t="s">
        <v>19</v>
      </c>
      <c r="F441" s="261" t="s">
        <v>383</v>
      </c>
      <c r="G441" s="259"/>
      <c r="H441" s="262">
        <v>544.45000000000005</v>
      </c>
      <c r="I441" s="263"/>
      <c r="J441" s="259"/>
      <c r="K441" s="259"/>
      <c r="L441" s="264"/>
      <c r="M441" s="265"/>
      <c r="N441" s="266"/>
      <c r="O441" s="266"/>
      <c r="P441" s="266"/>
      <c r="Q441" s="266"/>
      <c r="R441" s="266"/>
      <c r="S441" s="266"/>
      <c r="T441" s="267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68" t="s">
        <v>208</v>
      </c>
      <c r="AU441" s="268" t="s">
        <v>85</v>
      </c>
      <c r="AV441" s="15" t="s">
        <v>93</v>
      </c>
      <c r="AW441" s="15" t="s">
        <v>37</v>
      </c>
      <c r="AX441" s="15" t="s">
        <v>76</v>
      </c>
      <c r="AY441" s="268" t="s">
        <v>197</v>
      </c>
    </row>
    <row r="442" s="13" customFormat="1">
      <c r="A442" s="13"/>
      <c r="B442" s="235"/>
      <c r="C442" s="236"/>
      <c r="D442" s="237" t="s">
        <v>208</v>
      </c>
      <c r="E442" s="238" t="s">
        <v>19</v>
      </c>
      <c r="F442" s="239" t="s">
        <v>1059</v>
      </c>
      <c r="G442" s="236"/>
      <c r="H442" s="240">
        <v>16.800000000000001</v>
      </c>
      <c r="I442" s="241"/>
      <c r="J442" s="236"/>
      <c r="K442" s="236"/>
      <c r="L442" s="242"/>
      <c r="M442" s="243"/>
      <c r="N442" s="244"/>
      <c r="O442" s="244"/>
      <c r="P442" s="244"/>
      <c r="Q442" s="244"/>
      <c r="R442" s="244"/>
      <c r="S442" s="244"/>
      <c r="T442" s="245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6" t="s">
        <v>208</v>
      </c>
      <c r="AU442" s="246" t="s">
        <v>85</v>
      </c>
      <c r="AV442" s="13" t="s">
        <v>85</v>
      </c>
      <c r="AW442" s="13" t="s">
        <v>37</v>
      </c>
      <c r="AX442" s="13" t="s">
        <v>76</v>
      </c>
      <c r="AY442" s="246" t="s">
        <v>197</v>
      </c>
    </row>
    <row r="443" s="15" customFormat="1">
      <c r="A443" s="15"/>
      <c r="B443" s="258"/>
      <c r="C443" s="259"/>
      <c r="D443" s="237" t="s">
        <v>208</v>
      </c>
      <c r="E443" s="260" t="s">
        <v>19</v>
      </c>
      <c r="F443" s="261" t="s">
        <v>1060</v>
      </c>
      <c r="G443" s="259"/>
      <c r="H443" s="262">
        <v>16.800000000000001</v>
      </c>
      <c r="I443" s="263"/>
      <c r="J443" s="259"/>
      <c r="K443" s="259"/>
      <c r="L443" s="264"/>
      <c r="M443" s="265"/>
      <c r="N443" s="266"/>
      <c r="O443" s="266"/>
      <c r="P443" s="266"/>
      <c r="Q443" s="266"/>
      <c r="R443" s="266"/>
      <c r="S443" s="266"/>
      <c r="T443" s="267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268" t="s">
        <v>208</v>
      </c>
      <c r="AU443" s="268" t="s">
        <v>85</v>
      </c>
      <c r="AV443" s="15" t="s">
        <v>93</v>
      </c>
      <c r="AW443" s="15" t="s">
        <v>37</v>
      </c>
      <c r="AX443" s="15" t="s">
        <v>76</v>
      </c>
      <c r="AY443" s="268" t="s">
        <v>197</v>
      </c>
    </row>
    <row r="444" s="13" customFormat="1">
      <c r="A444" s="13"/>
      <c r="B444" s="235"/>
      <c r="C444" s="236"/>
      <c r="D444" s="237" t="s">
        <v>208</v>
      </c>
      <c r="E444" s="238" t="s">
        <v>19</v>
      </c>
      <c r="F444" s="239" t="s">
        <v>1061</v>
      </c>
      <c r="G444" s="236"/>
      <c r="H444" s="240">
        <v>8.5</v>
      </c>
      <c r="I444" s="241"/>
      <c r="J444" s="236"/>
      <c r="K444" s="236"/>
      <c r="L444" s="242"/>
      <c r="M444" s="243"/>
      <c r="N444" s="244"/>
      <c r="O444" s="244"/>
      <c r="P444" s="244"/>
      <c r="Q444" s="244"/>
      <c r="R444" s="244"/>
      <c r="S444" s="244"/>
      <c r="T444" s="245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46" t="s">
        <v>208</v>
      </c>
      <c r="AU444" s="246" t="s">
        <v>85</v>
      </c>
      <c r="AV444" s="13" t="s">
        <v>85</v>
      </c>
      <c r="AW444" s="13" t="s">
        <v>37</v>
      </c>
      <c r="AX444" s="13" t="s">
        <v>76</v>
      </c>
      <c r="AY444" s="246" t="s">
        <v>197</v>
      </c>
    </row>
    <row r="445" s="13" customFormat="1">
      <c r="A445" s="13"/>
      <c r="B445" s="235"/>
      <c r="C445" s="236"/>
      <c r="D445" s="237" t="s">
        <v>208</v>
      </c>
      <c r="E445" s="238" t="s">
        <v>19</v>
      </c>
      <c r="F445" s="239" t="s">
        <v>1062</v>
      </c>
      <c r="G445" s="236"/>
      <c r="H445" s="240">
        <v>2.5</v>
      </c>
      <c r="I445" s="241"/>
      <c r="J445" s="236"/>
      <c r="K445" s="236"/>
      <c r="L445" s="242"/>
      <c r="M445" s="243"/>
      <c r="N445" s="244"/>
      <c r="O445" s="244"/>
      <c r="P445" s="244"/>
      <c r="Q445" s="244"/>
      <c r="R445" s="244"/>
      <c r="S445" s="244"/>
      <c r="T445" s="245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46" t="s">
        <v>208</v>
      </c>
      <c r="AU445" s="246" t="s">
        <v>85</v>
      </c>
      <c r="AV445" s="13" t="s">
        <v>85</v>
      </c>
      <c r="AW445" s="13" t="s">
        <v>37</v>
      </c>
      <c r="AX445" s="13" t="s">
        <v>76</v>
      </c>
      <c r="AY445" s="246" t="s">
        <v>197</v>
      </c>
    </row>
    <row r="446" s="13" customFormat="1">
      <c r="A446" s="13"/>
      <c r="B446" s="235"/>
      <c r="C446" s="236"/>
      <c r="D446" s="237" t="s">
        <v>208</v>
      </c>
      <c r="E446" s="238" t="s">
        <v>19</v>
      </c>
      <c r="F446" s="239" t="s">
        <v>1063</v>
      </c>
      <c r="G446" s="236"/>
      <c r="H446" s="240">
        <v>55.950000000000003</v>
      </c>
      <c r="I446" s="241"/>
      <c r="J446" s="236"/>
      <c r="K446" s="236"/>
      <c r="L446" s="242"/>
      <c r="M446" s="243"/>
      <c r="N446" s="244"/>
      <c r="O446" s="244"/>
      <c r="P446" s="244"/>
      <c r="Q446" s="244"/>
      <c r="R446" s="244"/>
      <c r="S446" s="244"/>
      <c r="T446" s="245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46" t="s">
        <v>208</v>
      </c>
      <c r="AU446" s="246" t="s">
        <v>85</v>
      </c>
      <c r="AV446" s="13" t="s">
        <v>85</v>
      </c>
      <c r="AW446" s="13" t="s">
        <v>37</v>
      </c>
      <c r="AX446" s="13" t="s">
        <v>76</v>
      </c>
      <c r="AY446" s="246" t="s">
        <v>197</v>
      </c>
    </row>
    <row r="447" s="13" customFormat="1">
      <c r="A447" s="13"/>
      <c r="B447" s="235"/>
      <c r="C447" s="236"/>
      <c r="D447" s="237" t="s">
        <v>208</v>
      </c>
      <c r="E447" s="238" t="s">
        <v>19</v>
      </c>
      <c r="F447" s="239" t="s">
        <v>1064</v>
      </c>
      <c r="G447" s="236"/>
      <c r="H447" s="240">
        <v>24.300000000000001</v>
      </c>
      <c r="I447" s="241"/>
      <c r="J447" s="236"/>
      <c r="K447" s="236"/>
      <c r="L447" s="242"/>
      <c r="M447" s="243"/>
      <c r="N447" s="244"/>
      <c r="O447" s="244"/>
      <c r="P447" s="244"/>
      <c r="Q447" s="244"/>
      <c r="R447" s="244"/>
      <c r="S447" s="244"/>
      <c r="T447" s="245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46" t="s">
        <v>208</v>
      </c>
      <c r="AU447" s="246" t="s">
        <v>85</v>
      </c>
      <c r="AV447" s="13" t="s">
        <v>85</v>
      </c>
      <c r="AW447" s="13" t="s">
        <v>37</v>
      </c>
      <c r="AX447" s="13" t="s">
        <v>76</v>
      </c>
      <c r="AY447" s="246" t="s">
        <v>197</v>
      </c>
    </row>
    <row r="448" s="15" customFormat="1">
      <c r="A448" s="15"/>
      <c r="B448" s="258"/>
      <c r="C448" s="259"/>
      <c r="D448" s="237" t="s">
        <v>208</v>
      </c>
      <c r="E448" s="260" t="s">
        <v>19</v>
      </c>
      <c r="F448" s="261" t="s">
        <v>390</v>
      </c>
      <c r="G448" s="259"/>
      <c r="H448" s="262">
        <v>91.25</v>
      </c>
      <c r="I448" s="263"/>
      <c r="J448" s="259"/>
      <c r="K448" s="259"/>
      <c r="L448" s="264"/>
      <c r="M448" s="265"/>
      <c r="N448" s="266"/>
      <c r="O448" s="266"/>
      <c r="P448" s="266"/>
      <c r="Q448" s="266"/>
      <c r="R448" s="266"/>
      <c r="S448" s="266"/>
      <c r="T448" s="267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68" t="s">
        <v>208</v>
      </c>
      <c r="AU448" s="268" t="s">
        <v>85</v>
      </c>
      <c r="AV448" s="15" t="s">
        <v>93</v>
      </c>
      <c r="AW448" s="15" t="s">
        <v>37</v>
      </c>
      <c r="AX448" s="15" t="s">
        <v>76</v>
      </c>
      <c r="AY448" s="268" t="s">
        <v>197</v>
      </c>
    </row>
    <row r="449" s="14" customFormat="1">
      <c r="A449" s="14"/>
      <c r="B449" s="247"/>
      <c r="C449" s="248"/>
      <c r="D449" s="237" t="s">
        <v>208</v>
      </c>
      <c r="E449" s="249" t="s">
        <v>19</v>
      </c>
      <c r="F449" s="250" t="s">
        <v>272</v>
      </c>
      <c r="G449" s="248"/>
      <c r="H449" s="251">
        <v>762.09999999999991</v>
      </c>
      <c r="I449" s="252"/>
      <c r="J449" s="248"/>
      <c r="K449" s="248"/>
      <c r="L449" s="253"/>
      <c r="M449" s="254"/>
      <c r="N449" s="255"/>
      <c r="O449" s="255"/>
      <c r="P449" s="255"/>
      <c r="Q449" s="255"/>
      <c r="R449" s="255"/>
      <c r="S449" s="255"/>
      <c r="T449" s="256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7" t="s">
        <v>208</v>
      </c>
      <c r="AU449" s="257" t="s">
        <v>85</v>
      </c>
      <c r="AV449" s="14" t="s">
        <v>204</v>
      </c>
      <c r="AW449" s="14" t="s">
        <v>37</v>
      </c>
      <c r="AX449" s="14" t="s">
        <v>83</v>
      </c>
      <c r="AY449" s="257" t="s">
        <v>197</v>
      </c>
    </row>
    <row r="450" s="2" customFormat="1" ht="62.7" customHeight="1">
      <c r="A450" s="41"/>
      <c r="B450" s="42"/>
      <c r="C450" s="217" t="s">
        <v>625</v>
      </c>
      <c r="D450" s="217" t="s">
        <v>199</v>
      </c>
      <c r="E450" s="218" t="s">
        <v>626</v>
      </c>
      <c r="F450" s="219" t="s">
        <v>627</v>
      </c>
      <c r="G450" s="220" t="s">
        <v>202</v>
      </c>
      <c r="H450" s="221">
        <v>1382.5999999999999</v>
      </c>
      <c r="I450" s="222"/>
      <c r="J450" s="223">
        <f>ROUND(I450*H450,2)</f>
        <v>0</v>
      </c>
      <c r="K450" s="219" t="s">
        <v>203</v>
      </c>
      <c r="L450" s="47"/>
      <c r="M450" s="224" t="s">
        <v>19</v>
      </c>
      <c r="N450" s="225" t="s">
        <v>47</v>
      </c>
      <c r="O450" s="87"/>
      <c r="P450" s="226">
        <f>O450*H450</f>
        <v>0</v>
      </c>
      <c r="Q450" s="226">
        <v>0</v>
      </c>
      <c r="R450" s="226">
        <f>Q450*H450</f>
        <v>0</v>
      </c>
      <c r="S450" s="226">
        <v>0.02</v>
      </c>
      <c r="T450" s="227">
        <f>S450*H450</f>
        <v>27.651999999999997</v>
      </c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R450" s="228" t="s">
        <v>204</v>
      </c>
      <c r="AT450" s="228" t="s">
        <v>199</v>
      </c>
      <c r="AU450" s="228" t="s">
        <v>85</v>
      </c>
      <c r="AY450" s="20" t="s">
        <v>197</v>
      </c>
      <c r="BE450" s="229">
        <f>IF(N450="základní",J450,0)</f>
        <v>0</v>
      </c>
      <c r="BF450" s="229">
        <f>IF(N450="snížená",J450,0)</f>
        <v>0</v>
      </c>
      <c r="BG450" s="229">
        <f>IF(N450="zákl. přenesená",J450,0)</f>
        <v>0</v>
      </c>
      <c r="BH450" s="229">
        <f>IF(N450="sníž. přenesená",J450,0)</f>
        <v>0</v>
      </c>
      <c r="BI450" s="229">
        <f>IF(N450="nulová",J450,0)</f>
        <v>0</v>
      </c>
      <c r="BJ450" s="20" t="s">
        <v>83</v>
      </c>
      <c r="BK450" s="229">
        <f>ROUND(I450*H450,2)</f>
        <v>0</v>
      </c>
      <c r="BL450" s="20" t="s">
        <v>204</v>
      </c>
      <c r="BM450" s="228" t="s">
        <v>1212</v>
      </c>
    </row>
    <row r="451" s="2" customFormat="1">
      <c r="A451" s="41"/>
      <c r="B451" s="42"/>
      <c r="C451" s="43"/>
      <c r="D451" s="230" t="s">
        <v>206</v>
      </c>
      <c r="E451" s="43"/>
      <c r="F451" s="231" t="s">
        <v>629</v>
      </c>
      <c r="G451" s="43"/>
      <c r="H451" s="43"/>
      <c r="I451" s="232"/>
      <c r="J451" s="43"/>
      <c r="K451" s="43"/>
      <c r="L451" s="47"/>
      <c r="M451" s="233"/>
      <c r="N451" s="234"/>
      <c r="O451" s="87"/>
      <c r="P451" s="87"/>
      <c r="Q451" s="87"/>
      <c r="R451" s="87"/>
      <c r="S451" s="87"/>
      <c r="T451" s="88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T451" s="20" t="s">
        <v>206</v>
      </c>
      <c r="AU451" s="20" t="s">
        <v>85</v>
      </c>
    </row>
    <row r="452" s="13" customFormat="1">
      <c r="A452" s="13"/>
      <c r="B452" s="235"/>
      <c r="C452" s="236"/>
      <c r="D452" s="237" t="s">
        <v>208</v>
      </c>
      <c r="E452" s="238" t="s">
        <v>19</v>
      </c>
      <c r="F452" s="239" t="s">
        <v>1075</v>
      </c>
      <c r="G452" s="236"/>
      <c r="H452" s="240">
        <v>1382.5999999999999</v>
      </c>
      <c r="I452" s="241"/>
      <c r="J452" s="236"/>
      <c r="K452" s="236"/>
      <c r="L452" s="242"/>
      <c r="M452" s="243"/>
      <c r="N452" s="244"/>
      <c r="O452" s="244"/>
      <c r="P452" s="244"/>
      <c r="Q452" s="244"/>
      <c r="R452" s="244"/>
      <c r="S452" s="244"/>
      <c r="T452" s="245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46" t="s">
        <v>208</v>
      </c>
      <c r="AU452" s="246" t="s">
        <v>85</v>
      </c>
      <c r="AV452" s="13" t="s">
        <v>85</v>
      </c>
      <c r="AW452" s="13" t="s">
        <v>37</v>
      </c>
      <c r="AX452" s="13" t="s">
        <v>83</v>
      </c>
      <c r="AY452" s="246" t="s">
        <v>197</v>
      </c>
    </row>
    <row r="453" s="2" customFormat="1" ht="55.5" customHeight="1">
      <c r="A453" s="41"/>
      <c r="B453" s="42"/>
      <c r="C453" s="217" t="s">
        <v>630</v>
      </c>
      <c r="D453" s="217" t="s">
        <v>199</v>
      </c>
      <c r="E453" s="218" t="s">
        <v>631</v>
      </c>
      <c r="F453" s="219" t="s">
        <v>632</v>
      </c>
      <c r="G453" s="220" t="s">
        <v>421</v>
      </c>
      <c r="H453" s="221">
        <v>1</v>
      </c>
      <c r="I453" s="222"/>
      <c r="J453" s="223">
        <f>ROUND(I453*H453,2)</f>
        <v>0</v>
      </c>
      <c r="K453" s="219" t="s">
        <v>203</v>
      </c>
      <c r="L453" s="47"/>
      <c r="M453" s="224" t="s">
        <v>19</v>
      </c>
      <c r="N453" s="225" t="s">
        <v>47</v>
      </c>
      <c r="O453" s="87"/>
      <c r="P453" s="226">
        <f>O453*H453</f>
        <v>0</v>
      </c>
      <c r="Q453" s="226">
        <v>0</v>
      </c>
      <c r="R453" s="226">
        <f>Q453*H453</f>
        <v>0</v>
      </c>
      <c r="S453" s="226">
        <v>0.082000000000000003</v>
      </c>
      <c r="T453" s="227">
        <f>S453*H453</f>
        <v>0.082000000000000003</v>
      </c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R453" s="228" t="s">
        <v>204</v>
      </c>
      <c r="AT453" s="228" t="s">
        <v>199</v>
      </c>
      <c r="AU453" s="228" t="s">
        <v>85</v>
      </c>
      <c r="AY453" s="20" t="s">
        <v>197</v>
      </c>
      <c r="BE453" s="229">
        <f>IF(N453="základní",J453,0)</f>
        <v>0</v>
      </c>
      <c r="BF453" s="229">
        <f>IF(N453="snížená",J453,0)</f>
        <v>0</v>
      </c>
      <c r="BG453" s="229">
        <f>IF(N453="zákl. přenesená",J453,0)</f>
        <v>0</v>
      </c>
      <c r="BH453" s="229">
        <f>IF(N453="sníž. přenesená",J453,0)</f>
        <v>0</v>
      </c>
      <c r="BI453" s="229">
        <f>IF(N453="nulová",J453,0)</f>
        <v>0</v>
      </c>
      <c r="BJ453" s="20" t="s">
        <v>83</v>
      </c>
      <c r="BK453" s="229">
        <f>ROUND(I453*H453,2)</f>
        <v>0</v>
      </c>
      <c r="BL453" s="20" t="s">
        <v>204</v>
      </c>
      <c r="BM453" s="228" t="s">
        <v>1213</v>
      </c>
    </row>
    <row r="454" s="2" customFormat="1">
      <c r="A454" s="41"/>
      <c r="B454" s="42"/>
      <c r="C454" s="43"/>
      <c r="D454" s="230" t="s">
        <v>206</v>
      </c>
      <c r="E454" s="43"/>
      <c r="F454" s="231" t="s">
        <v>634</v>
      </c>
      <c r="G454" s="43"/>
      <c r="H454" s="43"/>
      <c r="I454" s="232"/>
      <c r="J454" s="43"/>
      <c r="K454" s="43"/>
      <c r="L454" s="47"/>
      <c r="M454" s="233"/>
      <c r="N454" s="234"/>
      <c r="O454" s="87"/>
      <c r="P454" s="87"/>
      <c r="Q454" s="87"/>
      <c r="R454" s="87"/>
      <c r="S454" s="87"/>
      <c r="T454" s="88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T454" s="20" t="s">
        <v>206</v>
      </c>
      <c r="AU454" s="20" t="s">
        <v>85</v>
      </c>
    </row>
    <row r="455" s="13" customFormat="1">
      <c r="A455" s="13"/>
      <c r="B455" s="235"/>
      <c r="C455" s="236"/>
      <c r="D455" s="237" t="s">
        <v>208</v>
      </c>
      <c r="E455" s="238" t="s">
        <v>19</v>
      </c>
      <c r="F455" s="239" t="s">
        <v>635</v>
      </c>
      <c r="G455" s="236"/>
      <c r="H455" s="240">
        <v>1</v>
      </c>
      <c r="I455" s="241"/>
      <c r="J455" s="236"/>
      <c r="K455" s="236"/>
      <c r="L455" s="242"/>
      <c r="M455" s="243"/>
      <c r="N455" s="244"/>
      <c r="O455" s="244"/>
      <c r="P455" s="244"/>
      <c r="Q455" s="244"/>
      <c r="R455" s="244"/>
      <c r="S455" s="244"/>
      <c r="T455" s="245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46" t="s">
        <v>208</v>
      </c>
      <c r="AU455" s="246" t="s">
        <v>85</v>
      </c>
      <c r="AV455" s="13" t="s">
        <v>85</v>
      </c>
      <c r="AW455" s="13" t="s">
        <v>37</v>
      </c>
      <c r="AX455" s="13" t="s">
        <v>83</v>
      </c>
      <c r="AY455" s="246" t="s">
        <v>197</v>
      </c>
    </row>
    <row r="456" s="2" customFormat="1" ht="55.5" customHeight="1">
      <c r="A456" s="41"/>
      <c r="B456" s="42"/>
      <c r="C456" s="217" t="s">
        <v>636</v>
      </c>
      <c r="D456" s="217" t="s">
        <v>199</v>
      </c>
      <c r="E456" s="218" t="s">
        <v>637</v>
      </c>
      <c r="F456" s="219" t="s">
        <v>638</v>
      </c>
      <c r="G456" s="220" t="s">
        <v>421</v>
      </c>
      <c r="H456" s="221">
        <v>1</v>
      </c>
      <c r="I456" s="222"/>
      <c r="J456" s="223">
        <f>ROUND(I456*H456,2)</f>
        <v>0</v>
      </c>
      <c r="K456" s="219" t="s">
        <v>203</v>
      </c>
      <c r="L456" s="47"/>
      <c r="M456" s="224" t="s">
        <v>19</v>
      </c>
      <c r="N456" s="225" t="s">
        <v>47</v>
      </c>
      <c r="O456" s="87"/>
      <c r="P456" s="226">
        <f>O456*H456</f>
        <v>0</v>
      </c>
      <c r="Q456" s="226">
        <v>0</v>
      </c>
      <c r="R456" s="226">
        <f>Q456*H456</f>
        <v>0</v>
      </c>
      <c r="S456" s="226">
        <v>0.0040000000000000001</v>
      </c>
      <c r="T456" s="227">
        <f>S456*H456</f>
        <v>0.0040000000000000001</v>
      </c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R456" s="228" t="s">
        <v>204</v>
      </c>
      <c r="AT456" s="228" t="s">
        <v>199</v>
      </c>
      <c r="AU456" s="228" t="s">
        <v>85</v>
      </c>
      <c r="AY456" s="20" t="s">
        <v>197</v>
      </c>
      <c r="BE456" s="229">
        <f>IF(N456="základní",J456,0)</f>
        <v>0</v>
      </c>
      <c r="BF456" s="229">
        <f>IF(N456="snížená",J456,0)</f>
        <v>0</v>
      </c>
      <c r="BG456" s="229">
        <f>IF(N456="zákl. přenesená",J456,0)</f>
        <v>0</v>
      </c>
      <c r="BH456" s="229">
        <f>IF(N456="sníž. přenesená",J456,0)</f>
        <v>0</v>
      </c>
      <c r="BI456" s="229">
        <f>IF(N456="nulová",J456,0)</f>
        <v>0</v>
      </c>
      <c r="BJ456" s="20" t="s">
        <v>83</v>
      </c>
      <c r="BK456" s="229">
        <f>ROUND(I456*H456,2)</f>
        <v>0</v>
      </c>
      <c r="BL456" s="20" t="s">
        <v>204</v>
      </c>
      <c r="BM456" s="228" t="s">
        <v>1214</v>
      </c>
    </row>
    <row r="457" s="2" customFormat="1">
      <c r="A457" s="41"/>
      <c r="B457" s="42"/>
      <c r="C457" s="43"/>
      <c r="D457" s="230" t="s">
        <v>206</v>
      </c>
      <c r="E457" s="43"/>
      <c r="F457" s="231" t="s">
        <v>640</v>
      </c>
      <c r="G457" s="43"/>
      <c r="H457" s="43"/>
      <c r="I457" s="232"/>
      <c r="J457" s="43"/>
      <c r="K457" s="43"/>
      <c r="L457" s="47"/>
      <c r="M457" s="233"/>
      <c r="N457" s="234"/>
      <c r="O457" s="87"/>
      <c r="P457" s="87"/>
      <c r="Q457" s="87"/>
      <c r="R457" s="87"/>
      <c r="S457" s="87"/>
      <c r="T457" s="88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T457" s="20" t="s">
        <v>206</v>
      </c>
      <c r="AU457" s="20" t="s">
        <v>85</v>
      </c>
    </row>
    <row r="458" s="13" customFormat="1">
      <c r="A458" s="13"/>
      <c r="B458" s="235"/>
      <c r="C458" s="236"/>
      <c r="D458" s="237" t="s">
        <v>208</v>
      </c>
      <c r="E458" s="238" t="s">
        <v>19</v>
      </c>
      <c r="F458" s="239" t="s">
        <v>635</v>
      </c>
      <c r="G458" s="236"/>
      <c r="H458" s="240">
        <v>1</v>
      </c>
      <c r="I458" s="241"/>
      <c r="J458" s="236"/>
      <c r="K458" s="236"/>
      <c r="L458" s="242"/>
      <c r="M458" s="243"/>
      <c r="N458" s="244"/>
      <c r="O458" s="244"/>
      <c r="P458" s="244"/>
      <c r="Q458" s="244"/>
      <c r="R458" s="244"/>
      <c r="S458" s="244"/>
      <c r="T458" s="245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46" t="s">
        <v>208</v>
      </c>
      <c r="AU458" s="246" t="s">
        <v>85</v>
      </c>
      <c r="AV458" s="13" t="s">
        <v>85</v>
      </c>
      <c r="AW458" s="13" t="s">
        <v>37</v>
      </c>
      <c r="AX458" s="13" t="s">
        <v>83</v>
      </c>
      <c r="AY458" s="246" t="s">
        <v>197</v>
      </c>
    </row>
    <row r="459" s="12" customFormat="1" ht="22.8" customHeight="1">
      <c r="A459" s="12"/>
      <c r="B459" s="201"/>
      <c r="C459" s="202"/>
      <c r="D459" s="203" t="s">
        <v>75</v>
      </c>
      <c r="E459" s="215" t="s">
        <v>683</v>
      </c>
      <c r="F459" s="215" t="s">
        <v>684</v>
      </c>
      <c r="G459" s="202"/>
      <c r="H459" s="202"/>
      <c r="I459" s="205"/>
      <c r="J459" s="216">
        <f>BK459</f>
        <v>0</v>
      </c>
      <c r="K459" s="202"/>
      <c r="L459" s="207"/>
      <c r="M459" s="208"/>
      <c r="N459" s="209"/>
      <c r="O459" s="209"/>
      <c r="P459" s="210">
        <f>SUM(P460:P488)</f>
        <v>0</v>
      </c>
      <c r="Q459" s="209"/>
      <c r="R459" s="210">
        <f>SUM(R460:R488)</f>
        <v>0</v>
      </c>
      <c r="S459" s="209"/>
      <c r="T459" s="211">
        <f>SUM(T460:T488)</f>
        <v>0</v>
      </c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R459" s="212" t="s">
        <v>83</v>
      </c>
      <c r="AT459" s="213" t="s">
        <v>75</v>
      </c>
      <c r="AU459" s="213" t="s">
        <v>83</v>
      </c>
      <c r="AY459" s="212" t="s">
        <v>197</v>
      </c>
      <c r="BK459" s="214">
        <f>SUM(BK460:BK488)</f>
        <v>0</v>
      </c>
    </row>
    <row r="460" s="2" customFormat="1" ht="37.8" customHeight="1">
      <c r="A460" s="41"/>
      <c r="B460" s="42"/>
      <c r="C460" s="217" t="s">
        <v>641</v>
      </c>
      <c r="D460" s="217" t="s">
        <v>199</v>
      </c>
      <c r="E460" s="218" t="s">
        <v>686</v>
      </c>
      <c r="F460" s="219" t="s">
        <v>687</v>
      </c>
      <c r="G460" s="220" t="s">
        <v>345</v>
      </c>
      <c r="H460" s="221">
        <v>80.239999999999995</v>
      </c>
      <c r="I460" s="222"/>
      <c r="J460" s="223">
        <f>ROUND(I460*H460,2)</f>
        <v>0</v>
      </c>
      <c r="K460" s="219" t="s">
        <v>203</v>
      </c>
      <c r="L460" s="47"/>
      <c r="M460" s="224" t="s">
        <v>19</v>
      </c>
      <c r="N460" s="225" t="s">
        <v>47</v>
      </c>
      <c r="O460" s="87"/>
      <c r="P460" s="226">
        <f>O460*H460</f>
        <v>0</v>
      </c>
      <c r="Q460" s="226">
        <v>0</v>
      </c>
      <c r="R460" s="226">
        <f>Q460*H460</f>
        <v>0</v>
      </c>
      <c r="S460" s="226">
        <v>0</v>
      </c>
      <c r="T460" s="227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228" t="s">
        <v>204</v>
      </c>
      <c r="AT460" s="228" t="s">
        <v>199</v>
      </c>
      <c r="AU460" s="228" t="s">
        <v>85</v>
      </c>
      <c r="AY460" s="20" t="s">
        <v>197</v>
      </c>
      <c r="BE460" s="229">
        <f>IF(N460="základní",J460,0)</f>
        <v>0</v>
      </c>
      <c r="BF460" s="229">
        <f>IF(N460="snížená",J460,0)</f>
        <v>0</v>
      </c>
      <c r="BG460" s="229">
        <f>IF(N460="zákl. přenesená",J460,0)</f>
        <v>0</v>
      </c>
      <c r="BH460" s="229">
        <f>IF(N460="sníž. přenesená",J460,0)</f>
        <v>0</v>
      </c>
      <c r="BI460" s="229">
        <f>IF(N460="nulová",J460,0)</f>
        <v>0</v>
      </c>
      <c r="BJ460" s="20" t="s">
        <v>83</v>
      </c>
      <c r="BK460" s="229">
        <f>ROUND(I460*H460,2)</f>
        <v>0</v>
      </c>
      <c r="BL460" s="20" t="s">
        <v>204</v>
      </c>
      <c r="BM460" s="228" t="s">
        <v>1215</v>
      </c>
    </row>
    <row r="461" s="2" customFormat="1">
      <c r="A461" s="41"/>
      <c r="B461" s="42"/>
      <c r="C461" s="43"/>
      <c r="D461" s="230" t="s">
        <v>206</v>
      </c>
      <c r="E461" s="43"/>
      <c r="F461" s="231" t="s">
        <v>689</v>
      </c>
      <c r="G461" s="43"/>
      <c r="H461" s="43"/>
      <c r="I461" s="232"/>
      <c r="J461" s="43"/>
      <c r="K461" s="43"/>
      <c r="L461" s="47"/>
      <c r="M461" s="233"/>
      <c r="N461" s="234"/>
      <c r="O461" s="87"/>
      <c r="P461" s="87"/>
      <c r="Q461" s="87"/>
      <c r="R461" s="87"/>
      <c r="S461" s="87"/>
      <c r="T461" s="88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0" t="s">
        <v>206</v>
      </c>
      <c r="AU461" s="20" t="s">
        <v>85</v>
      </c>
    </row>
    <row r="462" s="13" customFormat="1">
      <c r="A462" s="13"/>
      <c r="B462" s="235"/>
      <c r="C462" s="236"/>
      <c r="D462" s="237" t="s">
        <v>208</v>
      </c>
      <c r="E462" s="238" t="s">
        <v>19</v>
      </c>
      <c r="F462" s="239" t="s">
        <v>1216</v>
      </c>
      <c r="G462" s="236"/>
      <c r="H462" s="240">
        <v>80.239999999999995</v>
      </c>
      <c r="I462" s="241"/>
      <c r="J462" s="236"/>
      <c r="K462" s="236"/>
      <c r="L462" s="242"/>
      <c r="M462" s="243"/>
      <c r="N462" s="244"/>
      <c r="O462" s="244"/>
      <c r="P462" s="244"/>
      <c r="Q462" s="244"/>
      <c r="R462" s="244"/>
      <c r="S462" s="244"/>
      <c r="T462" s="245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46" t="s">
        <v>208</v>
      </c>
      <c r="AU462" s="246" t="s">
        <v>85</v>
      </c>
      <c r="AV462" s="13" t="s">
        <v>85</v>
      </c>
      <c r="AW462" s="13" t="s">
        <v>37</v>
      </c>
      <c r="AX462" s="13" t="s">
        <v>83</v>
      </c>
      <c r="AY462" s="246" t="s">
        <v>197</v>
      </c>
    </row>
    <row r="463" s="2" customFormat="1" ht="49.05" customHeight="1">
      <c r="A463" s="41"/>
      <c r="B463" s="42"/>
      <c r="C463" s="217" t="s">
        <v>647</v>
      </c>
      <c r="D463" s="217" t="s">
        <v>199</v>
      </c>
      <c r="E463" s="218" t="s">
        <v>692</v>
      </c>
      <c r="F463" s="219" t="s">
        <v>693</v>
      </c>
      <c r="G463" s="220" t="s">
        <v>345</v>
      </c>
      <c r="H463" s="221">
        <v>1524.56</v>
      </c>
      <c r="I463" s="222"/>
      <c r="J463" s="223">
        <f>ROUND(I463*H463,2)</f>
        <v>0</v>
      </c>
      <c r="K463" s="219" t="s">
        <v>203</v>
      </c>
      <c r="L463" s="47"/>
      <c r="M463" s="224" t="s">
        <v>19</v>
      </c>
      <c r="N463" s="225" t="s">
        <v>47</v>
      </c>
      <c r="O463" s="87"/>
      <c r="P463" s="226">
        <f>O463*H463</f>
        <v>0</v>
      </c>
      <c r="Q463" s="226">
        <v>0</v>
      </c>
      <c r="R463" s="226">
        <f>Q463*H463</f>
        <v>0</v>
      </c>
      <c r="S463" s="226">
        <v>0</v>
      </c>
      <c r="T463" s="227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228" t="s">
        <v>204</v>
      </c>
      <c r="AT463" s="228" t="s">
        <v>199</v>
      </c>
      <c r="AU463" s="228" t="s">
        <v>85</v>
      </c>
      <c r="AY463" s="20" t="s">
        <v>197</v>
      </c>
      <c r="BE463" s="229">
        <f>IF(N463="základní",J463,0)</f>
        <v>0</v>
      </c>
      <c r="BF463" s="229">
        <f>IF(N463="snížená",J463,0)</f>
        <v>0</v>
      </c>
      <c r="BG463" s="229">
        <f>IF(N463="zákl. přenesená",J463,0)</f>
        <v>0</v>
      </c>
      <c r="BH463" s="229">
        <f>IF(N463="sníž. přenesená",J463,0)</f>
        <v>0</v>
      </c>
      <c r="BI463" s="229">
        <f>IF(N463="nulová",J463,0)</f>
        <v>0</v>
      </c>
      <c r="BJ463" s="20" t="s">
        <v>83</v>
      </c>
      <c r="BK463" s="229">
        <f>ROUND(I463*H463,2)</f>
        <v>0</v>
      </c>
      <c r="BL463" s="20" t="s">
        <v>204</v>
      </c>
      <c r="BM463" s="228" t="s">
        <v>1217</v>
      </c>
    </row>
    <row r="464" s="2" customFormat="1">
      <c r="A464" s="41"/>
      <c r="B464" s="42"/>
      <c r="C464" s="43"/>
      <c r="D464" s="230" t="s">
        <v>206</v>
      </c>
      <c r="E464" s="43"/>
      <c r="F464" s="231" t="s">
        <v>695</v>
      </c>
      <c r="G464" s="43"/>
      <c r="H464" s="43"/>
      <c r="I464" s="232"/>
      <c r="J464" s="43"/>
      <c r="K464" s="43"/>
      <c r="L464" s="47"/>
      <c r="M464" s="233"/>
      <c r="N464" s="234"/>
      <c r="O464" s="87"/>
      <c r="P464" s="87"/>
      <c r="Q464" s="87"/>
      <c r="R464" s="87"/>
      <c r="S464" s="87"/>
      <c r="T464" s="88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T464" s="20" t="s">
        <v>206</v>
      </c>
      <c r="AU464" s="20" t="s">
        <v>85</v>
      </c>
    </row>
    <row r="465" s="13" customFormat="1">
      <c r="A465" s="13"/>
      <c r="B465" s="235"/>
      <c r="C465" s="236"/>
      <c r="D465" s="237" t="s">
        <v>208</v>
      </c>
      <c r="E465" s="236"/>
      <c r="F465" s="239" t="s">
        <v>1218</v>
      </c>
      <c r="G465" s="236"/>
      <c r="H465" s="240">
        <v>1524.56</v>
      </c>
      <c r="I465" s="241"/>
      <c r="J465" s="236"/>
      <c r="K465" s="236"/>
      <c r="L465" s="242"/>
      <c r="M465" s="243"/>
      <c r="N465" s="244"/>
      <c r="O465" s="244"/>
      <c r="P465" s="244"/>
      <c r="Q465" s="244"/>
      <c r="R465" s="244"/>
      <c r="S465" s="244"/>
      <c r="T465" s="245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46" t="s">
        <v>208</v>
      </c>
      <c r="AU465" s="246" t="s">
        <v>85</v>
      </c>
      <c r="AV465" s="13" t="s">
        <v>85</v>
      </c>
      <c r="AW465" s="13" t="s">
        <v>4</v>
      </c>
      <c r="AX465" s="13" t="s">
        <v>83</v>
      </c>
      <c r="AY465" s="246" t="s">
        <v>197</v>
      </c>
    </row>
    <row r="466" s="2" customFormat="1" ht="37.8" customHeight="1">
      <c r="A466" s="41"/>
      <c r="B466" s="42"/>
      <c r="C466" s="217" t="s">
        <v>653</v>
      </c>
      <c r="D466" s="217" t="s">
        <v>199</v>
      </c>
      <c r="E466" s="218" t="s">
        <v>698</v>
      </c>
      <c r="F466" s="219" t="s">
        <v>699</v>
      </c>
      <c r="G466" s="220" t="s">
        <v>345</v>
      </c>
      <c r="H466" s="221">
        <v>435.16300000000001</v>
      </c>
      <c r="I466" s="222"/>
      <c r="J466" s="223">
        <f>ROUND(I466*H466,2)</f>
        <v>0</v>
      </c>
      <c r="K466" s="219" t="s">
        <v>203</v>
      </c>
      <c r="L466" s="47"/>
      <c r="M466" s="224" t="s">
        <v>19</v>
      </c>
      <c r="N466" s="225" t="s">
        <v>47</v>
      </c>
      <c r="O466" s="87"/>
      <c r="P466" s="226">
        <f>O466*H466</f>
        <v>0</v>
      </c>
      <c r="Q466" s="226">
        <v>0</v>
      </c>
      <c r="R466" s="226">
        <f>Q466*H466</f>
        <v>0</v>
      </c>
      <c r="S466" s="226">
        <v>0</v>
      </c>
      <c r="T466" s="227">
        <f>S466*H466</f>
        <v>0</v>
      </c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R466" s="228" t="s">
        <v>204</v>
      </c>
      <c r="AT466" s="228" t="s">
        <v>199</v>
      </c>
      <c r="AU466" s="228" t="s">
        <v>85</v>
      </c>
      <c r="AY466" s="20" t="s">
        <v>197</v>
      </c>
      <c r="BE466" s="229">
        <f>IF(N466="základní",J466,0)</f>
        <v>0</v>
      </c>
      <c r="BF466" s="229">
        <f>IF(N466="snížená",J466,0)</f>
        <v>0</v>
      </c>
      <c r="BG466" s="229">
        <f>IF(N466="zákl. přenesená",J466,0)</f>
        <v>0</v>
      </c>
      <c r="BH466" s="229">
        <f>IF(N466="sníž. přenesená",J466,0)</f>
        <v>0</v>
      </c>
      <c r="BI466" s="229">
        <f>IF(N466="nulová",J466,0)</f>
        <v>0</v>
      </c>
      <c r="BJ466" s="20" t="s">
        <v>83</v>
      </c>
      <c r="BK466" s="229">
        <f>ROUND(I466*H466,2)</f>
        <v>0</v>
      </c>
      <c r="BL466" s="20" t="s">
        <v>204</v>
      </c>
      <c r="BM466" s="228" t="s">
        <v>1219</v>
      </c>
    </row>
    <row r="467" s="2" customFormat="1">
      <c r="A467" s="41"/>
      <c r="B467" s="42"/>
      <c r="C467" s="43"/>
      <c r="D467" s="230" t="s">
        <v>206</v>
      </c>
      <c r="E467" s="43"/>
      <c r="F467" s="231" t="s">
        <v>701</v>
      </c>
      <c r="G467" s="43"/>
      <c r="H467" s="43"/>
      <c r="I467" s="232"/>
      <c r="J467" s="43"/>
      <c r="K467" s="43"/>
      <c r="L467" s="47"/>
      <c r="M467" s="233"/>
      <c r="N467" s="234"/>
      <c r="O467" s="87"/>
      <c r="P467" s="87"/>
      <c r="Q467" s="87"/>
      <c r="R467" s="87"/>
      <c r="S467" s="87"/>
      <c r="T467" s="88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T467" s="20" t="s">
        <v>206</v>
      </c>
      <c r="AU467" s="20" t="s">
        <v>85</v>
      </c>
    </row>
    <row r="468" s="13" customFormat="1">
      <c r="A468" s="13"/>
      <c r="B468" s="235"/>
      <c r="C468" s="236"/>
      <c r="D468" s="237" t="s">
        <v>208</v>
      </c>
      <c r="E468" s="238" t="s">
        <v>19</v>
      </c>
      <c r="F468" s="239" t="s">
        <v>1220</v>
      </c>
      <c r="G468" s="236"/>
      <c r="H468" s="240">
        <v>223.922</v>
      </c>
      <c r="I468" s="241"/>
      <c r="J468" s="236"/>
      <c r="K468" s="236"/>
      <c r="L468" s="242"/>
      <c r="M468" s="243"/>
      <c r="N468" s="244"/>
      <c r="O468" s="244"/>
      <c r="P468" s="244"/>
      <c r="Q468" s="244"/>
      <c r="R468" s="244"/>
      <c r="S468" s="244"/>
      <c r="T468" s="245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46" t="s">
        <v>208</v>
      </c>
      <c r="AU468" s="246" t="s">
        <v>85</v>
      </c>
      <c r="AV468" s="13" t="s">
        <v>85</v>
      </c>
      <c r="AW468" s="13" t="s">
        <v>37</v>
      </c>
      <c r="AX468" s="13" t="s">
        <v>76</v>
      </c>
      <c r="AY468" s="246" t="s">
        <v>197</v>
      </c>
    </row>
    <row r="469" s="13" customFormat="1">
      <c r="A469" s="13"/>
      <c r="B469" s="235"/>
      <c r="C469" s="236"/>
      <c r="D469" s="237" t="s">
        <v>208</v>
      </c>
      <c r="E469" s="238" t="s">
        <v>19</v>
      </c>
      <c r="F469" s="239" t="s">
        <v>1221</v>
      </c>
      <c r="G469" s="236"/>
      <c r="H469" s="240">
        <v>205.255</v>
      </c>
      <c r="I469" s="241"/>
      <c r="J469" s="236"/>
      <c r="K469" s="236"/>
      <c r="L469" s="242"/>
      <c r="M469" s="243"/>
      <c r="N469" s="244"/>
      <c r="O469" s="244"/>
      <c r="P469" s="244"/>
      <c r="Q469" s="244"/>
      <c r="R469" s="244"/>
      <c r="S469" s="244"/>
      <c r="T469" s="245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46" t="s">
        <v>208</v>
      </c>
      <c r="AU469" s="246" t="s">
        <v>85</v>
      </c>
      <c r="AV469" s="13" t="s">
        <v>85</v>
      </c>
      <c r="AW469" s="13" t="s">
        <v>37</v>
      </c>
      <c r="AX469" s="13" t="s">
        <v>76</v>
      </c>
      <c r="AY469" s="246" t="s">
        <v>197</v>
      </c>
    </row>
    <row r="470" s="13" customFormat="1">
      <c r="A470" s="13"/>
      <c r="B470" s="235"/>
      <c r="C470" s="236"/>
      <c r="D470" s="237" t="s">
        <v>208</v>
      </c>
      <c r="E470" s="238" t="s">
        <v>19</v>
      </c>
      <c r="F470" s="239" t="s">
        <v>1222</v>
      </c>
      <c r="G470" s="236"/>
      <c r="H470" s="240">
        <v>5.9859999999999998</v>
      </c>
      <c r="I470" s="241"/>
      <c r="J470" s="236"/>
      <c r="K470" s="236"/>
      <c r="L470" s="242"/>
      <c r="M470" s="243"/>
      <c r="N470" s="244"/>
      <c r="O470" s="244"/>
      <c r="P470" s="244"/>
      <c r="Q470" s="244"/>
      <c r="R470" s="244"/>
      <c r="S470" s="244"/>
      <c r="T470" s="245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46" t="s">
        <v>208</v>
      </c>
      <c r="AU470" s="246" t="s">
        <v>85</v>
      </c>
      <c r="AV470" s="13" t="s">
        <v>85</v>
      </c>
      <c r="AW470" s="13" t="s">
        <v>37</v>
      </c>
      <c r="AX470" s="13" t="s">
        <v>76</v>
      </c>
      <c r="AY470" s="246" t="s">
        <v>197</v>
      </c>
    </row>
    <row r="471" s="14" customFormat="1">
      <c r="A471" s="14"/>
      <c r="B471" s="247"/>
      <c r="C471" s="248"/>
      <c r="D471" s="237" t="s">
        <v>208</v>
      </c>
      <c r="E471" s="249" t="s">
        <v>19</v>
      </c>
      <c r="F471" s="250" t="s">
        <v>272</v>
      </c>
      <c r="G471" s="248"/>
      <c r="H471" s="251">
        <v>435.16300000000001</v>
      </c>
      <c r="I471" s="252"/>
      <c r="J471" s="248"/>
      <c r="K471" s="248"/>
      <c r="L471" s="253"/>
      <c r="M471" s="254"/>
      <c r="N471" s="255"/>
      <c r="O471" s="255"/>
      <c r="P471" s="255"/>
      <c r="Q471" s="255"/>
      <c r="R471" s="255"/>
      <c r="S471" s="255"/>
      <c r="T471" s="256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7" t="s">
        <v>208</v>
      </c>
      <c r="AU471" s="257" t="s">
        <v>85</v>
      </c>
      <c r="AV471" s="14" t="s">
        <v>204</v>
      </c>
      <c r="AW471" s="14" t="s">
        <v>37</v>
      </c>
      <c r="AX471" s="14" t="s">
        <v>83</v>
      </c>
      <c r="AY471" s="257" t="s">
        <v>197</v>
      </c>
    </row>
    <row r="472" s="2" customFormat="1" ht="49.05" customHeight="1">
      <c r="A472" s="41"/>
      <c r="B472" s="42"/>
      <c r="C472" s="217" t="s">
        <v>658</v>
      </c>
      <c r="D472" s="217" t="s">
        <v>199</v>
      </c>
      <c r="E472" s="218" t="s">
        <v>706</v>
      </c>
      <c r="F472" s="219" t="s">
        <v>707</v>
      </c>
      <c r="G472" s="220" t="s">
        <v>345</v>
      </c>
      <c r="H472" s="221">
        <v>8268.0969999999998</v>
      </c>
      <c r="I472" s="222"/>
      <c r="J472" s="223">
        <f>ROUND(I472*H472,2)</f>
        <v>0</v>
      </c>
      <c r="K472" s="219" t="s">
        <v>203</v>
      </c>
      <c r="L472" s="47"/>
      <c r="M472" s="224" t="s">
        <v>19</v>
      </c>
      <c r="N472" s="225" t="s">
        <v>47</v>
      </c>
      <c r="O472" s="87"/>
      <c r="P472" s="226">
        <f>O472*H472</f>
        <v>0</v>
      </c>
      <c r="Q472" s="226">
        <v>0</v>
      </c>
      <c r="R472" s="226">
        <f>Q472*H472</f>
        <v>0</v>
      </c>
      <c r="S472" s="226">
        <v>0</v>
      </c>
      <c r="T472" s="227">
        <f>S472*H472</f>
        <v>0</v>
      </c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R472" s="228" t="s">
        <v>204</v>
      </c>
      <c r="AT472" s="228" t="s">
        <v>199</v>
      </c>
      <c r="AU472" s="228" t="s">
        <v>85</v>
      </c>
      <c r="AY472" s="20" t="s">
        <v>197</v>
      </c>
      <c r="BE472" s="229">
        <f>IF(N472="základní",J472,0)</f>
        <v>0</v>
      </c>
      <c r="BF472" s="229">
        <f>IF(N472="snížená",J472,0)</f>
        <v>0</v>
      </c>
      <c r="BG472" s="229">
        <f>IF(N472="zákl. přenesená",J472,0)</f>
        <v>0</v>
      </c>
      <c r="BH472" s="229">
        <f>IF(N472="sníž. přenesená",J472,0)</f>
        <v>0</v>
      </c>
      <c r="BI472" s="229">
        <f>IF(N472="nulová",J472,0)</f>
        <v>0</v>
      </c>
      <c r="BJ472" s="20" t="s">
        <v>83</v>
      </c>
      <c r="BK472" s="229">
        <f>ROUND(I472*H472,2)</f>
        <v>0</v>
      </c>
      <c r="BL472" s="20" t="s">
        <v>204</v>
      </c>
      <c r="BM472" s="228" t="s">
        <v>1223</v>
      </c>
    </row>
    <row r="473" s="2" customFormat="1">
      <c r="A473" s="41"/>
      <c r="B473" s="42"/>
      <c r="C473" s="43"/>
      <c r="D473" s="230" t="s">
        <v>206</v>
      </c>
      <c r="E473" s="43"/>
      <c r="F473" s="231" t="s">
        <v>709</v>
      </c>
      <c r="G473" s="43"/>
      <c r="H473" s="43"/>
      <c r="I473" s="232"/>
      <c r="J473" s="43"/>
      <c r="K473" s="43"/>
      <c r="L473" s="47"/>
      <c r="M473" s="233"/>
      <c r="N473" s="234"/>
      <c r="O473" s="87"/>
      <c r="P473" s="87"/>
      <c r="Q473" s="87"/>
      <c r="R473" s="87"/>
      <c r="S473" s="87"/>
      <c r="T473" s="88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T473" s="20" t="s">
        <v>206</v>
      </c>
      <c r="AU473" s="20" t="s">
        <v>85</v>
      </c>
    </row>
    <row r="474" s="13" customFormat="1">
      <c r="A474" s="13"/>
      <c r="B474" s="235"/>
      <c r="C474" s="236"/>
      <c r="D474" s="237" t="s">
        <v>208</v>
      </c>
      <c r="E474" s="236"/>
      <c r="F474" s="239" t="s">
        <v>1224</v>
      </c>
      <c r="G474" s="236"/>
      <c r="H474" s="240">
        <v>8268.0969999999998</v>
      </c>
      <c r="I474" s="241"/>
      <c r="J474" s="236"/>
      <c r="K474" s="236"/>
      <c r="L474" s="242"/>
      <c r="M474" s="243"/>
      <c r="N474" s="244"/>
      <c r="O474" s="244"/>
      <c r="P474" s="244"/>
      <c r="Q474" s="244"/>
      <c r="R474" s="244"/>
      <c r="S474" s="244"/>
      <c r="T474" s="245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46" t="s">
        <v>208</v>
      </c>
      <c r="AU474" s="246" t="s">
        <v>85</v>
      </c>
      <c r="AV474" s="13" t="s">
        <v>85</v>
      </c>
      <c r="AW474" s="13" t="s">
        <v>4</v>
      </c>
      <c r="AX474" s="13" t="s">
        <v>83</v>
      </c>
      <c r="AY474" s="246" t="s">
        <v>197</v>
      </c>
    </row>
    <row r="475" s="2" customFormat="1" ht="24.15" customHeight="1">
      <c r="A475" s="41"/>
      <c r="B475" s="42"/>
      <c r="C475" s="217" t="s">
        <v>663</v>
      </c>
      <c r="D475" s="217" t="s">
        <v>199</v>
      </c>
      <c r="E475" s="218" t="s">
        <v>712</v>
      </c>
      <c r="F475" s="219" t="s">
        <v>713</v>
      </c>
      <c r="G475" s="220" t="s">
        <v>345</v>
      </c>
      <c r="H475" s="221">
        <v>543.05499999999995</v>
      </c>
      <c r="I475" s="222"/>
      <c r="J475" s="223">
        <f>ROUND(I475*H475,2)</f>
        <v>0</v>
      </c>
      <c r="K475" s="219" t="s">
        <v>203</v>
      </c>
      <c r="L475" s="47"/>
      <c r="M475" s="224" t="s">
        <v>19</v>
      </c>
      <c r="N475" s="225" t="s">
        <v>47</v>
      </c>
      <c r="O475" s="87"/>
      <c r="P475" s="226">
        <f>O475*H475</f>
        <v>0</v>
      </c>
      <c r="Q475" s="226">
        <v>0</v>
      </c>
      <c r="R475" s="226">
        <f>Q475*H475</f>
        <v>0</v>
      </c>
      <c r="S475" s="226">
        <v>0</v>
      </c>
      <c r="T475" s="227">
        <f>S475*H475</f>
        <v>0</v>
      </c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R475" s="228" t="s">
        <v>204</v>
      </c>
      <c r="AT475" s="228" t="s">
        <v>199</v>
      </c>
      <c r="AU475" s="228" t="s">
        <v>85</v>
      </c>
      <c r="AY475" s="20" t="s">
        <v>197</v>
      </c>
      <c r="BE475" s="229">
        <f>IF(N475="základní",J475,0)</f>
        <v>0</v>
      </c>
      <c r="BF475" s="229">
        <f>IF(N475="snížená",J475,0)</f>
        <v>0</v>
      </c>
      <c r="BG475" s="229">
        <f>IF(N475="zákl. přenesená",J475,0)</f>
        <v>0</v>
      </c>
      <c r="BH475" s="229">
        <f>IF(N475="sníž. přenesená",J475,0)</f>
        <v>0</v>
      </c>
      <c r="BI475" s="229">
        <f>IF(N475="nulová",J475,0)</f>
        <v>0</v>
      </c>
      <c r="BJ475" s="20" t="s">
        <v>83</v>
      </c>
      <c r="BK475" s="229">
        <f>ROUND(I475*H475,2)</f>
        <v>0</v>
      </c>
      <c r="BL475" s="20" t="s">
        <v>204</v>
      </c>
      <c r="BM475" s="228" t="s">
        <v>1225</v>
      </c>
    </row>
    <row r="476" s="2" customFormat="1">
      <c r="A476" s="41"/>
      <c r="B476" s="42"/>
      <c r="C476" s="43"/>
      <c r="D476" s="230" t="s">
        <v>206</v>
      </c>
      <c r="E476" s="43"/>
      <c r="F476" s="231" t="s">
        <v>715</v>
      </c>
      <c r="G476" s="43"/>
      <c r="H476" s="43"/>
      <c r="I476" s="232"/>
      <c r="J476" s="43"/>
      <c r="K476" s="43"/>
      <c r="L476" s="47"/>
      <c r="M476" s="233"/>
      <c r="N476" s="234"/>
      <c r="O476" s="87"/>
      <c r="P476" s="87"/>
      <c r="Q476" s="87"/>
      <c r="R476" s="87"/>
      <c r="S476" s="87"/>
      <c r="T476" s="88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T476" s="20" t="s">
        <v>206</v>
      </c>
      <c r="AU476" s="20" t="s">
        <v>85</v>
      </c>
    </row>
    <row r="477" s="2" customFormat="1" ht="44.25" customHeight="1">
      <c r="A477" s="41"/>
      <c r="B477" s="42"/>
      <c r="C477" s="217" t="s">
        <v>668</v>
      </c>
      <c r="D477" s="217" t="s">
        <v>199</v>
      </c>
      <c r="E477" s="218" t="s">
        <v>717</v>
      </c>
      <c r="F477" s="219" t="s">
        <v>718</v>
      </c>
      <c r="G477" s="220" t="s">
        <v>345</v>
      </c>
      <c r="H477" s="221">
        <v>223.922</v>
      </c>
      <c r="I477" s="222"/>
      <c r="J477" s="223">
        <f>ROUND(I477*H477,2)</f>
        <v>0</v>
      </c>
      <c r="K477" s="219" t="s">
        <v>203</v>
      </c>
      <c r="L477" s="47"/>
      <c r="M477" s="224" t="s">
        <v>19</v>
      </c>
      <c r="N477" s="225" t="s">
        <v>47</v>
      </c>
      <c r="O477" s="87"/>
      <c r="P477" s="226">
        <f>O477*H477</f>
        <v>0</v>
      </c>
      <c r="Q477" s="226">
        <v>0</v>
      </c>
      <c r="R477" s="226">
        <f>Q477*H477</f>
        <v>0</v>
      </c>
      <c r="S477" s="226">
        <v>0</v>
      </c>
      <c r="T477" s="227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228" t="s">
        <v>204</v>
      </c>
      <c r="AT477" s="228" t="s">
        <v>199</v>
      </c>
      <c r="AU477" s="228" t="s">
        <v>85</v>
      </c>
      <c r="AY477" s="20" t="s">
        <v>197</v>
      </c>
      <c r="BE477" s="229">
        <f>IF(N477="základní",J477,0)</f>
        <v>0</v>
      </c>
      <c r="BF477" s="229">
        <f>IF(N477="snížená",J477,0)</f>
        <v>0</v>
      </c>
      <c r="BG477" s="229">
        <f>IF(N477="zákl. přenesená",J477,0)</f>
        <v>0</v>
      </c>
      <c r="BH477" s="229">
        <f>IF(N477="sníž. přenesená",J477,0)</f>
        <v>0</v>
      </c>
      <c r="BI477" s="229">
        <f>IF(N477="nulová",J477,0)</f>
        <v>0</v>
      </c>
      <c r="BJ477" s="20" t="s">
        <v>83</v>
      </c>
      <c r="BK477" s="229">
        <f>ROUND(I477*H477,2)</f>
        <v>0</v>
      </c>
      <c r="BL477" s="20" t="s">
        <v>204</v>
      </c>
      <c r="BM477" s="228" t="s">
        <v>1226</v>
      </c>
    </row>
    <row r="478" s="2" customFormat="1">
      <c r="A478" s="41"/>
      <c r="B478" s="42"/>
      <c r="C478" s="43"/>
      <c r="D478" s="230" t="s">
        <v>206</v>
      </c>
      <c r="E478" s="43"/>
      <c r="F478" s="231" t="s">
        <v>720</v>
      </c>
      <c r="G478" s="43"/>
      <c r="H478" s="43"/>
      <c r="I478" s="232"/>
      <c r="J478" s="43"/>
      <c r="K478" s="43"/>
      <c r="L478" s="47"/>
      <c r="M478" s="233"/>
      <c r="N478" s="234"/>
      <c r="O478" s="87"/>
      <c r="P478" s="87"/>
      <c r="Q478" s="87"/>
      <c r="R478" s="87"/>
      <c r="S478" s="87"/>
      <c r="T478" s="88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T478" s="20" t="s">
        <v>206</v>
      </c>
      <c r="AU478" s="20" t="s">
        <v>85</v>
      </c>
    </row>
    <row r="479" s="13" customFormat="1">
      <c r="A479" s="13"/>
      <c r="B479" s="235"/>
      <c r="C479" s="236"/>
      <c r="D479" s="237" t="s">
        <v>208</v>
      </c>
      <c r="E479" s="238" t="s">
        <v>19</v>
      </c>
      <c r="F479" s="239" t="s">
        <v>1227</v>
      </c>
      <c r="G479" s="236"/>
      <c r="H479" s="240">
        <v>223.922</v>
      </c>
      <c r="I479" s="241"/>
      <c r="J479" s="236"/>
      <c r="K479" s="236"/>
      <c r="L479" s="242"/>
      <c r="M479" s="243"/>
      <c r="N479" s="244"/>
      <c r="O479" s="244"/>
      <c r="P479" s="244"/>
      <c r="Q479" s="244"/>
      <c r="R479" s="244"/>
      <c r="S479" s="244"/>
      <c r="T479" s="245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46" t="s">
        <v>208</v>
      </c>
      <c r="AU479" s="246" t="s">
        <v>85</v>
      </c>
      <c r="AV479" s="13" t="s">
        <v>85</v>
      </c>
      <c r="AW479" s="13" t="s">
        <v>37</v>
      </c>
      <c r="AX479" s="13" t="s">
        <v>83</v>
      </c>
      <c r="AY479" s="246" t="s">
        <v>197</v>
      </c>
    </row>
    <row r="480" s="2" customFormat="1" ht="44.25" customHeight="1">
      <c r="A480" s="41"/>
      <c r="B480" s="42"/>
      <c r="C480" s="217" t="s">
        <v>673</v>
      </c>
      <c r="D480" s="217" t="s">
        <v>199</v>
      </c>
      <c r="E480" s="218" t="s">
        <v>722</v>
      </c>
      <c r="F480" s="219" t="s">
        <v>351</v>
      </c>
      <c r="G480" s="220" t="s">
        <v>345</v>
      </c>
      <c r="H480" s="221">
        <v>80.239999999999995</v>
      </c>
      <c r="I480" s="222"/>
      <c r="J480" s="223">
        <f>ROUND(I480*H480,2)</f>
        <v>0</v>
      </c>
      <c r="K480" s="219" t="s">
        <v>203</v>
      </c>
      <c r="L480" s="47"/>
      <c r="M480" s="224" t="s">
        <v>19</v>
      </c>
      <c r="N480" s="225" t="s">
        <v>47</v>
      </c>
      <c r="O480" s="87"/>
      <c r="P480" s="226">
        <f>O480*H480</f>
        <v>0</v>
      </c>
      <c r="Q480" s="226">
        <v>0</v>
      </c>
      <c r="R480" s="226">
        <f>Q480*H480</f>
        <v>0</v>
      </c>
      <c r="S480" s="226">
        <v>0</v>
      </c>
      <c r="T480" s="227">
        <f>S480*H480</f>
        <v>0</v>
      </c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R480" s="228" t="s">
        <v>204</v>
      </c>
      <c r="AT480" s="228" t="s">
        <v>199</v>
      </c>
      <c r="AU480" s="228" t="s">
        <v>85</v>
      </c>
      <c r="AY480" s="20" t="s">
        <v>197</v>
      </c>
      <c r="BE480" s="229">
        <f>IF(N480="základní",J480,0)</f>
        <v>0</v>
      </c>
      <c r="BF480" s="229">
        <f>IF(N480="snížená",J480,0)</f>
        <v>0</v>
      </c>
      <c r="BG480" s="229">
        <f>IF(N480="zákl. přenesená",J480,0)</f>
        <v>0</v>
      </c>
      <c r="BH480" s="229">
        <f>IF(N480="sníž. přenesená",J480,0)</f>
        <v>0</v>
      </c>
      <c r="BI480" s="229">
        <f>IF(N480="nulová",J480,0)</f>
        <v>0</v>
      </c>
      <c r="BJ480" s="20" t="s">
        <v>83</v>
      </c>
      <c r="BK480" s="229">
        <f>ROUND(I480*H480,2)</f>
        <v>0</v>
      </c>
      <c r="BL480" s="20" t="s">
        <v>204</v>
      </c>
      <c r="BM480" s="228" t="s">
        <v>1228</v>
      </c>
    </row>
    <row r="481" s="2" customFormat="1">
      <c r="A481" s="41"/>
      <c r="B481" s="42"/>
      <c r="C481" s="43"/>
      <c r="D481" s="230" t="s">
        <v>206</v>
      </c>
      <c r="E481" s="43"/>
      <c r="F481" s="231" t="s">
        <v>724</v>
      </c>
      <c r="G481" s="43"/>
      <c r="H481" s="43"/>
      <c r="I481" s="232"/>
      <c r="J481" s="43"/>
      <c r="K481" s="43"/>
      <c r="L481" s="47"/>
      <c r="M481" s="233"/>
      <c r="N481" s="234"/>
      <c r="O481" s="87"/>
      <c r="P481" s="87"/>
      <c r="Q481" s="87"/>
      <c r="R481" s="87"/>
      <c r="S481" s="87"/>
      <c r="T481" s="88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T481" s="20" t="s">
        <v>206</v>
      </c>
      <c r="AU481" s="20" t="s">
        <v>85</v>
      </c>
    </row>
    <row r="482" s="13" customFormat="1">
      <c r="A482" s="13"/>
      <c r="B482" s="235"/>
      <c r="C482" s="236"/>
      <c r="D482" s="237" t="s">
        <v>208</v>
      </c>
      <c r="E482" s="238" t="s">
        <v>19</v>
      </c>
      <c r="F482" s="239" t="s">
        <v>1229</v>
      </c>
      <c r="G482" s="236"/>
      <c r="H482" s="240">
        <v>80.239999999999995</v>
      </c>
      <c r="I482" s="241"/>
      <c r="J482" s="236"/>
      <c r="K482" s="236"/>
      <c r="L482" s="242"/>
      <c r="M482" s="243"/>
      <c r="N482" s="244"/>
      <c r="O482" s="244"/>
      <c r="P482" s="244"/>
      <c r="Q482" s="244"/>
      <c r="R482" s="244"/>
      <c r="S482" s="244"/>
      <c r="T482" s="245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46" t="s">
        <v>208</v>
      </c>
      <c r="AU482" s="246" t="s">
        <v>85</v>
      </c>
      <c r="AV482" s="13" t="s">
        <v>85</v>
      </c>
      <c r="AW482" s="13" t="s">
        <v>37</v>
      </c>
      <c r="AX482" s="13" t="s">
        <v>83</v>
      </c>
      <c r="AY482" s="246" t="s">
        <v>197</v>
      </c>
    </row>
    <row r="483" s="2" customFormat="1" ht="44.25" customHeight="1">
      <c r="A483" s="41"/>
      <c r="B483" s="42"/>
      <c r="C483" s="217" t="s">
        <v>678</v>
      </c>
      <c r="D483" s="217" t="s">
        <v>199</v>
      </c>
      <c r="E483" s="218" t="s">
        <v>726</v>
      </c>
      <c r="F483" s="219" t="s">
        <v>727</v>
      </c>
      <c r="G483" s="220" t="s">
        <v>345</v>
      </c>
      <c r="H483" s="221">
        <v>205.255</v>
      </c>
      <c r="I483" s="222"/>
      <c r="J483" s="223">
        <f>ROUND(I483*H483,2)</f>
        <v>0</v>
      </c>
      <c r="K483" s="219" t="s">
        <v>203</v>
      </c>
      <c r="L483" s="47"/>
      <c r="M483" s="224" t="s">
        <v>19</v>
      </c>
      <c r="N483" s="225" t="s">
        <v>47</v>
      </c>
      <c r="O483" s="87"/>
      <c r="P483" s="226">
        <f>O483*H483</f>
        <v>0</v>
      </c>
      <c r="Q483" s="226">
        <v>0</v>
      </c>
      <c r="R483" s="226">
        <f>Q483*H483</f>
        <v>0</v>
      </c>
      <c r="S483" s="226">
        <v>0</v>
      </c>
      <c r="T483" s="227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228" t="s">
        <v>204</v>
      </c>
      <c r="AT483" s="228" t="s">
        <v>199</v>
      </c>
      <c r="AU483" s="228" t="s">
        <v>85</v>
      </c>
      <c r="AY483" s="20" t="s">
        <v>197</v>
      </c>
      <c r="BE483" s="229">
        <f>IF(N483="základní",J483,0)</f>
        <v>0</v>
      </c>
      <c r="BF483" s="229">
        <f>IF(N483="snížená",J483,0)</f>
        <v>0</v>
      </c>
      <c r="BG483" s="229">
        <f>IF(N483="zákl. přenesená",J483,0)</f>
        <v>0</v>
      </c>
      <c r="BH483" s="229">
        <f>IF(N483="sníž. přenesená",J483,0)</f>
        <v>0</v>
      </c>
      <c r="BI483" s="229">
        <f>IF(N483="nulová",J483,0)</f>
        <v>0</v>
      </c>
      <c r="BJ483" s="20" t="s">
        <v>83</v>
      </c>
      <c r="BK483" s="229">
        <f>ROUND(I483*H483,2)</f>
        <v>0</v>
      </c>
      <c r="BL483" s="20" t="s">
        <v>204</v>
      </c>
      <c r="BM483" s="228" t="s">
        <v>1230</v>
      </c>
    </row>
    <row r="484" s="2" customFormat="1">
      <c r="A484" s="41"/>
      <c r="B484" s="42"/>
      <c r="C484" s="43"/>
      <c r="D484" s="230" t="s">
        <v>206</v>
      </c>
      <c r="E484" s="43"/>
      <c r="F484" s="231" t="s">
        <v>729</v>
      </c>
      <c r="G484" s="43"/>
      <c r="H484" s="43"/>
      <c r="I484" s="232"/>
      <c r="J484" s="43"/>
      <c r="K484" s="43"/>
      <c r="L484" s="47"/>
      <c r="M484" s="233"/>
      <c r="N484" s="234"/>
      <c r="O484" s="87"/>
      <c r="P484" s="87"/>
      <c r="Q484" s="87"/>
      <c r="R484" s="87"/>
      <c r="S484" s="87"/>
      <c r="T484" s="88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0" t="s">
        <v>206</v>
      </c>
      <c r="AU484" s="20" t="s">
        <v>85</v>
      </c>
    </row>
    <row r="485" s="13" customFormat="1">
      <c r="A485" s="13"/>
      <c r="B485" s="235"/>
      <c r="C485" s="236"/>
      <c r="D485" s="237" t="s">
        <v>208</v>
      </c>
      <c r="E485" s="238" t="s">
        <v>19</v>
      </c>
      <c r="F485" s="239" t="s">
        <v>1221</v>
      </c>
      <c r="G485" s="236"/>
      <c r="H485" s="240">
        <v>205.255</v>
      </c>
      <c r="I485" s="241"/>
      <c r="J485" s="236"/>
      <c r="K485" s="236"/>
      <c r="L485" s="242"/>
      <c r="M485" s="243"/>
      <c r="N485" s="244"/>
      <c r="O485" s="244"/>
      <c r="P485" s="244"/>
      <c r="Q485" s="244"/>
      <c r="R485" s="244"/>
      <c r="S485" s="244"/>
      <c r="T485" s="245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46" t="s">
        <v>208</v>
      </c>
      <c r="AU485" s="246" t="s">
        <v>85</v>
      </c>
      <c r="AV485" s="13" t="s">
        <v>85</v>
      </c>
      <c r="AW485" s="13" t="s">
        <v>37</v>
      </c>
      <c r="AX485" s="13" t="s">
        <v>83</v>
      </c>
      <c r="AY485" s="246" t="s">
        <v>197</v>
      </c>
    </row>
    <row r="486" s="2" customFormat="1" ht="49.05" customHeight="1">
      <c r="A486" s="41"/>
      <c r="B486" s="42"/>
      <c r="C486" s="217" t="s">
        <v>685</v>
      </c>
      <c r="D486" s="217" t="s">
        <v>199</v>
      </c>
      <c r="E486" s="218" t="s">
        <v>731</v>
      </c>
      <c r="F486" s="219" t="s">
        <v>732</v>
      </c>
      <c r="G486" s="220" t="s">
        <v>345</v>
      </c>
      <c r="H486" s="221">
        <v>5.9859999999999998</v>
      </c>
      <c r="I486" s="222"/>
      <c r="J486" s="223">
        <f>ROUND(I486*H486,2)</f>
        <v>0</v>
      </c>
      <c r="K486" s="219" t="s">
        <v>203</v>
      </c>
      <c r="L486" s="47"/>
      <c r="M486" s="224" t="s">
        <v>19</v>
      </c>
      <c r="N486" s="225" t="s">
        <v>47</v>
      </c>
      <c r="O486" s="87"/>
      <c r="P486" s="226">
        <f>O486*H486</f>
        <v>0</v>
      </c>
      <c r="Q486" s="226">
        <v>0</v>
      </c>
      <c r="R486" s="226">
        <f>Q486*H486</f>
        <v>0</v>
      </c>
      <c r="S486" s="226">
        <v>0</v>
      </c>
      <c r="T486" s="227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228" t="s">
        <v>204</v>
      </c>
      <c r="AT486" s="228" t="s">
        <v>199</v>
      </c>
      <c r="AU486" s="228" t="s">
        <v>85</v>
      </c>
      <c r="AY486" s="20" t="s">
        <v>197</v>
      </c>
      <c r="BE486" s="229">
        <f>IF(N486="základní",J486,0)</f>
        <v>0</v>
      </c>
      <c r="BF486" s="229">
        <f>IF(N486="snížená",J486,0)</f>
        <v>0</v>
      </c>
      <c r="BG486" s="229">
        <f>IF(N486="zákl. přenesená",J486,0)</f>
        <v>0</v>
      </c>
      <c r="BH486" s="229">
        <f>IF(N486="sníž. přenesená",J486,0)</f>
        <v>0</v>
      </c>
      <c r="BI486" s="229">
        <f>IF(N486="nulová",J486,0)</f>
        <v>0</v>
      </c>
      <c r="BJ486" s="20" t="s">
        <v>83</v>
      </c>
      <c r="BK486" s="229">
        <f>ROUND(I486*H486,2)</f>
        <v>0</v>
      </c>
      <c r="BL486" s="20" t="s">
        <v>204</v>
      </c>
      <c r="BM486" s="228" t="s">
        <v>1231</v>
      </c>
    </row>
    <row r="487" s="2" customFormat="1">
      <c r="A487" s="41"/>
      <c r="B487" s="42"/>
      <c r="C487" s="43"/>
      <c r="D487" s="230" t="s">
        <v>206</v>
      </c>
      <c r="E487" s="43"/>
      <c r="F487" s="231" t="s">
        <v>734</v>
      </c>
      <c r="G487" s="43"/>
      <c r="H487" s="43"/>
      <c r="I487" s="232"/>
      <c r="J487" s="43"/>
      <c r="K487" s="43"/>
      <c r="L487" s="47"/>
      <c r="M487" s="233"/>
      <c r="N487" s="234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206</v>
      </c>
      <c r="AU487" s="20" t="s">
        <v>85</v>
      </c>
    </row>
    <row r="488" s="13" customFormat="1">
      <c r="A488" s="13"/>
      <c r="B488" s="235"/>
      <c r="C488" s="236"/>
      <c r="D488" s="237" t="s">
        <v>208</v>
      </c>
      <c r="E488" s="238" t="s">
        <v>19</v>
      </c>
      <c r="F488" s="239" t="s">
        <v>1232</v>
      </c>
      <c r="G488" s="236"/>
      <c r="H488" s="240">
        <v>5.9859999999999998</v>
      </c>
      <c r="I488" s="241"/>
      <c r="J488" s="236"/>
      <c r="K488" s="236"/>
      <c r="L488" s="242"/>
      <c r="M488" s="243"/>
      <c r="N488" s="244"/>
      <c r="O488" s="244"/>
      <c r="P488" s="244"/>
      <c r="Q488" s="244"/>
      <c r="R488" s="244"/>
      <c r="S488" s="244"/>
      <c r="T488" s="245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6" t="s">
        <v>208</v>
      </c>
      <c r="AU488" s="246" t="s">
        <v>85</v>
      </c>
      <c r="AV488" s="13" t="s">
        <v>85</v>
      </c>
      <c r="AW488" s="13" t="s">
        <v>37</v>
      </c>
      <c r="AX488" s="13" t="s">
        <v>83</v>
      </c>
      <c r="AY488" s="246" t="s">
        <v>197</v>
      </c>
    </row>
    <row r="489" s="12" customFormat="1" ht="22.8" customHeight="1">
      <c r="A489" s="12"/>
      <c r="B489" s="201"/>
      <c r="C489" s="202"/>
      <c r="D489" s="203" t="s">
        <v>75</v>
      </c>
      <c r="E489" s="215" t="s">
        <v>735</v>
      </c>
      <c r="F489" s="215" t="s">
        <v>736</v>
      </c>
      <c r="G489" s="202"/>
      <c r="H489" s="202"/>
      <c r="I489" s="205"/>
      <c r="J489" s="216">
        <f>BK489</f>
        <v>0</v>
      </c>
      <c r="K489" s="202"/>
      <c r="L489" s="207"/>
      <c r="M489" s="208"/>
      <c r="N489" s="209"/>
      <c r="O489" s="209"/>
      <c r="P489" s="210">
        <f>SUM(P490:P491)</f>
        <v>0</v>
      </c>
      <c r="Q489" s="209"/>
      <c r="R489" s="210">
        <f>SUM(R490:R491)</f>
        <v>0</v>
      </c>
      <c r="S489" s="209"/>
      <c r="T489" s="211">
        <f>SUM(T490:T491)</f>
        <v>0</v>
      </c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R489" s="212" t="s">
        <v>83</v>
      </c>
      <c r="AT489" s="213" t="s">
        <v>75</v>
      </c>
      <c r="AU489" s="213" t="s">
        <v>83</v>
      </c>
      <c r="AY489" s="212" t="s">
        <v>197</v>
      </c>
      <c r="BK489" s="214">
        <f>SUM(BK490:BK491)</f>
        <v>0</v>
      </c>
    </row>
    <row r="490" s="2" customFormat="1" ht="37.8" customHeight="1">
      <c r="A490" s="41"/>
      <c r="B490" s="42"/>
      <c r="C490" s="217" t="s">
        <v>691</v>
      </c>
      <c r="D490" s="217" t="s">
        <v>199</v>
      </c>
      <c r="E490" s="218" t="s">
        <v>738</v>
      </c>
      <c r="F490" s="219" t="s">
        <v>739</v>
      </c>
      <c r="G490" s="220" t="s">
        <v>345</v>
      </c>
      <c r="H490" s="221">
        <v>438.08100000000002</v>
      </c>
      <c r="I490" s="222"/>
      <c r="J490" s="223">
        <f>ROUND(I490*H490,2)</f>
        <v>0</v>
      </c>
      <c r="K490" s="219" t="s">
        <v>203</v>
      </c>
      <c r="L490" s="47"/>
      <c r="M490" s="224" t="s">
        <v>19</v>
      </c>
      <c r="N490" s="225" t="s">
        <v>47</v>
      </c>
      <c r="O490" s="87"/>
      <c r="P490" s="226">
        <f>O490*H490</f>
        <v>0</v>
      </c>
      <c r="Q490" s="226">
        <v>0</v>
      </c>
      <c r="R490" s="226">
        <f>Q490*H490</f>
        <v>0</v>
      </c>
      <c r="S490" s="226">
        <v>0</v>
      </c>
      <c r="T490" s="227">
        <f>S490*H490</f>
        <v>0</v>
      </c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R490" s="228" t="s">
        <v>204</v>
      </c>
      <c r="AT490" s="228" t="s">
        <v>199</v>
      </c>
      <c r="AU490" s="228" t="s">
        <v>85</v>
      </c>
      <c r="AY490" s="20" t="s">
        <v>197</v>
      </c>
      <c r="BE490" s="229">
        <f>IF(N490="základní",J490,0)</f>
        <v>0</v>
      </c>
      <c r="BF490" s="229">
        <f>IF(N490="snížená",J490,0)</f>
        <v>0</v>
      </c>
      <c r="BG490" s="229">
        <f>IF(N490="zákl. přenesená",J490,0)</f>
        <v>0</v>
      </c>
      <c r="BH490" s="229">
        <f>IF(N490="sníž. přenesená",J490,0)</f>
        <v>0</v>
      </c>
      <c r="BI490" s="229">
        <f>IF(N490="nulová",J490,0)</f>
        <v>0</v>
      </c>
      <c r="BJ490" s="20" t="s">
        <v>83</v>
      </c>
      <c r="BK490" s="229">
        <f>ROUND(I490*H490,2)</f>
        <v>0</v>
      </c>
      <c r="BL490" s="20" t="s">
        <v>204</v>
      </c>
      <c r="BM490" s="228" t="s">
        <v>1233</v>
      </c>
    </row>
    <row r="491" s="2" customFormat="1">
      <c r="A491" s="41"/>
      <c r="B491" s="42"/>
      <c r="C491" s="43"/>
      <c r="D491" s="230" t="s">
        <v>206</v>
      </c>
      <c r="E491" s="43"/>
      <c r="F491" s="231" t="s">
        <v>741</v>
      </c>
      <c r="G491" s="43"/>
      <c r="H491" s="43"/>
      <c r="I491" s="232"/>
      <c r="J491" s="43"/>
      <c r="K491" s="43"/>
      <c r="L491" s="47"/>
      <c r="M491" s="233"/>
      <c r="N491" s="234"/>
      <c r="O491" s="87"/>
      <c r="P491" s="87"/>
      <c r="Q491" s="87"/>
      <c r="R491" s="87"/>
      <c r="S491" s="87"/>
      <c r="T491" s="88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T491" s="20" t="s">
        <v>206</v>
      </c>
      <c r="AU491" s="20" t="s">
        <v>85</v>
      </c>
    </row>
    <row r="492" s="12" customFormat="1" ht="25.92" customHeight="1">
      <c r="A492" s="12"/>
      <c r="B492" s="201"/>
      <c r="C492" s="202"/>
      <c r="D492" s="203" t="s">
        <v>75</v>
      </c>
      <c r="E492" s="204" t="s">
        <v>742</v>
      </c>
      <c r="F492" s="204" t="s">
        <v>743</v>
      </c>
      <c r="G492" s="202"/>
      <c r="H492" s="202"/>
      <c r="I492" s="205"/>
      <c r="J492" s="206">
        <f>BK492</f>
        <v>0</v>
      </c>
      <c r="K492" s="202"/>
      <c r="L492" s="207"/>
      <c r="M492" s="208"/>
      <c r="N492" s="209"/>
      <c r="O492" s="209"/>
      <c r="P492" s="210">
        <f>P493</f>
        <v>0</v>
      </c>
      <c r="Q492" s="209"/>
      <c r="R492" s="210">
        <f>R493</f>
        <v>0.055454000000000003</v>
      </c>
      <c r="S492" s="209"/>
      <c r="T492" s="211">
        <f>T493</f>
        <v>0</v>
      </c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R492" s="212" t="s">
        <v>85</v>
      </c>
      <c r="AT492" s="213" t="s">
        <v>75</v>
      </c>
      <c r="AU492" s="213" t="s">
        <v>76</v>
      </c>
      <c r="AY492" s="212" t="s">
        <v>197</v>
      </c>
      <c r="BK492" s="214">
        <f>BK493</f>
        <v>0</v>
      </c>
    </row>
    <row r="493" s="12" customFormat="1" ht="22.8" customHeight="1">
      <c r="A493" s="12"/>
      <c r="B493" s="201"/>
      <c r="C493" s="202"/>
      <c r="D493" s="203" t="s">
        <v>75</v>
      </c>
      <c r="E493" s="215" t="s">
        <v>744</v>
      </c>
      <c r="F493" s="215" t="s">
        <v>745</v>
      </c>
      <c r="G493" s="202"/>
      <c r="H493" s="202"/>
      <c r="I493" s="205"/>
      <c r="J493" s="216">
        <f>BK493</f>
        <v>0</v>
      </c>
      <c r="K493" s="202"/>
      <c r="L493" s="207"/>
      <c r="M493" s="208"/>
      <c r="N493" s="209"/>
      <c r="O493" s="209"/>
      <c r="P493" s="210">
        <f>SUM(P494:P507)</f>
        <v>0</v>
      </c>
      <c r="Q493" s="209"/>
      <c r="R493" s="210">
        <f>SUM(R494:R507)</f>
        <v>0.055454000000000003</v>
      </c>
      <c r="S493" s="209"/>
      <c r="T493" s="211">
        <f>SUM(T494:T507)</f>
        <v>0</v>
      </c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R493" s="212" t="s">
        <v>85</v>
      </c>
      <c r="AT493" s="213" t="s">
        <v>75</v>
      </c>
      <c r="AU493" s="213" t="s">
        <v>83</v>
      </c>
      <c r="AY493" s="212" t="s">
        <v>197</v>
      </c>
      <c r="BK493" s="214">
        <f>SUM(BK494:BK507)</f>
        <v>0</v>
      </c>
    </row>
    <row r="494" s="2" customFormat="1" ht="44.25" customHeight="1">
      <c r="A494" s="41"/>
      <c r="B494" s="42"/>
      <c r="C494" s="217" t="s">
        <v>697</v>
      </c>
      <c r="D494" s="217" t="s">
        <v>199</v>
      </c>
      <c r="E494" s="218" t="s">
        <v>747</v>
      </c>
      <c r="F494" s="219" t="s">
        <v>748</v>
      </c>
      <c r="G494" s="220" t="s">
        <v>202</v>
      </c>
      <c r="H494" s="221">
        <v>45.450000000000003</v>
      </c>
      <c r="I494" s="222"/>
      <c r="J494" s="223">
        <f>ROUND(I494*H494,2)</f>
        <v>0</v>
      </c>
      <c r="K494" s="219" t="s">
        <v>203</v>
      </c>
      <c r="L494" s="47"/>
      <c r="M494" s="224" t="s">
        <v>19</v>
      </c>
      <c r="N494" s="225" t="s">
        <v>47</v>
      </c>
      <c r="O494" s="87"/>
      <c r="P494" s="226">
        <f>O494*H494</f>
        <v>0</v>
      </c>
      <c r="Q494" s="226">
        <v>0.00080000000000000004</v>
      </c>
      <c r="R494" s="226">
        <f>Q494*H494</f>
        <v>0.036360000000000003</v>
      </c>
      <c r="S494" s="226">
        <v>0</v>
      </c>
      <c r="T494" s="227">
        <f>S494*H494</f>
        <v>0</v>
      </c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R494" s="228" t="s">
        <v>290</v>
      </c>
      <c r="AT494" s="228" t="s">
        <v>199</v>
      </c>
      <c r="AU494" s="228" t="s">
        <v>85</v>
      </c>
      <c r="AY494" s="20" t="s">
        <v>197</v>
      </c>
      <c r="BE494" s="229">
        <f>IF(N494="základní",J494,0)</f>
        <v>0</v>
      </c>
      <c r="BF494" s="229">
        <f>IF(N494="snížená",J494,0)</f>
        <v>0</v>
      </c>
      <c r="BG494" s="229">
        <f>IF(N494="zákl. přenesená",J494,0)</f>
        <v>0</v>
      </c>
      <c r="BH494" s="229">
        <f>IF(N494="sníž. přenesená",J494,0)</f>
        <v>0</v>
      </c>
      <c r="BI494" s="229">
        <f>IF(N494="nulová",J494,0)</f>
        <v>0</v>
      </c>
      <c r="BJ494" s="20" t="s">
        <v>83</v>
      </c>
      <c r="BK494" s="229">
        <f>ROUND(I494*H494,2)</f>
        <v>0</v>
      </c>
      <c r="BL494" s="20" t="s">
        <v>290</v>
      </c>
      <c r="BM494" s="228" t="s">
        <v>1234</v>
      </c>
    </row>
    <row r="495" s="2" customFormat="1">
      <c r="A495" s="41"/>
      <c r="B495" s="42"/>
      <c r="C495" s="43"/>
      <c r="D495" s="230" t="s">
        <v>206</v>
      </c>
      <c r="E495" s="43"/>
      <c r="F495" s="231" t="s">
        <v>750</v>
      </c>
      <c r="G495" s="43"/>
      <c r="H495" s="43"/>
      <c r="I495" s="232"/>
      <c r="J495" s="43"/>
      <c r="K495" s="43"/>
      <c r="L495" s="47"/>
      <c r="M495" s="233"/>
      <c r="N495" s="234"/>
      <c r="O495" s="87"/>
      <c r="P495" s="87"/>
      <c r="Q495" s="87"/>
      <c r="R495" s="87"/>
      <c r="S495" s="87"/>
      <c r="T495" s="88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T495" s="20" t="s">
        <v>206</v>
      </c>
      <c r="AU495" s="20" t="s">
        <v>85</v>
      </c>
    </row>
    <row r="496" s="13" customFormat="1">
      <c r="A496" s="13"/>
      <c r="B496" s="235"/>
      <c r="C496" s="236"/>
      <c r="D496" s="237" t="s">
        <v>208</v>
      </c>
      <c r="E496" s="238" t="s">
        <v>19</v>
      </c>
      <c r="F496" s="239" t="s">
        <v>1235</v>
      </c>
      <c r="G496" s="236"/>
      <c r="H496" s="240">
        <v>45.450000000000003</v>
      </c>
      <c r="I496" s="241"/>
      <c r="J496" s="236"/>
      <c r="K496" s="236"/>
      <c r="L496" s="242"/>
      <c r="M496" s="243"/>
      <c r="N496" s="244"/>
      <c r="O496" s="244"/>
      <c r="P496" s="244"/>
      <c r="Q496" s="244"/>
      <c r="R496" s="244"/>
      <c r="S496" s="244"/>
      <c r="T496" s="245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46" t="s">
        <v>208</v>
      </c>
      <c r="AU496" s="246" t="s">
        <v>85</v>
      </c>
      <c r="AV496" s="13" t="s">
        <v>85</v>
      </c>
      <c r="AW496" s="13" t="s">
        <v>37</v>
      </c>
      <c r="AX496" s="13" t="s">
        <v>83</v>
      </c>
      <c r="AY496" s="246" t="s">
        <v>197</v>
      </c>
    </row>
    <row r="497" s="2" customFormat="1" ht="24.15" customHeight="1">
      <c r="A497" s="41"/>
      <c r="B497" s="42"/>
      <c r="C497" s="217" t="s">
        <v>705</v>
      </c>
      <c r="D497" s="217" t="s">
        <v>199</v>
      </c>
      <c r="E497" s="218" t="s">
        <v>753</v>
      </c>
      <c r="F497" s="219" t="s">
        <v>754</v>
      </c>
      <c r="G497" s="220" t="s">
        <v>248</v>
      </c>
      <c r="H497" s="221">
        <v>90.900000000000006</v>
      </c>
      <c r="I497" s="222"/>
      <c r="J497" s="223">
        <f>ROUND(I497*H497,2)</f>
        <v>0</v>
      </c>
      <c r="K497" s="219" t="s">
        <v>203</v>
      </c>
      <c r="L497" s="47"/>
      <c r="M497" s="224" t="s">
        <v>19</v>
      </c>
      <c r="N497" s="225" t="s">
        <v>47</v>
      </c>
      <c r="O497" s="87"/>
      <c r="P497" s="226">
        <f>O497*H497</f>
        <v>0</v>
      </c>
      <c r="Q497" s="226">
        <v>0.00016000000000000001</v>
      </c>
      <c r="R497" s="226">
        <f>Q497*H497</f>
        <v>0.014544000000000001</v>
      </c>
      <c r="S497" s="226">
        <v>0</v>
      </c>
      <c r="T497" s="227">
        <f>S497*H497</f>
        <v>0</v>
      </c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R497" s="228" t="s">
        <v>290</v>
      </c>
      <c r="AT497" s="228" t="s">
        <v>199</v>
      </c>
      <c r="AU497" s="228" t="s">
        <v>85</v>
      </c>
      <c r="AY497" s="20" t="s">
        <v>197</v>
      </c>
      <c r="BE497" s="229">
        <f>IF(N497="základní",J497,0)</f>
        <v>0</v>
      </c>
      <c r="BF497" s="229">
        <f>IF(N497="snížená",J497,0)</f>
        <v>0</v>
      </c>
      <c r="BG497" s="229">
        <f>IF(N497="zákl. přenesená",J497,0)</f>
        <v>0</v>
      </c>
      <c r="BH497" s="229">
        <f>IF(N497="sníž. přenesená",J497,0)</f>
        <v>0</v>
      </c>
      <c r="BI497" s="229">
        <f>IF(N497="nulová",J497,0)</f>
        <v>0</v>
      </c>
      <c r="BJ497" s="20" t="s">
        <v>83</v>
      </c>
      <c r="BK497" s="229">
        <f>ROUND(I497*H497,2)</f>
        <v>0</v>
      </c>
      <c r="BL497" s="20" t="s">
        <v>290</v>
      </c>
      <c r="BM497" s="228" t="s">
        <v>1236</v>
      </c>
    </row>
    <row r="498" s="2" customFormat="1">
      <c r="A498" s="41"/>
      <c r="B498" s="42"/>
      <c r="C498" s="43"/>
      <c r="D498" s="230" t="s">
        <v>206</v>
      </c>
      <c r="E498" s="43"/>
      <c r="F498" s="231" t="s">
        <v>756</v>
      </c>
      <c r="G498" s="43"/>
      <c r="H498" s="43"/>
      <c r="I498" s="232"/>
      <c r="J498" s="43"/>
      <c r="K498" s="43"/>
      <c r="L498" s="47"/>
      <c r="M498" s="233"/>
      <c r="N498" s="234"/>
      <c r="O498" s="87"/>
      <c r="P498" s="87"/>
      <c r="Q498" s="87"/>
      <c r="R498" s="87"/>
      <c r="S498" s="87"/>
      <c r="T498" s="88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T498" s="20" t="s">
        <v>206</v>
      </c>
      <c r="AU498" s="20" t="s">
        <v>85</v>
      </c>
    </row>
    <row r="499" s="13" customFormat="1">
      <c r="A499" s="13"/>
      <c r="B499" s="235"/>
      <c r="C499" s="236"/>
      <c r="D499" s="237" t="s">
        <v>208</v>
      </c>
      <c r="E499" s="238" t="s">
        <v>19</v>
      </c>
      <c r="F499" s="239" t="s">
        <v>1237</v>
      </c>
      <c r="G499" s="236"/>
      <c r="H499" s="240">
        <v>90.900000000000006</v>
      </c>
      <c r="I499" s="241"/>
      <c r="J499" s="236"/>
      <c r="K499" s="236"/>
      <c r="L499" s="242"/>
      <c r="M499" s="243"/>
      <c r="N499" s="244"/>
      <c r="O499" s="244"/>
      <c r="P499" s="244"/>
      <c r="Q499" s="244"/>
      <c r="R499" s="244"/>
      <c r="S499" s="244"/>
      <c r="T499" s="245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46" t="s">
        <v>208</v>
      </c>
      <c r="AU499" s="246" t="s">
        <v>85</v>
      </c>
      <c r="AV499" s="13" t="s">
        <v>85</v>
      </c>
      <c r="AW499" s="13" t="s">
        <v>37</v>
      </c>
      <c r="AX499" s="13" t="s">
        <v>83</v>
      </c>
      <c r="AY499" s="246" t="s">
        <v>197</v>
      </c>
    </row>
    <row r="500" s="2" customFormat="1" ht="37.8" customHeight="1">
      <c r="A500" s="41"/>
      <c r="B500" s="42"/>
      <c r="C500" s="217" t="s">
        <v>711</v>
      </c>
      <c r="D500" s="217" t="s">
        <v>199</v>
      </c>
      <c r="E500" s="218" t="s">
        <v>759</v>
      </c>
      <c r="F500" s="219" t="s">
        <v>760</v>
      </c>
      <c r="G500" s="220" t="s">
        <v>421</v>
      </c>
      <c r="H500" s="221">
        <v>13</v>
      </c>
      <c r="I500" s="222"/>
      <c r="J500" s="223">
        <f>ROUND(I500*H500,2)</f>
        <v>0</v>
      </c>
      <c r="K500" s="219" t="s">
        <v>203</v>
      </c>
      <c r="L500" s="47"/>
      <c r="M500" s="224" t="s">
        <v>19</v>
      </c>
      <c r="N500" s="225" t="s">
        <v>47</v>
      </c>
      <c r="O500" s="87"/>
      <c r="P500" s="226">
        <f>O500*H500</f>
        <v>0</v>
      </c>
      <c r="Q500" s="226">
        <v>0.00017000000000000001</v>
      </c>
      <c r="R500" s="226">
        <f>Q500*H500</f>
        <v>0.0022100000000000002</v>
      </c>
      <c r="S500" s="226">
        <v>0</v>
      </c>
      <c r="T500" s="227">
        <f>S500*H500</f>
        <v>0</v>
      </c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R500" s="228" t="s">
        <v>290</v>
      </c>
      <c r="AT500" s="228" t="s">
        <v>199</v>
      </c>
      <c r="AU500" s="228" t="s">
        <v>85</v>
      </c>
      <c r="AY500" s="20" t="s">
        <v>197</v>
      </c>
      <c r="BE500" s="229">
        <f>IF(N500="základní",J500,0)</f>
        <v>0</v>
      </c>
      <c r="BF500" s="229">
        <f>IF(N500="snížená",J500,0)</f>
        <v>0</v>
      </c>
      <c r="BG500" s="229">
        <f>IF(N500="zákl. přenesená",J500,0)</f>
        <v>0</v>
      </c>
      <c r="BH500" s="229">
        <f>IF(N500="sníž. přenesená",J500,0)</f>
        <v>0</v>
      </c>
      <c r="BI500" s="229">
        <f>IF(N500="nulová",J500,0)</f>
        <v>0</v>
      </c>
      <c r="BJ500" s="20" t="s">
        <v>83</v>
      </c>
      <c r="BK500" s="229">
        <f>ROUND(I500*H500,2)</f>
        <v>0</v>
      </c>
      <c r="BL500" s="20" t="s">
        <v>290</v>
      </c>
      <c r="BM500" s="228" t="s">
        <v>1238</v>
      </c>
    </row>
    <row r="501" s="2" customFormat="1">
      <c r="A501" s="41"/>
      <c r="B501" s="42"/>
      <c r="C501" s="43"/>
      <c r="D501" s="230" t="s">
        <v>206</v>
      </c>
      <c r="E501" s="43"/>
      <c r="F501" s="231" t="s">
        <v>762</v>
      </c>
      <c r="G501" s="43"/>
      <c r="H501" s="43"/>
      <c r="I501" s="232"/>
      <c r="J501" s="43"/>
      <c r="K501" s="43"/>
      <c r="L501" s="47"/>
      <c r="M501" s="233"/>
      <c r="N501" s="234"/>
      <c r="O501" s="87"/>
      <c r="P501" s="87"/>
      <c r="Q501" s="87"/>
      <c r="R501" s="87"/>
      <c r="S501" s="87"/>
      <c r="T501" s="88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T501" s="20" t="s">
        <v>206</v>
      </c>
      <c r="AU501" s="20" t="s">
        <v>85</v>
      </c>
    </row>
    <row r="502" s="13" customFormat="1">
      <c r="A502" s="13"/>
      <c r="B502" s="235"/>
      <c r="C502" s="236"/>
      <c r="D502" s="237" t="s">
        <v>208</v>
      </c>
      <c r="E502" s="238" t="s">
        <v>19</v>
      </c>
      <c r="F502" s="239" t="s">
        <v>1239</v>
      </c>
      <c r="G502" s="236"/>
      <c r="H502" s="240">
        <v>13</v>
      </c>
      <c r="I502" s="241"/>
      <c r="J502" s="236"/>
      <c r="K502" s="236"/>
      <c r="L502" s="242"/>
      <c r="M502" s="243"/>
      <c r="N502" s="244"/>
      <c r="O502" s="244"/>
      <c r="P502" s="244"/>
      <c r="Q502" s="244"/>
      <c r="R502" s="244"/>
      <c r="S502" s="244"/>
      <c r="T502" s="245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46" t="s">
        <v>208</v>
      </c>
      <c r="AU502" s="246" t="s">
        <v>85</v>
      </c>
      <c r="AV502" s="13" t="s">
        <v>85</v>
      </c>
      <c r="AW502" s="13" t="s">
        <v>37</v>
      </c>
      <c r="AX502" s="13" t="s">
        <v>83</v>
      </c>
      <c r="AY502" s="246" t="s">
        <v>197</v>
      </c>
    </row>
    <row r="503" s="2" customFormat="1" ht="37.8" customHeight="1">
      <c r="A503" s="41"/>
      <c r="B503" s="42"/>
      <c r="C503" s="217" t="s">
        <v>716</v>
      </c>
      <c r="D503" s="217" t="s">
        <v>199</v>
      </c>
      <c r="E503" s="218" t="s">
        <v>764</v>
      </c>
      <c r="F503" s="219" t="s">
        <v>765</v>
      </c>
      <c r="G503" s="220" t="s">
        <v>421</v>
      </c>
      <c r="H503" s="221">
        <v>13</v>
      </c>
      <c r="I503" s="222"/>
      <c r="J503" s="223">
        <f>ROUND(I503*H503,2)</f>
        <v>0</v>
      </c>
      <c r="K503" s="219" t="s">
        <v>203</v>
      </c>
      <c r="L503" s="47"/>
      <c r="M503" s="224" t="s">
        <v>19</v>
      </c>
      <c r="N503" s="225" t="s">
        <v>47</v>
      </c>
      <c r="O503" s="87"/>
      <c r="P503" s="226">
        <f>O503*H503</f>
        <v>0</v>
      </c>
      <c r="Q503" s="226">
        <v>0.00018000000000000001</v>
      </c>
      <c r="R503" s="226">
        <f>Q503*H503</f>
        <v>0.0023400000000000001</v>
      </c>
      <c r="S503" s="226">
        <v>0</v>
      </c>
      <c r="T503" s="227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228" t="s">
        <v>290</v>
      </c>
      <c r="AT503" s="228" t="s">
        <v>199</v>
      </c>
      <c r="AU503" s="228" t="s">
        <v>85</v>
      </c>
      <c r="AY503" s="20" t="s">
        <v>197</v>
      </c>
      <c r="BE503" s="229">
        <f>IF(N503="základní",J503,0)</f>
        <v>0</v>
      </c>
      <c r="BF503" s="229">
        <f>IF(N503="snížená",J503,0)</f>
        <v>0</v>
      </c>
      <c r="BG503" s="229">
        <f>IF(N503="zákl. přenesená",J503,0)</f>
        <v>0</v>
      </c>
      <c r="BH503" s="229">
        <f>IF(N503="sníž. přenesená",J503,0)</f>
        <v>0</v>
      </c>
      <c r="BI503" s="229">
        <f>IF(N503="nulová",J503,0)</f>
        <v>0</v>
      </c>
      <c r="BJ503" s="20" t="s">
        <v>83</v>
      </c>
      <c r="BK503" s="229">
        <f>ROUND(I503*H503,2)</f>
        <v>0</v>
      </c>
      <c r="BL503" s="20" t="s">
        <v>290</v>
      </c>
      <c r="BM503" s="228" t="s">
        <v>1240</v>
      </c>
    </row>
    <row r="504" s="2" customFormat="1">
      <c r="A504" s="41"/>
      <c r="B504" s="42"/>
      <c r="C504" s="43"/>
      <c r="D504" s="230" t="s">
        <v>206</v>
      </c>
      <c r="E504" s="43"/>
      <c r="F504" s="231" t="s">
        <v>767</v>
      </c>
      <c r="G504" s="43"/>
      <c r="H504" s="43"/>
      <c r="I504" s="232"/>
      <c r="J504" s="43"/>
      <c r="K504" s="43"/>
      <c r="L504" s="47"/>
      <c r="M504" s="233"/>
      <c r="N504" s="234"/>
      <c r="O504" s="87"/>
      <c r="P504" s="87"/>
      <c r="Q504" s="87"/>
      <c r="R504" s="87"/>
      <c r="S504" s="87"/>
      <c r="T504" s="88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T504" s="20" t="s">
        <v>206</v>
      </c>
      <c r="AU504" s="20" t="s">
        <v>85</v>
      </c>
    </row>
    <row r="505" s="13" customFormat="1">
      <c r="A505" s="13"/>
      <c r="B505" s="235"/>
      <c r="C505" s="236"/>
      <c r="D505" s="237" t="s">
        <v>208</v>
      </c>
      <c r="E505" s="238" t="s">
        <v>19</v>
      </c>
      <c r="F505" s="239" t="s">
        <v>1239</v>
      </c>
      <c r="G505" s="236"/>
      <c r="H505" s="240">
        <v>13</v>
      </c>
      <c r="I505" s="241"/>
      <c r="J505" s="236"/>
      <c r="K505" s="236"/>
      <c r="L505" s="242"/>
      <c r="M505" s="243"/>
      <c r="N505" s="244"/>
      <c r="O505" s="244"/>
      <c r="P505" s="244"/>
      <c r="Q505" s="244"/>
      <c r="R505" s="244"/>
      <c r="S505" s="244"/>
      <c r="T505" s="245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46" t="s">
        <v>208</v>
      </c>
      <c r="AU505" s="246" t="s">
        <v>85</v>
      </c>
      <c r="AV505" s="13" t="s">
        <v>85</v>
      </c>
      <c r="AW505" s="13" t="s">
        <v>37</v>
      </c>
      <c r="AX505" s="13" t="s">
        <v>83</v>
      </c>
      <c r="AY505" s="246" t="s">
        <v>197</v>
      </c>
    </row>
    <row r="506" s="2" customFormat="1" ht="49.05" customHeight="1">
      <c r="A506" s="41"/>
      <c r="B506" s="42"/>
      <c r="C506" s="217" t="s">
        <v>721</v>
      </c>
      <c r="D506" s="217" t="s">
        <v>199</v>
      </c>
      <c r="E506" s="218" t="s">
        <v>769</v>
      </c>
      <c r="F506" s="219" t="s">
        <v>770</v>
      </c>
      <c r="G506" s="220" t="s">
        <v>345</v>
      </c>
      <c r="H506" s="221">
        <v>0.055</v>
      </c>
      <c r="I506" s="222"/>
      <c r="J506" s="223">
        <f>ROUND(I506*H506,2)</f>
        <v>0</v>
      </c>
      <c r="K506" s="219" t="s">
        <v>203</v>
      </c>
      <c r="L506" s="47"/>
      <c r="M506" s="224" t="s">
        <v>19</v>
      </c>
      <c r="N506" s="225" t="s">
        <v>47</v>
      </c>
      <c r="O506" s="87"/>
      <c r="P506" s="226">
        <f>O506*H506</f>
        <v>0</v>
      </c>
      <c r="Q506" s="226">
        <v>0</v>
      </c>
      <c r="R506" s="226">
        <f>Q506*H506</f>
        <v>0</v>
      </c>
      <c r="S506" s="226">
        <v>0</v>
      </c>
      <c r="T506" s="227">
        <f>S506*H506</f>
        <v>0</v>
      </c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R506" s="228" t="s">
        <v>290</v>
      </c>
      <c r="AT506" s="228" t="s">
        <v>199</v>
      </c>
      <c r="AU506" s="228" t="s">
        <v>85</v>
      </c>
      <c r="AY506" s="20" t="s">
        <v>197</v>
      </c>
      <c r="BE506" s="229">
        <f>IF(N506="základní",J506,0)</f>
        <v>0</v>
      </c>
      <c r="BF506" s="229">
        <f>IF(N506="snížená",J506,0)</f>
        <v>0</v>
      </c>
      <c r="BG506" s="229">
        <f>IF(N506="zákl. přenesená",J506,0)</f>
        <v>0</v>
      </c>
      <c r="BH506" s="229">
        <f>IF(N506="sníž. přenesená",J506,0)</f>
        <v>0</v>
      </c>
      <c r="BI506" s="229">
        <f>IF(N506="nulová",J506,0)</f>
        <v>0</v>
      </c>
      <c r="BJ506" s="20" t="s">
        <v>83</v>
      </c>
      <c r="BK506" s="229">
        <f>ROUND(I506*H506,2)</f>
        <v>0</v>
      </c>
      <c r="BL506" s="20" t="s">
        <v>290</v>
      </c>
      <c r="BM506" s="228" t="s">
        <v>1241</v>
      </c>
    </row>
    <row r="507" s="2" customFormat="1">
      <c r="A507" s="41"/>
      <c r="B507" s="42"/>
      <c r="C507" s="43"/>
      <c r="D507" s="230" t="s">
        <v>206</v>
      </c>
      <c r="E507" s="43"/>
      <c r="F507" s="231" t="s">
        <v>772</v>
      </c>
      <c r="G507" s="43"/>
      <c r="H507" s="43"/>
      <c r="I507" s="232"/>
      <c r="J507" s="43"/>
      <c r="K507" s="43"/>
      <c r="L507" s="47"/>
      <c r="M507" s="233"/>
      <c r="N507" s="234"/>
      <c r="O507" s="87"/>
      <c r="P507" s="87"/>
      <c r="Q507" s="87"/>
      <c r="R507" s="87"/>
      <c r="S507" s="87"/>
      <c r="T507" s="88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T507" s="20" t="s">
        <v>206</v>
      </c>
      <c r="AU507" s="20" t="s">
        <v>85</v>
      </c>
    </row>
    <row r="508" s="12" customFormat="1" ht="25.92" customHeight="1">
      <c r="A508" s="12"/>
      <c r="B508" s="201"/>
      <c r="C508" s="202"/>
      <c r="D508" s="203" t="s">
        <v>75</v>
      </c>
      <c r="E508" s="204" t="s">
        <v>844</v>
      </c>
      <c r="F508" s="204" t="s">
        <v>845</v>
      </c>
      <c r="G508" s="202"/>
      <c r="H508" s="202"/>
      <c r="I508" s="205"/>
      <c r="J508" s="206">
        <f>BK508</f>
        <v>0</v>
      </c>
      <c r="K508" s="202"/>
      <c r="L508" s="207"/>
      <c r="M508" s="208"/>
      <c r="N508" s="209"/>
      <c r="O508" s="209"/>
      <c r="P508" s="210">
        <f>P509</f>
        <v>0</v>
      </c>
      <c r="Q508" s="209"/>
      <c r="R508" s="210">
        <f>R509</f>
        <v>0</v>
      </c>
      <c r="S508" s="209"/>
      <c r="T508" s="211">
        <f>T509</f>
        <v>0</v>
      </c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R508" s="212" t="s">
        <v>224</v>
      </c>
      <c r="AT508" s="213" t="s">
        <v>75</v>
      </c>
      <c r="AU508" s="213" t="s">
        <v>76</v>
      </c>
      <c r="AY508" s="212" t="s">
        <v>197</v>
      </c>
      <c r="BK508" s="214">
        <f>BK509</f>
        <v>0</v>
      </c>
    </row>
    <row r="509" s="12" customFormat="1" ht="22.8" customHeight="1">
      <c r="A509" s="12"/>
      <c r="B509" s="201"/>
      <c r="C509" s="202"/>
      <c r="D509" s="203" t="s">
        <v>75</v>
      </c>
      <c r="E509" s="215" t="s">
        <v>846</v>
      </c>
      <c r="F509" s="215" t="s">
        <v>847</v>
      </c>
      <c r="G509" s="202"/>
      <c r="H509" s="202"/>
      <c r="I509" s="205"/>
      <c r="J509" s="216">
        <f>BK509</f>
        <v>0</v>
      </c>
      <c r="K509" s="202"/>
      <c r="L509" s="207"/>
      <c r="M509" s="208"/>
      <c r="N509" s="209"/>
      <c r="O509" s="209"/>
      <c r="P509" s="210">
        <f>P510</f>
        <v>0</v>
      </c>
      <c r="Q509" s="209"/>
      <c r="R509" s="210">
        <f>R510</f>
        <v>0</v>
      </c>
      <c r="S509" s="209"/>
      <c r="T509" s="211">
        <f>T510</f>
        <v>0</v>
      </c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R509" s="212" t="s">
        <v>224</v>
      </c>
      <c r="AT509" s="213" t="s">
        <v>75</v>
      </c>
      <c r="AU509" s="213" t="s">
        <v>83</v>
      </c>
      <c r="AY509" s="212" t="s">
        <v>197</v>
      </c>
      <c r="BK509" s="214">
        <f>BK510</f>
        <v>0</v>
      </c>
    </row>
    <row r="510" s="2" customFormat="1" ht="24.15" customHeight="1">
      <c r="A510" s="41"/>
      <c r="B510" s="42"/>
      <c r="C510" s="217" t="s">
        <v>725</v>
      </c>
      <c r="D510" s="217" t="s">
        <v>199</v>
      </c>
      <c r="E510" s="218" t="s">
        <v>849</v>
      </c>
      <c r="F510" s="219" t="s">
        <v>850</v>
      </c>
      <c r="G510" s="220" t="s">
        <v>851</v>
      </c>
      <c r="H510" s="221">
        <v>1</v>
      </c>
      <c r="I510" s="222"/>
      <c r="J510" s="223">
        <f>ROUND(I510*H510,2)</f>
        <v>0</v>
      </c>
      <c r="K510" s="219" t="s">
        <v>19</v>
      </c>
      <c r="L510" s="47"/>
      <c r="M510" s="280" t="s">
        <v>19</v>
      </c>
      <c r="N510" s="281" t="s">
        <v>47</v>
      </c>
      <c r="O510" s="282"/>
      <c r="P510" s="283">
        <f>O510*H510</f>
        <v>0</v>
      </c>
      <c r="Q510" s="283">
        <v>0</v>
      </c>
      <c r="R510" s="283">
        <f>Q510*H510</f>
        <v>0</v>
      </c>
      <c r="S510" s="283">
        <v>0</v>
      </c>
      <c r="T510" s="284">
        <f>S510*H510</f>
        <v>0</v>
      </c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R510" s="228" t="s">
        <v>852</v>
      </c>
      <c r="AT510" s="228" t="s">
        <v>199</v>
      </c>
      <c r="AU510" s="228" t="s">
        <v>85</v>
      </c>
      <c r="AY510" s="20" t="s">
        <v>197</v>
      </c>
      <c r="BE510" s="229">
        <f>IF(N510="základní",J510,0)</f>
        <v>0</v>
      </c>
      <c r="BF510" s="229">
        <f>IF(N510="snížená",J510,0)</f>
        <v>0</v>
      </c>
      <c r="BG510" s="229">
        <f>IF(N510="zákl. přenesená",J510,0)</f>
        <v>0</v>
      </c>
      <c r="BH510" s="229">
        <f>IF(N510="sníž. přenesená",J510,0)</f>
        <v>0</v>
      </c>
      <c r="BI510" s="229">
        <f>IF(N510="nulová",J510,0)</f>
        <v>0</v>
      </c>
      <c r="BJ510" s="20" t="s">
        <v>83</v>
      </c>
      <c r="BK510" s="229">
        <f>ROUND(I510*H510,2)</f>
        <v>0</v>
      </c>
      <c r="BL510" s="20" t="s">
        <v>852</v>
      </c>
      <c r="BM510" s="228" t="s">
        <v>1242</v>
      </c>
    </row>
    <row r="511" s="2" customFormat="1" ht="6.96" customHeight="1">
      <c r="A511" s="41"/>
      <c r="B511" s="62"/>
      <c r="C511" s="63"/>
      <c r="D511" s="63"/>
      <c r="E511" s="63"/>
      <c r="F511" s="63"/>
      <c r="G511" s="63"/>
      <c r="H511" s="63"/>
      <c r="I511" s="63"/>
      <c r="J511" s="63"/>
      <c r="K511" s="63"/>
      <c r="L511" s="47"/>
      <c r="M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</row>
  </sheetData>
  <sheetProtection sheet="1" autoFilter="0" formatColumns="0" formatRows="0" objects="1" scenarios="1" spinCount="100000" saltValue="zq9iB6R9548fTU/OtMSjcAcs3Wmx5rDteVgxt6SGQFIOjX6X955RJKBZbFQsPhPR5rSc6/DHKseBm4pRr4jpDA==" hashValue="pBelP2tL0ImkLy/ScvFJAhChWlfSADrY5BBScOHlRCpoSt7GYSYak1/P7NcQEkxnELxAFgjNAD37/EJ5r7IcUg==" algorithmName="SHA-512" password="CC35"/>
  <autoFilter ref="C101:K510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8:H88"/>
    <mergeCell ref="E92:H92"/>
    <mergeCell ref="E90:H90"/>
    <mergeCell ref="E94:H94"/>
    <mergeCell ref="L2:V2"/>
  </mergeCells>
  <hyperlinks>
    <hyperlink ref="F106" r:id="rId1" display="https://podminky.urs.cz/item/CS_URS_2025_02/113107161"/>
    <hyperlink ref="F109" r:id="rId2" display="https://podminky.urs.cz/item/CS_URS_2025_02/113107171"/>
    <hyperlink ref="F112" r:id="rId3" display="https://podminky.urs.cz/item/CS_URS_2025_02/113107181"/>
    <hyperlink ref="F115" r:id="rId4" display="https://podminky.urs.cz/item/CS_URS_2025_02/113154543"/>
    <hyperlink ref="F118" r:id="rId5" display="https://podminky.urs.cz/item/CS_URS_2025_02/113202111"/>
    <hyperlink ref="F121" r:id="rId6" display="https://podminky.urs.cz/item/CS_URS_2025_02/113204111"/>
    <hyperlink ref="F124" r:id="rId7" display="https://podminky.urs.cz/item/CS_URS_2025_02/121151113"/>
    <hyperlink ref="F129" r:id="rId8" display="https://podminky.urs.cz/item/CS_URS_2025_02/122251302"/>
    <hyperlink ref="F136" r:id="rId9" display="https://podminky.urs.cz/item/CS_URS_2025_02/129001101"/>
    <hyperlink ref="F139" r:id="rId10" display="https://podminky.urs.cz/item/CS_URS_2025_02/132251101"/>
    <hyperlink ref="F146" r:id="rId11" display="https://podminky.urs.cz/item/CS_URS_2025_02/139001101"/>
    <hyperlink ref="F149" r:id="rId12" display="https://podminky.urs.cz/item/CS_URS_2025_02/162351103"/>
    <hyperlink ref="F157" r:id="rId13" display="https://podminky.urs.cz/item/CS_URS_2025_02/162351104"/>
    <hyperlink ref="F162" r:id="rId14" display="https://podminky.urs.cz/item/CS_URS_2025_02/162751119"/>
    <hyperlink ref="F168" r:id="rId15" display="https://podminky.urs.cz/item/CS_URS_2025_02/167151101"/>
    <hyperlink ref="F175" r:id="rId16" display="https://podminky.urs.cz/item/CS_URS_2025_02/171152111"/>
    <hyperlink ref="F180" r:id="rId17" display="https://podminky.urs.cz/item/CS_URS_2025_02/171201231"/>
    <hyperlink ref="F186" r:id="rId18" display="https://podminky.urs.cz/item/CS_URS_2025_02/171251201"/>
    <hyperlink ref="F193" r:id="rId19" display="https://podminky.urs.cz/item/CS_URS_2025_02/181111111"/>
    <hyperlink ref="F196" r:id="rId20" display="https://podminky.urs.cz/item/CS_URS_2025_02/181152302"/>
    <hyperlink ref="F216" r:id="rId21" display="https://podminky.urs.cz/item/CS_URS_2025_02/181351003"/>
    <hyperlink ref="F218" r:id="rId22" display="https://podminky.urs.cz/item/CS_URS_2025_02/182151111"/>
    <hyperlink ref="F224" r:id="rId23" display="https://podminky.urs.cz/item/CS_URS_2025_02/564831111"/>
    <hyperlink ref="F235" r:id="rId24" display="https://podminky.urs.cz/item/CS_URS_2025_02/564851111"/>
    <hyperlink ref="F255" r:id="rId25" display="https://podminky.urs.cz/item/CS_URS_2025_02/572141111"/>
    <hyperlink ref="F258" r:id="rId26" display="https://podminky.urs.cz/item/CS_URS_2025_02/573231111"/>
    <hyperlink ref="F261" r:id="rId27" display="https://podminky.urs.cz/item/CS_URS_2025_02/577144121"/>
    <hyperlink ref="F264" r:id="rId28" display="https://podminky.urs.cz/item/CS_URS_2025_02/596211113"/>
    <hyperlink ref="F280" r:id="rId29" display="https://podminky.urs.cz/item/CS_URS_2025_02/596211114"/>
    <hyperlink ref="F285" r:id="rId30" display="https://podminky.urs.cz/item/CS_URS_2025_02/596212213"/>
    <hyperlink ref="F311" r:id="rId31" display="https://podminky.urs.cz/item/CS_URS_2025_02/596212214"/>
    <hyperlink ref="F319" r:id="rId32" display="https://podminky.urs.cz/item/CS_URS_2025_02/596412115"/>
    <hyperlink ref="F334" r:id="rId33" display="https://podminky.urs.cz/item/CS_URS_2025_02/899132121"/>
    <hyperlink ref="F337" r:id="rId34" display="https://podminky.urs.cz/item/CS_URS_2025_02/899132212"/>
    <hyperlink ref="F340" r:id="rId35" display="https://podminky.urs.cz/item/CS_URS_2025_02/899133211"/>
    <hyperlink ref="F344" r:id="rId36" display="https://podminky.urs.cz/item/CS_URS_2025_02/914111111"/>
    <hyperlink ref="F350" r:id="rId37" display="https://podminky.urs.cz/item/CS_URS_2025_02/914511111"/>
    <hyperlink ref="F354" r:id="rId38" display="https://podminky.urs.cz/item/CS_URS_2025_02/915211112"/>
    <hyperlink ref="F357" r:id="rId39" display="https://podminky.urs.cz/item/CS_URS_2025_02/915221112"/>
    <hyperlink ref="F360" r:id="rId40" display="https://podminky.urs.cz/item/CS_URS_2025_02/915221122"/>
    <hyperlink ref="F363" r:id="rId41" display="https://podminky.urs.cz/item/CS_URS_2025_02/915231112"/>
    <hyperlink ref="F368" r:id="rId42" display="https://podminky.urs.cz/item/CS_URS_2025_02/915611111"/>
    <hyperlink ref="F374" r:id="rId43" display="https://podminky.urs.cz/item/CS_URS_2025_02/915621111"/>
    <hyperlink ref="F379" r:id="rId44" display="https://podminky.urs.cz/item/CS_URS_2025_02/916131213"/>
    <hyperlink ref="F398" r:id="rId45" display="https://podminky.urs.cz/item/CS_URS_2025_02/916231213"/>
    <hyperlink ref="F415" r:id="rId46" display="https://podminky.urs.cz/item/CS_URS_2025_02/919731121"/>
    <hyperlink ref="F420" r:id="rId47" display="https://podminky.urs.cz/item/CS_URS_2025_02/919732211"/>
    <hyperlink ref="F425" r:id="rId48" display="https://podminky.urs.cz/item/CS_URS_2025_02/919735112"/>
    <hyperlink ref="F428" r:id="rId49" display="https://podminky.urs.cz/item/CS_URS_2025_02/919735124"/>
    <hyperlink ref="F431" r:id="rId50" display="https://podminky.urs.cz/item/CS_URS_2025_02/919858111"/>
    <hyperlink ref="F451" r:id="rId51" display="https://podminky.urs.cz/item/CS_URS_2025_02/938909311"/>
    <hyperlink ref="F454" r:id="rId52" display="https://podminky.urs.cz/item/CS_URS_2025_02/966006132"/>
    <hyperlink ref="F457" r:id="rId53" display="https://podminky.urs.cz/item/CS_URS_2025_02/966006211"/>
    <hyperlink ref="F461" r:id="rId54" display="https://podminky.urs.cz/item/CS_URS_2025_02/997221551"/>
    <hyperlink ref="F464" r:id="rId55" display="https://podminky.urs.cz/item/CS_URS_2025_02/997221559"/>
    <hyperlink ref="F467" r:id="rId56" display="https://podminky.urs.cz/item/CS_URS_2025_02/997221561"/>
    <hyperlink ref="F473" r:id="rId57" display="https://podminky.urs.cz/item/CS_URS_2025_02/997221569"/>
    <hyperlink ref="F476" r:id="rId58" display="https://podminky.urs.cz/item/CS_URS_2025_02/997221611"/>
    <hyperlink ref="F478" r:id="rId59" display="https://podminky.urs.cz/item/CS_URS_2025_02/997221861"/>
    <hyperlink ref="F481" r:id="rId60" display="https://podminky.urs.cz/item/CS_URS_2025_02/997221873"/>
    <hyperlink ref="F484" r:id="rId61" display="https://podminky.urs.cz/item/CS_URS_2025_02/997221875"/>
    <hyperlink ref="F487" r:id="rId62" display="https://podminky.urs.cz/item/CS_URS_2025_02/997013871"/>
    <hyperlink ref="F491" r:id="rId63" display="https://podminky.urs.cz/item/CS_URS_2025_02/998223011"/>
    <hyperlink ref="F495" r:id="rId64" display="https://podminky.urs.cz/item/CS_URS_2025_02/711161215"/>
    <hyperlink ref="F498" r:id="rId65" display="https://podminky.urs.cz/item/CS_URS_2025_02/711161383"/>
    <hyperlink ref="F501" r:id="rId66" display="https://podminky.urs.cz/item/CS_URS_2025_02/711161385"/>
    <hyperlink ref="F504" r:id="rId67" display="https://podminky.urs.cz/item/CS_URS_2025_02/711161386"/>
    <hyperlink ref="F507" r:id="rId68" display="https://podminky.urs.cz/item/CS_URS_2025_02/998711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69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109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986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987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1243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ROUND(J98,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ROUND((SUM(BE98:BE201)),  2)</f>
        <v>0</v>
      </c>
      <c r="G37" s="41"/>
      <c r="H37" s="41"/>
      <c r="I37" s="161">
        <v>0.20999999999999999</v>
      </c>
      <c r="J37" s="160">
        <f>ROUND(((SUM(BE98:BE201))*I37),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ROUND((SUM(BF98:BF201)),  2)</f>
        <v>0</v>
      </c>
      <c r="G38" s="41"/>
      <c r="H38" s="41"/>
      <c r="I38" s="161">
        <v>0.12</v>
      </c>
      <c r="J38" s="160">
        <f>ROUND(((SUM(BF98:BF201))*I38),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ROUND((SUM(BG98:BG201)),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ROUND((SUM(BH98:BH201)),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ROUND((SUM(BI98:BI201)),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986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987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B 103-2 - Výměna aktivní zóny pod zpevněnými plochami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J98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J99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171</v>
      </c>
      <c r="E70" s="187"/>
      <c r="F70" s="187"/>
      <c r="G70" s="187"/>
      <c r="H70" s="187"/>
      <c r="I70" s="187"/>
      <c r="J70" s="188">
        <f>J152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173</v>
      </c>
      <c r="E71" s="187"/>
      <c r="F71" s="187"/>
      <c r="G71" s="187"/>
      <c r="H71" s="187"/>
      <c r="I71" s="187"/>
      <c r="J71" s="188">
        <f>J173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175</v>
      </c>
      <c r="E72" s="187"/>
      <c r="F72" s="187"/>
      <c r="G72" s="187"/>
      <c r="H72" s="187"/>
      <c r="I72" s="187"/>
      <c r="J72" s="188">
        <f>J196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9"/>
      <c r="C73" s="180"/>
      <c r="D73" s="181" t="s">
        <v>180</v>
      </c>
      <c r="E73" s="182"/>
      <c r="F73" s="182"/>
      <c r="G73" s="182"/>
      <c r="H73" s="182"/>
      <c r="I73" s="182"/>
      <c r="J73" s="183">
        <f>J199</f>
        <v>0</v>
      </c>
      <c r="K73" s="180"/>
      <c r="L73" s="184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85"/>
      <c r="C74" s="127"/>
      <c r="D74" s="186" t="s">
        <v>181</v>
      </c>
      <c r="E74" s="187"/>
      <c r="F74" s="187"/>
      <c r="G74" s="187"/>
      <c r="H74" s="187"/>
      <c r="I74" s="187"/>
      <c r="J74" s="188">
        <f>J200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182</v>
      </c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26.25" customHeight="1">
      <c r="A84" s="41"/>
      <c r="B84" s="42"/>
      <c r="C84" s="43"/>
      <c r="D84" s="43"/>
      <c r="E84" s="173" t="str">
        <f>E7</f>
        <v>Regenerace sídliště Husákova-Jiráskova, Nový Bor - realizace pro rok 2025</v>
      </c>
      <c r="F84" s="35"/>
      <c r="G84" s="35"/>
      <c r="H84" s="35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157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1" customFormat="1" ht="16.5" customHeight="1">
      <c r="B86" s="24"/>
      <c r="C86" s="25"/>
      <c r="D86" s="25"/>
      <c r="E86" s="173" t="s">
        <v>986</v>
      </c>
      <c r="F86" s="25"/>
      <c r="G86" s="25"/>
      <c r="H86" s="25"/>
      <c r="I86" s="25"/>
      <c r="J86" s="25"/>
      <c r="K86" s="25"/>
      <c r="L86" s="23"/>
    </row>
    <row r="87" s="1" customFormat="1" ht="12" customHeight="1">
      <c r="B87" s="24"/>
      <c r="C87" s="35" t="s">
        <v>159</v>
      </c>
      <c r="D87" s="25"/>
      <c r="E87" s="25"/>
      <c r="F87" s="25"/>
      <c r="G87" s="25"/>
      <c r="H87" s="25"/>
      <c r="I87" s="25"/>
      <c r="J87" s="25"/>
      <c r="K87" s="25"/>
      <c r="L87" s="23"/>
    </row>
    <row r="88" s="2" customFormat="1" ht="16.5" customHeight="1">
      <c r="A88" s="41"/>
      <c r="B88" s="42"/>
      <c r="C88" s="43"/>
      <c r="D88" s="43"/>
      <c r="E88" s="174" t="s">
        <v>987</v>
      </c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161</v>
      </c>
      <c r="D89" s="43"/>
      <c r="E89" s="43"/>
      <c r="F89" s="43"/>
      <c r="G89" s="43"/>
      <c r="H89" s="43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3"/>
      <c r="D90" s="43"/>
      <c r="E90" s="72" t="str">
        <f>E13</f>
        <v>B 103-2 - Výměna aktivní zóny pod zpevněnými plochami</v>
      </c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3"/>
      <c r="E92" s="43"/>
      <c r="F92" s="30" t="str">
        <f>F16</f>
        <v>k.ú. Nový Bor</v>
      </c>
      <c r="G92" s="43"/>
      <c r="H92" s="43"/>
      <c r="I92" s="35" t="s">
        <v>23</v>
      </c>
      <c r="J92" s="75" t="str">
        <f>IF(J16="","",J16)</f>
        <v>25. 8. 2025</v>
      </c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3"/>
      <c r="E94" s="43"/>
      <c r="F94" s="30" t="str">
        <f>E19</f>
        <v>Město Nový Bor</v>
      </c>
      <c r="G94" s="43"/>
      <c r="H94" s="43"/>
      <c r="I94" s="35" t="s">
        <v>33</v>
      </c>
      <c r="J94" s="39" t="str">
        <f>E25</f>
        <v xml:space="preserve">ProProjekt s.r.o. </v>
      </c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31</v>
      </c>
      <c r="D95" s="43"/>
      <c r="E95" s="43"/>
      <c r="F95" s="30" t="str">
        <f>IF(E22="","",E22)</f>
        <v>Vyplň údaj</v>
      </c>
      <c r="G95" s="43"/>
      <c r="H95" s="43"/>
      <c r="I95" s="35" t="s">
        <v>38</v>
      </c>
      <c r="J95" s="39" t="str">
        <f>E28</f>
        <v>Martin Rousek</v>
      </c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90"/>
      <c r="B97" s="191"/>
      <c r="C97" s="192" t="s">
        <v>183</v>
      </c>
      <c r="D97" s="193" t="s">
        <v>61</v>
      </c>
      <c r="E97" s="193" t="s">
        <v>57</v>
      </c>
      <c r="F97" s="193" t="s">
        <v>58</v>
      </c>
      <c r="G97" s="193" t="s">
        <v>184</v>
      </c>
      <c r="H97" s="193" t="s">
        <v>185</v>
      </c>
      <c r="I97" s="193" t="s">
        <v>186</v>
      </c>
      <c r="J97" s="193" t="s">
        <v>165</v>
      </c>
      <c r="K97" s="194" t="s">
        <v>187</v>
      </c>
      <c r="L97" s="195"/>
      <c r="M97" s="95" t="s">
        <v>19</v>
      </c>
      <c r="N97" s="96" t="s">
        <v>46</v>
      </c>
      <c r="O97" s="96" t="s">
        <v>188</v>
      </c>
      <c r="P97" s="96" t="s">
        <v>189</v>
      </c>
      <c r="Q97" s="96" t="s">
        <v>190</v>
      </c>
      <c r="R97" s="96" t="s">
        <v>191</v>
      </c>
      <c r="S97" s="96" t="s">
        <v>192</v>
      </c>
      <c r="T97" s="97" t="s">
        <v>193</v>
      </c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</row>
    <row r="98" s="2" customFormat="1" ht="22.8" customHeight="1">
      <c r="A98" s="41"/>
      <c r="B98" s="42"/>
      <c r="C98" s="102" t="s">
        <v>194</v>
      </c>
      <c r="D98" s="43"/>
      <c r="E98" s="43"/>
      <c r="F98" s="43"/>
      <c r="G98" s="43"/>
      <c r="H98" s="43"/>
      <c r="I98" s="43"/>
      <c r="J98" s="196">
        <f>BK98</f>
        <v>0</v>
      </c>
      <c r="K98" s="43"/>
      <c r="L98" s="47"/>
      <c r="M98" s="98"/>
      <c r="N98" s="197"/>
      <c r="O98" s="99"/>
      <c r="P98" s="198">
        <f>P99+P199</f>
        <v>0</v>
      </c>
      <c r="Q98" s="99"/>
      <c r="R98" s="198">
        <f>R99+R199</f>
        <v>0.64016399999999996</v>
      </c>
      <c r="S98" s="99"/>
      <c r="T98" s="199">
        <f>T99+T199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75</v>
      </c>
      <c r="AU98" s="20" t="s">
        <v>166</v>
      </c>
      <c r="BK98" s="200">
        <f>BK99+BK199</f>
        <v>0</v>
      </c>
    </row>
    <row r="99" s="12" customFormat="1" ht="25.92" customHeight="1">
      <c r="A99" s="12"/>
      <c r="B99" s="201"/>
      <c r="C99" s="202"/>
      <c r="D99" s="203" t="s">
        <v>75</v>
      </c>
      <c r="E99" s="204" t="s">
        <v>195</v>
      </c>
      <c r="F99" s="204" t="s">
        <v>196</v>
      </c>
      <c r="G99" s="202"/>
      <c r="H99" s="202"/>
      <c r="I99" s="205"/>
      <c r="J99" s="206">
        <f>BK99</f>
        <v>0</v>
      </c>
      <c r="K99" s="202"/>
      <c r="L99" s="207"/>
      <c r="M99" s="208"/>
      <c r="N99" s="209"/>
      <c r="O99" s="209"/>
      <c r="P99" s="210">
        <f>P100+P152+P173+P196</f>
        <v>0</v>
      </c>
      <c r="Q99" s="209"/>
      <c r="R99" s="210">
        <f>R100+R152+R173+R196</f>
        <v>0.64016399999999996</v>
      </c>
      <c r="S99" s="209"/>
      <c r="T99" s="211">
        <f>T100+T152+T173+T196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83</v>
      </c>
      <c r="AT99" s="213" t="s">
        <v>75</v>
      </c>
      <c r="AU99" s="213" t="s">
        <v>76</v>
      </c>
      <c r="AY99" s="212" t="s">
        <v>197</v>
      </c>
      <c r="BK99" s="214">
        <f>BK100+BK152+BK173+BK196</f>
        <v>0</v>
      </c>
    </row>
    <row r="100" s="12" customFormat="1" ht="22.8" customHeight="1">
      <c r="A100" s="12"/>
      <c r="B100" s="201"/>
      <c r="C100" s="202"/>
      <c r="D100" s="203" t="s">
        <v>75</v>
      </c>
      <c r="E100" s="215" t="s">
        <v>83</v>
      </c>
      <c r="F100" s="215" t="s">
        <v>198</v>
      </c>
      <c r="G100" s="202"/>
      <c r="H100" s="202"/>
      <c r="I100" s="205"/>
      <c r="J100" s="216">
        <f>BK100</f>
        <v>0</v>
      </c>
      <c r="K100" s="202"/>
      <c r="L100" s="207"/>
      <c r="M100" s="208"/>
      <c r="N100" s="209"/>
      <c r="O100" s="209"/>
      <c r="P100" s="210">
        <f>SUM(P101:P151)</f>
        <v>0</v>
      </c>
      <c r="Q100" s="209"/>
      <c r="R100" s="210">
        <f>SUM(R101:R151)</f>
        <v>0</v>
      </c>
      <c r="S100" s="209"/>
      <c r="T100" s="211">
        <f>SUM(T101:T151)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2" t="s">
        <v>83</v>
      </c>
      <c r="AT100" s="213" t="s">
        <v>75</v>
      </c>
      <c r="AU100" s="213" t="s">
        <v>83</v>
      </c>
      <c r="AY100" s="212" t="s">
        <v>197</v>
      </c>
      <c r="BK100" s="214">
        <f>SUM(BK101:BK151)</f>
        <v>0</v>
      </c>
    </row>
    <row r="101" s="2" customFormat="1" ht="49.05" customHeight="1">
      <c r="A101" s="41"/>
      <c r="B101" s="42"/>
      <c r="C101" s="217" t="s">
        <v>83</v>
      </c>
      <c r="D101" s="217" t="s">
        <v>199</v>
      </c>
      <c r="E101" s="218" t="s">
        <v>855</v>
      </c>
      <c r="F101" s="219" t="s">
        <v>856</v>
      </c>
      <c r="G101" s="220" t="s">
        <v>266</v>
      </c>
      <c r="H101" s="221">
        <v>242.81299999999999</v>
      </c>
      <c r="I101" s="222"/>
      <c r="J101" s="223">
        <f>ROUND(I101*H101,2)</f>
        <v>0</v>
      </c>
      <c r="K101" s="219" t="s">
        <v>203</v>
      </c>
      <c r="L101" s="47"/>
      <c r="M101" s="224" t="s">
        <v>19</v>
      </c>
      <c r="N101" s="225" t="s">
        <v>47</v>
      </c>
      <c r="O101" s="87"/>
      <c r="P101" s="226">
        <f>O101*H101</f>
        <v>0</v>
      </c>
      <c r="Q101" s="226">
        <v>0</v>
      </c>
      <c r="R101" s="226">
        <f>Q101*H101</f>
        <v>0</v>
      </c>
      <c r="S101" s="226">
        <v>0</v>
      </c>
      <c r="T101" s="22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8" t="s">
        <v>204</v>
      </c>
      <c r="AT101" s="228" t="s">
        <v>199</v>
      </c>
      <c r="AU101" s="228" t="s">
        <v>85</v>
      </c>
      <c r="AY101" s="20" t="s">
        <v>197</v>
      </c>
      <c r="BE101" s="229">
        <f>IF(N101="základní",J101,0)</f>
        <v>0</v>
      </c>
      <c r="BF101" s="229">
        <f>IF(N101="snížená",J101,0)</f>
        <v>0</v>
      </c>
      <c r="BG101" s="229">
        <f>IF(N101="zákl. přenesená",J101,0)</f>
        <v>0</v>
      </c>
      <c r="BH101" s="229">
        <f>IF(N101="sníž. přenesená",J101,0)</f>
        <v>0</v>
      </c>
      <c r="BI101" s="229">
        <f>IF(N101="nulová",J101,0)</f>
        <v>0</v>
      </c>
      <c r="BJ101" s="20" t="s">
        <v>83</v>
      </c>
      <c r="BK101" s="229">
        <f>ROUND(I101*H101,2)</f>
        <v>0</v>
      </c>
      <c r="BL101" s="20" t="s">
        <v>204</v>
      </c>
      <c r="BM101" s="228" t="s">
        <v>1244</v>
      </c>
    </row>
    <row r="102" s="2" customFormat="1">
      <c r="A102" s="41"/>
      <c r="B102" s="42"/>
      <c r="C102" s="43"/>
      <c r="D102" s="230" t="s">
        <v>206</v>
      </c>
      <c r="E102" s="43"/>
      <c r="F102" s="231" t="s">
        <v>858</v>
      </c>
      <c r="G102" s="43"/>
      <c r="H102" s="43"/>
      <c r="I102" s="232"/>
      <c r="J102" s="43"/>
      <c r="K102" s="43"/>
      <c r="L102" s="47"/>
      <c r="M102" s="233"/>
      <c r="N102" s="23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206</v>
      </c>
      <c r="AU102" s="20" t="s">
        <v>85</v>
      </c>
    </row>
    <row r="103" s="13" customFormat="1">
      <c r="A103" s="13"/>
      <c r="B103" s="235"/>
      <c r="C103" s="236"/>
      <c r="D103" s="237" t="s">
        <v>208</v>
      </c>
      <c r="E103" s="238" t="s">
        <v>19</v>
      </c>
      <c r="F103" s="239" t="s">
        <v>1245</v>
      </c>
      <c r="G103" s="236"/>
      <c r="H103" s="240">
        <v>32.399999999999999</v>
      </c>
      <c r="I103" s="241"/>
      <c r="J103" s="236"/>
      <c r="K103" s="236"/>
      <c r="L103" s="242"/>
      <c r="M103" s="243"/>
      <c r="N103" s="244"/>
      <c r="O103" s="244"/>
      <c r="P103" s="244"/>
      <c r="Q103" s="244"/>
      <c r="R103" s="244"/>
      <c r="S103" s="244"/>
      <c r="T103" s="245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6" t="s">
        <v>208</v>
      </c>
      <c r="AU103" s="246" t="s">
        <v>85</v>
      </c>
      <c r="AV103" s="13" t="s">
        <v>85</v>
      </c>
      <c r="AW103" s="13" t="s">
        <v>37</v>
      </c>
      <c r="AX103" s="13" t="s">
        <v>76</v>
      </c>
      <c r="AY103" s="246" t="s">
        <v>197</v>
      </c>
    </row>
    <row r="104" s="15" customFormat="1">
      <c r="A104" s="15"/>
      <c r="B104" s="258"/>
      <c r="C104" s="259"/>
      <c r="D104" s="237" t="s">
        <v>208</v>
      </c>
      <c r="E104" s="260" t="s">
        <v>19</v>
      </c>
      <c r="F104" s="261" t="s">
        <v>860</v>
      </c>
      <c r="G104" s="259"/>
      <c r="H104" s="262">
        <v>32.399999999999999</v>
      </c>
      <c r="I104" s="263"/>
      <c r="J104" s="259"/>
      <c r="K104" s="259"/>
      <c r="L104" s="264"/>
      <c r="M104" s="265"/>
      <c r="N104" s="266"/>
      <c r="O104" s="266"/>
      <c r="P104" s="266"/>
      <c r="Q104" s="266"/>
      <c r="R104" s="266"/>
      <c r="S104" s="266"/>
      <c r="T104" s="267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8" t="s">
        <v>208</v>
      </c>
      <c r="AU104" s="268" t="s">
        <v>85</v>
      </c>
      <c r="AV104" s="15" t="s">
        <v>93</v>
      </c>
      <c r="AW104" s="15" t="s">
        <v>37</v>
      </c>
      <c r="AX104" s="15" t="s">
        <v>76</v>
      </c>
      <c r="AY104" s="268" t="s">
        <v>197</v>
      </c>
    </row>
    <row r="105" s="13" customFormat="1">
      <c r="A105" s="13"/>
      <c r="B105" s="235"/>
      <c r="C105" s="236"/>
      <c r="D105" s="237" t="s">
        <v>208</v>
      </c>
      <c r="E105" s="238" t="s">
        <v>19</v>
      </c>
      <c r="F105" s="239" t="s">
        <v>1246</v>
      </c>
      <c r="G105" s="236"/>
      <c r="H105" s="240">
        <v>7.9000000000000004</v>
      </c>
      <c r="I105" s="241"/>
      <c r="J105" s="236"/>
      <c r="K105" s="236"/>
      <c r="L105" s="242"/>
      <c r="M105" s="243"/>
      <c r="N105" s="244"/>
      <c r="O105" s="244"/>
      <c r="P105" s="244"/>
      <c r="Q105" s="244"/>
      <c r="R105" s="244"/>
      <c r="S105" s="244"/>
      <c r="T105" s="245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6" t="s">
        <v>208</v>
      </c>
      <c r="AU105" s="246" t="s">
        <v>85</v>
      </c>
      <c r="AV105" s="13" t="s">
        <v>85</v>
      </c>
      <c r="AW105" s="13" t="s">
        <v>37</v>
      </c>
      <c r="AX105" s="13" t="s">
        <v>76</v>
      </c>
      <c r="AY105" s="246" t="s">
        <v>197</v>
      </c>
    </row>
    <row r="106" s="13" customFormat="1">
      <c r="A106" s="13"/>
      <c r="B106" s="235"/>
      <c r="C106" s="236"/>
      <c r="D106" s="237" t="s">
        <v>208</v>
      </c>
      <c r="E106" s="238" t="s">
        <v>19</v>
      </c>
      <c r="F106" s="239" t="s">
        <v>1247</v>
      </c>
      <c r="G106" s="236"/>
      <c r="H106" s="240">
        <v>8.6999999999999993</v>
      </c>
      <c r="I106" s="241"/>
      <c r="J106" s="236"/>
      <c r="K106" s="236"/>
      <c r="L106" s="242"/>
      <c r="M106" s="243"/>
      <c r="N106" s="244"/>
      <c r="O106" s="244"/>
      <c r="P106" s="244"/>
      <c r="Q106" s="244"/>
      <c r="R106" s="244"/>
      <c r="S106" s="244"/>
      <c r="T106" s="245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6" t="s">
        <v>208</v>
      </c>
      <c r="AU106" s="246" t="s">
        <v>85</v>
      </c>
      <c r="AV106" s="13" t="s">
        <v>85</v>
      </c>
      <c r="AW106" s="13" t="s">
        <v>37</v>
      </c>
      <c r="AX106" s="13" t="s">
        <v>76</v>
      </c>
      <c r="AY106" s="246" t="s">
        <v>197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1248</v>
      </c>
      <c r="G107" s="236"/>
      <c r="H107" s="240">
        <v>5.7999999999999998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76</v>
      </c>
      <c r="AY107" s="246" t="s">
        <v>197</v>
      </c>
    </row>
    <row r="108" s="15" customFormat="1">
      <c r="A108" s="15"/>
      <c r="B108" s="258"/>
      <c r="C108" s="259"/>
      <c r="D108" s="237" t="s">
        <v>208</v>
      </c>
      <c r="E108" s="260" t="s">
        <v>19</v>
      </c>
      <c r="F108" s="261" t="s">
        <v>378</v>
      </c>
      <c r="G108" s="259"/>
      <c r="H108" s="262">
        <v>22.400000000000002</v>
      </c>
      <c r="I108" s="263"/>
      <c r="J108" s="259"/>
      <c r="K108" s="259"/>
      <c r="L108" s="264"/>
      <c r="M108" s="265"/>
      <c r="N108" s="266"/>
      <c r="O108" s="266"/>
      <c r="P108" s="266"/>
      <c r="Q108" s="266"/>
      <c r="R108" s="266"/>
      <c r="S108" s="266"/>
      <c r="T108" s="267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8" t="s">
        <v>208</v>
      </c>
      <c r="AU108" s="268" t="s">
        <v>85</v>
      </c>
      <c r="AV108" s="15" t="s">
        <v>93</v>
      </c>
      <c r="AW108" s="15" t="s">
        <v>37</v>
      </c>
      <c r="AX108" s="15" t="s">
        <v>76</v>
      </c>
      <c r="AY108" s="268" t="s">
        <v>197</v>
      </c>
    </row>
    <row r="109" s="13" customFormat="1">
      <c r="A109" s="13"/>
      <c r="B109" s="235"/>
      <c r="C109" s="236"/>
      <c r="D109" s="237" t="s">
        <v>208</v>
      </c>
      <c r="E109" s="238" t="s">
        <v>19</v>
      </c>
      <c r="F109" s="239" t="s">
        <v>1249</v>
      </c>
      <c r="G109" s="236"/>
      <c r="H109" s="240">
        <v>0.69999999999999996</v>
      </c>
      <c r="I109" s="241"/>
      <c r="J109" s="236"/>
      <c r="K109" s="236"/>
      <c r="L109" s="242"/>
      <c r="M109" s="243"/>
      <c r="N109" s="244"/>
      <c r="O109" s="244"/>
      <c r="P109" s="244"/>
      <c r="Q109" s="244"/>
      <c r="R109" s="244"/>
      <c r="S109" s="244"/>
      <c r="T109" s="245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6" t="s">
        <v>208</v>
      </c>
      <c r="AU109" s="246" t="s">
        <v>85</v>
      </c>
      <c r="AV109" s="13" t="s">
        <v>85</v>
      </c>
      <c r="AW109" s="13" t="s">
        <v>37</v>
      </c>
      <c r="AX109" s="13" t="s">
        <v>76</v>
      </c>
      <c r="AY109" s="246" t="s">
        <v>197</v>
      </c>
    </row>
    <row r="110" s="13" customFormat="1">
      <c r="A110" s="13"/>
      <c r="B110" s="235"/>
      <c r="C110" s="236"/>
      <c r="D110" s="237" t="s">
        <v>208</v>
      </c>
      <c r="E110" s="238" t="s">
        <v>19</v>
      </c>
      <c r="F110" s="239" t="s">
        <v>1250</v>
      </c>
      <c r="G110" s="236"/>
      <c r="H110" s="240">
        <v>0.72499999999999998</v>
      </c>
      <c r="I110" s="241"/>
      <c r="J110" s="236"/>
      <c r="K110" s="236"/>
      <c r="L110" s="242"/>
      <c r="M110" s="243"/>
      <c r="N110" s="244"/>
      <c r="O110" s="244"/>
      <c r="P110" s="244"/>
      <c r="Q110" s="244"/>
      <c r="R110" s="244"/>
      <c r="S110" s="244"/>
      <c r="T110" s="245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6" t="s">
        <v>208</v>
      </c>
      <c r="AU110" s="246" t="s">
        <v>85</v>
      </c>
      <c r="AV110" s="13" t="s">
        <v>85</v>
      </c>
      <c r="AW110" s="13" t="s">
        <v>37</v>
      </c>
      <c r="AX110" s="13" t="s">
        <v>76</v>
      </c>
      <c r="AY110" s="246" t="s">
        <v>197</v>
      </c>
    </row>
    <row r="111" s="13" customFormat="1">
      <c r="A111" s="13"/>
      <c r="B111" s="235"/>
      <c r="C111" s="236"/>
      <c r="D111" s="237" t="s">
        <v>208</v>
      </c>
      <c r="E111" s="238" t="s">
        <v>19</v>
      </c>
      <c r="F111" s="239" t="s">
        <v>1251</v>
      </c>
      <c r="G111" s="236"/>
      <c r="H111" s="240">
        <v>134.68799999999999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37</v>
      </c>
      <c r="AX111" s="13" t="s">
        <v>76</v>
      </c>
      <c r="AY111" s="246" t="s">
        <v>197</v>
      </c>
    </row>
    <row r="112" s="15" customFormat="1">
      <c r="A112" s="15"/>
      <c r="B112" s="258"/>
      <c r="C112" s="259"/>
      <c r="D112" s="237" t="s">
        <v>208</v>
      </c>
      <c r="E112" s="260" t="s">
        <v>19</v>
      </c>
      <c r="F112" s="261" t="s">
        <v>383</v>
      </c>
      <c r="G112" s="259"/>
      <c r="H112" s="262">
        <v>136.113</v>
      </c>
      <c r="I112" s="263"/>
      <c r="J112" s="259"/>
      <c r="K112" s="259"/>
      <c r="L112" s="264"/>
      <c r="M112" s="265"/>
      <c r="N112" s="266"/>
      <c r="O112" s="266"/>
      <c r="P112" s="266"/>
      <c r="Q112" s="266"/>
      <c r="R112" s="266"/>
      <c r="S112" s="266"/>
      <c r="T112" s="267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8" t="s">
        <v>208</v>
      </c>
      <c r="AU112" s="268" t="s">
        <v>85</v>
      </c>
      <c r="AV112" s="15" t="s">
        <v>93</v>
      </c>
      <c r="AW112" s="15" t="s">
        <v>37</v>
      </c>
      <c r="AX112" s="15" t="s">
        <v>76</v>
      </c>
      <c r="AY112" s="268" t="s">
        <v>197</v>
      </c>
    </row>
    <row r="113" s="13" customFormat="1">
      <c r="A113" s="13"/>
      <c r="B113" s="235"/>
      <c r="C113" s="236"/>
      <c r="D113" s="237" t="s">
        <v>208</v>
      </c>
      <c r="E113" s="238" t="s">
        <v>19</v>
      </c>
      <c r="F113" s="239" t="s">
        <v>1252</v>
      </c>
      <c r="G113" s="236"/>
      <c r="H113" s="240">
        <v>8.4000000000000004</v>
      </c>
      <c r="I113" s="241"/>
      <c r="J113" s="236"/>
      <c r="K113" s="236"/>
      <c r="L113" s="242"/>
      <c r="M113" s="243"/>
      <c r="N113" s="244"/>
      <c r="O113" s="244"/>
      <c r="P113" s="244"/>
      <c r="Q113" s="244"/>
      <c r="R113" s="244"/>
      <c r="S113" s="244"/>
      <c r="T113" s="245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6" t="s">
        <v>208</v>
      </c>
      <c r="AU113" s="246" t="s">
        <v>85</v>
      </c>
      <c r="AV113" s="13" t="s">
        <v>85</v>
      </c>
      <c r="AW113" s="13" t="s">
        <v>37</v>
      </c>
      <c r="AX113" s="13" t="s">
        <v>76</v>
      </c>
      <c r="AY113" s="246" t="s">
        <v>197</v>
      </c>
    </row>
    <row r="114" s="15" customFormat="1">
      <c r="A114" s="15"/>
      <c r="B114" s="258"/>
      <c r="C114" s="259"/>
      <c r="D114" s="237" t="s">
        <v>208</v>
      </c>
      <c r="E114" s="260" t="s">
        <v>19</v>
      </c>
      <c r="F114" s="261" t="s">
        <v>1060</v>
      </c>
      <c r="G114" s="259"/>
      <c r="H114" s="262">
        <v>8.4000000000000004</v>
      </c>
      <c r="I114" s="263"/>
      <c r="J114" s="259"/>
      <c r="K114" s="259"/>
      <c r="L114" s="264"/>
      <c r="M114" s="265"/>
      <c r="N114" s="266"/>
      <c r="O114" s="266"/>
      <c r="P114" s="266"/>
      <c r="Q114" s="266"/>
      <c r="R114" s="266"/>
      <c r="S114" s="266"/>
      <c r="T114" s="267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8" t="s">
        <v>208</v>
      </c>
      <c r="AU114" s="268" t="s">
        <v>85</v>
      </c>
      <c r="AV114" s="15" t="s">
        <v>93</v>
      </c>
      <c r="AW114" s="15" t="s">
        <v>37</v>
      </c>
      <c r="AX114" s="15" t="s">
        <v>76</v>
      </c>
      <c r="AY114" s="268" t="s">
        <v>197</v>
      </c>
    </row>
    <row r="115" s="13" customFormat="1">
      <c r="A115" s="13"/>
      <c r="B115" s="235"/>
      <c r="C115" s="236"/>
      <c r="D115" s="237" t="s">
        <v>208</v>
      </c>
      <c r="E115" s="238" t="s">
        <v>19</v>
      </c>
      <c r="F115" s="239" t="s">
        <v>1253</v>
      </c>
      <c r="G115" s="236"/>
      <c r="H115" s="240">
        <v>2.125</v>
      </c>
      <c r="I115" s="241"/>
      <c r="J115" s="236"/>
      <c r="K115" s="236"/>
      <c r="L115" s="242"/>
      <c r="M115" s="243"/>
      <c r="N115" s="244"/>
      <c r="O115" s="244"/>
      <c r="P115" s="244"/>
      <c r="Q115" s="244"/>
      <c r="R115" s="244"/>
      <c r="S115" s="244"/>
      <c r="T115" s="245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6" t="s">
        <v>208</v>
      </c>
      <c r="AU115" s="246" t="s">
        <v>85</v>
      </c>
      <c r="AV115" s="13" t="s">
        <v>85</v>
      </c>
      <c r="AW115" s="13" t="s">
        <v>37</v>
      </c>
      <c r="AX115" s="13" t="s">
        <v>76</v>
      </c>
      <c r="AY115" s="246" t="s">
        <v>197</v>
      </c>
    </row>
    <row r="116" s="13" customFormat="1">
      <c r="A116" s="13"/>
      <c r="B116" s="235"/>
      <c r="C116" s="236"/>
      <c r="D116" s="237" t="s">
        <v>208</v>
      </c>
      <c r="E116" s="238" t="s">
        <v>19</v>
      </c>
      <c r="F116" s="239" t="s">
        <v>1254</v>
      </c>
      <c r="G116" s="236"/>
      <c r="H116" s="240">
        <v>1.25</v>
      </c>
      <c r="I116" s="241"/>
      <c r="J116" s="236"/>
      <c r="K116" s="236"/>
      <c r="L116" s="242"/>
      <c r="M116" s="243"/>
      <c r="N116" s="244"/>
      <c r="O116" s="244"/>
      <c r="P116" s="244"/>
      <c r="Q116" s="244"/>
      <c r="R116" s="244"/>
      <c r="S116" s="244"/>
      <c r="T116" s="245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6" t="s">
        <v>208</v>
      </c>
      <c r="AU116" s="246" t="s">
        <v>85</v>
      </c>
      <c r="AV116" s="13" t="s">
        <v>85</v>
      </c>
      <c r="AW116" s="13" t="s">
        <v>37</v>
      </c>
      <c r="AX116" s="13" t="s">
        <v>76</v>
      </c>
      <c r="AY116" s="246" t="s">
        <v>197</v>
      </c>
    </row>
    <row r="117" s="13" customFormat="1">
      <c r="A117" s="13"/>
      <c r="B117" s="235"/>
      <c r="C117" s="236"/>
      <c r="D117" s="237" t="s">
        <v>208</v>
      </c>
      <c r="E117" s="238" t="s">
        <v>19</v>
      </c>
      <c r="F117" s="239" t="s">
        <v>1255</v>
      </c>
      <c r="G117" s="236"/>
      <c r="H117" s="240">
        <v>27.975000000000001</v>
      </c>
      <c r="I117" s="241"/>
      <c r="J117" s="236"/>
      <c r="K117" s="236"/>
      <c r="L117" s="242"/>
      <c r="M117" s="243"/>
      <c r="N117" s="244"/>
      <c r="O117" s="244"/>
      <c r="P117" s="244"/>
      <c r="Q117" s="244"/>
      <c r="R117" s="244"/>
      <c r="S117" s="244"/>
      <c r="T117" s="245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6" t="s">
        <v>208</v>
      </c>
      <c r="AU117" s="246" t="s">
        <v>85</v>
      </c>
      <c r="AV117" s="13" t="s">
        <v>85</v>
      </c>
      <c r="AW117" s="13" t="s">
        <v>37</v>
      </c>
      <c r="AX117" s="13" t="s">
        <v>76</v>
      </c>
      <c r="AY117" s="246" t="s">
        <v>197</v>
      </c>
    </row>
    <row r="118" s="13" customFormat="1">
      <c r="A118" s="13"/>
      <c r="B118" s="235"/>
      <c r="C118" s="236"/>
      <c r="D118" s="237" t="s">
        <v>208</v>
      </c>
      <c r="E118" s="238" t="s">
        <v>19</v>
      </c>
      <c r="F118" s="239" t="s">
        <v>1256</v>
      </c>
      <c r="G118" s="236"/>
      <c r="H118" s="240">
        <v>12.15</v>
      </c>
      <c r="I118" s="241"/>
      <c r="J118" s="236"/>
      <c r="K118" s="236"/>
      <c r="L118" s="242"/>
      <c r="M118" s="243"/>
      <c r="N118" s="244"/>
      <c r="O118" s="244"/>
      <c r="P118" s="244"/>
      <c r="Q118" s="244"/>
      <c r="R118" s="244"/>
      <c r="S118" s="244"/>
      <c r="T118" s="245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6" t="s">
        <v>208</v>
      </c>
      <c r="AU118" s="246" t="s">
        <v>85</v>
      </c>
      <c r="AV118" s="13" t="s">
        <v>85</v>
      </c>
      <c r="AW118" s="13" t="s">
        <v>37</v>
      </c>
      <c r="AX118" s="13" t="s">
        <v>76</v>
      </c>
      <c r="AY118" s="246" t="s">
        <v>197</v>
      </c>
    </row>
    <row r="119" s="15" customFormat="1">
      <c r="A119" s="15"/>
      <c r="B119" s="258"/>
      <c r="C119" s="259"/>
      <c r="D119" s="237" t="s">
        <v>208</v>
      </c>
      <c r="E119" s="260" t="s">
        <v>19</v>
      </c>
      <c r="F119" s="261" t="s">
        <v>390</v>
      </c>
      <c r="G119" s="259"/>
      <c r="H119" s="262">
        <v>43.5</v>
      </c>
      <c r="I119" s="263"/>
      <c r="J119" s="259"/>
      <c r="K119" s="259"/>
      <c r="L119" s="264"/>
      <c r="M119" s="265"/>
      <c r="N119" s="266"/>
      <c r="O119" s="266"/>
      <c r="P119" s="266"/>
      <c r="Q119" s="266"/>
      <c r="R119" s="266"/>
      <c r="S119" s="266"/>
      <c r="T119" s="267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8" t="s">
        <v>208</v>
      </c>
      <c r="AU119" s="268" t="s">
        <v>85</v>
      </c>
      <c r="AV119" s="15" t="s">
        <v>93</v>
      </c>
      <c r="AW119" s="15" t="s">
        <v>37</v>
      </c>
      <c r="AX119" s="15" t="s">
        <v>76</v>
      </c>
      <c r="AY119" s="268" t="s">
        <v>197</v>
      </c>
    </row>
    <row r="120" s="14" customFormat="1">
      <c r="A120" s="14"/>
      <c r="B120" s="247"/>
      <c r="C120" s="248"/>
      <c r="D120" s="237" t="s">
        <v>208</v>
      </c>
      <c r="E120" s="249" t="s">
        <v>19</v>
      </c>
      <c r="F120" s="250" t="s">
        <v>272</v>
      </c>
      <c r="G120" s="248"/>
      <c r="H120" s="251">
        <v>242.81299999999999</v>
      </c>
      <c r="I120" s="252"/>
      <c r="J120" s="248"/>
      <c r="K120" s="248"/>
      <c r="L120" s="253"/>
      <c r="M120" s="254"/>
      <c r="N120" s="255"/>
      <c r="O120" s="255"/>
      <c r="P120" s="255"/>
      <c r="Q120" s="255"/>
      <c r="R120" s="255"/>
      <c r="S120" s="255"/>
      <c r="T120" s="256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7" t="s">
        <v>208</v>
      </c>
      <c r="AU120" s="257" t="s">
        <v>85</v>
      </c>
      <c r="AV120" s="14" t="s">
        <v>204</v>
      </c>
      <c r="AW120" s="14" t="s">
        <v>37</v>
      </c>
      <c r="AX120" s="14" t="s">
        <v>83</v>
      </c>
      <c r="AY120" s="257" t="s">
        <v>197</v>
      </c>
    </row>
    <row r="121" s="2" customFormat="1" ht="37.8" customHeight="1">
      <c r="A121" s="41"/>
      <c r="B121" s="42"/>
      <c r="C121" s="217" t="s">
        <v>85</v>
      </c>
      <c r="D121" s="217" t="s">
        <v>199</v>
      </c>
      <c r="E121" s="218" t="s">
        <v>303</v>
      </c>
      <c r="F121" s="219" t="s">
        <v>304</v>
      </c>
      <c r="G121" s="220" t="s">
        <v>266</v>
      </c>
      <c r="H121" s="221">
        <v>121.407</v>
      </c>
      <c r="I121" s="222"/>
      <c r="J121" s="223">
        <f>ROUND(I121*H121,2)</f>
        <v>0</v>
      </c>
      <c r="K121" s="219" t="s">
        <v>203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204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204</v>
      </c>
      <c r="BM121" s="228" t="s">
        <v>1257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306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3" customFormat="1">
      <c r="A123" s="13"/>
      <c r="B123" s="235"/>
      <c r="C123" s="236"/>
      <c r="D123" s="237" t="s">
        <v>208</v>
      </c>
      <c r="E123" s="236"/>
      <c r="F123" s="239" t="s">
        <v>1258</v>
      </c>
      <c r="G123" s="236"/>
      <c r="H123" s="240">
        <v>121.407</v>
      </c>
      <c r="I123" s="241"/>
      <c r="J123" s="236"/>
      <c r="K123" s="236"/>
      <c r="L123" s="242"/>
      <c r="M123" s="243"/>
      <c r="N123" s="244"/>
      <c r="O123" s="244"/>
      <c r="P123" s="244"/>
      <c r="Q123" s="244"/>
      <c r="R123" s="244"/>
      <c r="S123" s="244"/>
      <c r="T123" s="245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6" t="s">
        <v>208</v>
      </c>
      <c r="AU123" s="246" t="s">
        <v>85</v>
      </c>
      <c r="AV123" s="13" t="s">
        <v>85</v>
      </c>
      <c r="AW123" s="13" t="s">
        <v>4</v>
      </c>
      <c r="AX123" s="13" t="s">
        <v>83</v>
      </c>
      <c r="AY123" s="246" t="s">
        <v>197</v>
      </c>
    </row>
    <row r="124" s="2" customFormat="1" ht="62.7" customHeight="1">
      <c r="A124" s="41"/>
      <c r="B124" s="42"/>
      <c r="C124" s="217" t="s">
        <v>93</v>
      </c>
      <c r="D124" s="217" t="s">
        <v>199</v>
      </c>
      <c r="E124" s="218" t="s">
        <v>320</v>
      </c>
      <c r="F124" s="219" t="s">
        <v>321</v>
      </c>
      <c r="G124" s="220" t="s">
        <v>266</v>
      </c>
      <c r="H124" s="221">
        <v>242.81299999999999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204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1259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323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85</v>
      </c>
    </row>
    <row r="126" s="2" customFormat="1" ht="66.75" customHeight="1">
      <c r="A126" s="41"/>
      <c r="B126" s="42"/>
      <c r="C126" s="217" t="s">
        <v>204</v>
      </c>
      <c r="D126" s="217" t="s">
        <v>199</v>
      </c>
      <c r="E126" s="218" t="s">
        <v>326</v>
      </c>
      <c r="F126" s="219" t="s">
        <v>327</v>
      </c>
      <c r="G126" s="220" t="s">
        <v>266</v>
      </c>
      <c r="H126" s="221">
        <v>4613.4470000000001</v>
      </c>
      <c r="I126" s="222"/>
      <c r="J126" s="223">
        <f>ROUND(I126*H126,2)</f>
        <v>0</v>
      </c>
      <c r="K126" s="219" t="s">
        <v>203</v>
      </c>
      <c r="L126" s="47"/>
      <c r="M126" s="224" t="s">
        <v>19</v>
      </c>
      <c r="N126" s="225" t="s">
        <v>47</v>
      </c>
      <c r="O126" s="87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8" t="s">
        <v>204</v>
      </c>
      <c r="AT126" s="228" t="s">
        <v>199</v>
      </c>
      <c r="AU126" s="228" t="s">
        <v>85</v>
      </c>
      <c r="AY126" s="20" t="s">
        <v>197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0" t="s">
        <v>83</v>
      </c>
      <c r="BK126" s="229">
        <f>ROUND(I126*H126,2)</f>
        <v>0</v>
      </c>
      <c r="BL126" s="20" t="s">
        <v>204</v>
      </c>
      <c r="BM126" s="228" t="s">
        <v>1260</v>
      </c>
    </row>
    <row r="127" s="2" customFormat="1">
      <c r="A127" s="41"/>
      <c r="B127" s="42"/>
      <c r="C127" s="43"/>
      <c r="D127" s="230" t="s">
        <v>206</v>
      </c>
      <c r="E127" s="43"/>
      <c r="F127" s="231" t="s">
        <v>329</v>
      </c>
      <c r="G127" s="43"/>
      <c r="H127" s="43"/>
      <c r="I127" s="232"/>
      <c r="J127" s="43"/>
      <c r="K127" s="43"/>
      <c r="L127" s="47"/>
      <c r="M127" s="233"/>
      <c r="N127" s="23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206</v>
      </c>
      <c r="AU127" s="20" t="s">
        <v>85</v>
      </c>
    </row>
    <row r="128" s="13" customFormat="1">
      <c r="A128" s="13"/>
      <c r="B128" s="235"/>
      <c r="C128" s="236"/>
      <c r="D128" s="237" t="s">
        <v>208</v>
      </c>
      <c r="E128" s="236"/>
      <c r="F128" s="239" t="s">
        <v>1261</v>
      </c>
      <c r="G128" s="236"/>
      <c r="H128" s="240">
        <v>4613.4470000000001</v>
      </c>
      <c r="I128" s="241"/>
      <c r="J128" s="236"/>
      <c r="K128" s="236"/>
      <c r="L128" s="242"/>
      <c r="M128" s="243"/>
      <c r="N128" s="244"/>
      <c r="O128" s="244"/>
      <c r="P128" s="244"/>
      <c r="Q128" s="244"/>
      <c r="R128" s="244"/>
      <c r="S128" s="244"/>
      <c r="T128" s="245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6" t="s">
        <v>208</v>
      </c>
      <c r="AU128" s="246" t="s">
        <v>85</v>
      </c>
      <c r="AV128" s="13" t="s">
        <v>85</v>
      </c>
      <c r="AW128" s="13" t="s">
        <v>4</v>
      </c>
      <c r="AX128" s="13" t="s">
        <v>83</v>
      </c>
      <c r="AY128" s="246" t="s">
        <v>197</v>
      </c>
    </row>
    <row r="129" s="2" customFormat="1" ht="37.8" customHeight="1">
      <c r="A129" s="41"/>
      <c r="B129" s="42"/>
      <c r="C129" s="217" t="s">
        <v>224</v>
      </c>
      <c r="D129" s="217" t="s">
        <v>199</v>
      </c>
      <c r="E129" s="218" t="s">
        <v>875</v>
      </c>
      <c r="F129" s="219" t="s">
        <v>876</v>
      </c>
      <c r="G129" s="220" t="s">
        <v>202</v>
      </c>
      <c r="H129" s="221">
        <v>762.10000000000002</v>
      </c>
      <c r="I129" s="222"/>
      <c r="J129" s="223">
        <f>ROUND(I129*H129,2)</f>
        <v>0</v>
      </c>
      <c r="K129" s="219" t="s">
        <v>203</v>
      </c>
      <c r="L129" s="47"/>
      <c r="M129" s="224" t="s">
        <v>19</v>
      </c>
      <c r="N129" s="225" t="s">
        <v>47</v>
      </c>
      <c r="O129" s="87"/>
      <c r="P129" s="226">
        <f>O129*H129</f>
        <v>0</v>
      </c>
      <c r="Q129" s="226">
        <v>0</v>
      </c>
      <c r="R129" s="226">
        <f>Q129*H129</f>
        <v>0</v>
      </c>
      <c r="S129" s="226">
        <v>0</v>
      </c>
      <c r="T129" s="227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8" t="s">
        <v>204</v>
      </c>
      <c r="AT129" s="228" t="s">
        <v>199</v>
      </c>
      <c r="AU129" s="228" t="s">
        <v>85</v>
      </c>
      <c r="AY129" s="20" t="s">
        <v>197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0" t="s">
        <v>83</v>
      </c>
      <c r="BK129" s="229">
        <f>ROUND(I129*H129,2)</f>
        <v>0</v>
      </c>
      <c r="BL129" s="20" t="s">
        <v>204</v>
      </c>
      <c r="BM129" s="228" t="s">
        <v>1262</v>
      </c>
    </row>
    <row r="130" s="2" customFormat="1">
      <c r="A130" s="41"/>
      <c r="B130" s="42"/>
      <c r="C130" s="43"/>
      <c r="D130" s="230" t="s">
        <v>206</v>
      </c>
      <c r="E130" s="43"/>
      <c r="F130" s="231" t="s">
        <v>878</v>
      </c>
      <c r="G130" s="43"/>
      <c r="H130" s="43"/>
      <c r="I130" s="232"/>
      <c r="J130" s="43"/>
      <c r="K130" s="43"/>
      <c r="L130" s="47"/>
      <c r="M130" s="233"/>
      <c r="N130" s="234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206</v>
      </c>
      <c r="AU130" s="20" t="s">
        <v>85</v>
      </c>
    </row>
    <row r="131" s="13" customFormat="1">
      <c r="A131" s="13"/>
      <c r="B131" s="235"/>
      <c r="C131" s="236"/>
      <c r="D131" s="237" t="s">
        <v>208</v>
      </c>
      <c r="E131" s="238" t="s">
        <v>19</v>
      </c>
      <c r="F131" s="239" t="s">
        <v>1052</v>
      </c>
      <c r="G131" s="236"/>
      <c r="H131" s="240">
        <v>64.799999999999997</v>
      </c>
      <c r="I131" s="241"/>
      <c r="J131" s="236"/>
      <c r="K131" s="236"/>
      <c r="L131" s="242"/>
      <c r="M131" s="243"/>
      <c r="N131" s="244"/>
      <c r="O131" s="244"/>
      <c r="P131" s="244"/>
      <c r="Q131" s="244"/>
      <c r="R131" s="244"/>
      <c r="S131" s="244"/>
      <c r="T131" s="245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6" t="s">
        <v>208</v>
      </c>
      <c r="AU131" s="246" t="s">
        <v>85</v>
      </c>
      <c r="AV131" s="13" t="s">
        <v>85</v>
      </c>
      <c r="AW131" s="13" t="s">
        <v>37</v>
      </c>
      <c r="AX131" s="13" t="s">
        <v>76</v>
      </c>
      <c r="AY131" s="246" t="s">
        <v>197</v>
      </c>
    </row>
    <row r="132" s="15" customFormat="1">
      <c r="A132" s="15"/>
      <c r="B132" s="258"/>
      <c r="C132" s="259"/>
      <c r="D132" s="237" t="s">
        <v>208</v>
      </c>
      <c r="E132" s="260" t="s">
        <v>19</v>
      </c>
      <c r="F132" s="261" t="s">
        <v>860</v>
      </c>
      <c r="G132" s="259"/>
      <c r="H132" s="262">
        <v>64.799999999999997</v>
      </c>
      <c r="I132" s="263"/>
      <c r="J132" s="259"/>
      <c r="K132" s="259"/>
      <c r="L132" s="264"/>
      <c r="M132" s="265"/>
      <c r="N132" s="266"/>
      <c r="O132" s="266"/>
      <c r="P132" s="266"/>
      <c r="Q132" s="266"/>
      <c r="R132" s="266"/>
      <c r="S132" s="266"/>
      <c r="T132" s="267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8" t="s">
        <v>208</v>
      </c>
      <c r="AU132" s="268" t="s">
        <v>85</v>
      </c>
      <c r="AV132" s="15" t="s">
        <v>93</v>
      </c>
      <c r="AW132" s="15" t="s">
        <v>37</v>
      </c>
      <c r="AX132" s="15" t="s">
        <v>76</v>
      </c>
      <c r="AY132" s="268" t="s">
        <v>197</v>
      </c>
    </row>
    <row r="133" s="13" customFormat="1">
      <c r="A133" s="13"/>
      <c r="B133" s="235"/>
      <c r="C133" s="236"/>
      <c r="D133" s="237" t="s">
        <v>208</v>
      </c>
      <c r="E133" s="238" t="s">
        <v>19</v>
      </c>
      <c r="F133" s="239" t="s">
        <v>1053</v>
      </c>
      <c r="G133" s="236"/>
      <c r="H133" s="240">
        <v>15.800000000000001</v>
      </c>
      <c r="I133" s="241"/>
      <c r="J133" s="236"/>
      <c r="K133" s="236"/>
      <c r="L133" s="242"/>
      <c r="M133" s="243"/>
      <c r="N133" s="244"/>
      <c r="O133" s="244"/>
      <c r="P133" s="244"/>
      <c r="Q133" s="244"/>
      <c r="R133" s="244"/>
      <c r="S133" s="244"/>
      <c r="T133" s="245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6" t="s">
        <v>208</v>
      </c>
      <c r="AU133" s="246" t="s">
        <v>85</v>
      </c>
      <c r="AV133" s="13" t="s">
        <v>85</v>
      </c>
      <c r="AW133" s="13" t="s">
        <v>37</v>
      </c>
      <c r="AX133" s="13" t="s">
        <v>76</v>
      </c>
      <c r="AY133" s="246" t="s">
        <v>197</v>
      </c>
    </row>
    <row r="134" s="13" customFormat="1">
      <c r="A134" s="13"/>
      <c r="B134" s="235"/>
      <c r="C134" s="236"/>
      <c r="D134" s="237" t="s">
        <v>208</v>
      </c>
      <c r="E134" s="238" t="s">
        <v>19</v>
      </c>
      <c r="F134" s="239" t="s">
        <v>1054</v>
      </c>
      <c r="G134" s="236"/>
      <c r="H134" s="240">
        <v>17.399999999999999</v>
      </c>
      <c r="I134" s="241"/>
      <c r="J134" s="236"/>
      <c r="K134" s="236"/>
      <c r="L134" s="242"/>
      <c r="M134" s="243"/>
      <c r="N134" s="244"/>
      <c r="O134" s="244"/>
      <c r="P134" s="244"/>
      <c r="Q134" s="244"/>
      <c r="R134" s="244"/>
      <c r="S134" s="244"/>
      <c r="T134" s="245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6" t="s">
        <v>208</v>
      </c>
      <c r="AU134" s="246" t="s">
        <v>85</v>
      </c>
      <c r="AV134" s="13" t="s">
        <v>85</v>
      </c>
      <c r="AW134" s="13" t="s">
        <v>37</v>
      </c>
      <c r="AX134" s="13" t="s">
        <v>76</v>
      </c>
      <c r="AY134" s="246" t="s">
        <v>197</v>
      </c>
    </row>
    <row r="135" s="13" customFormat="1">
      <c r="A135" s="13"/>
      <c r="B135" s="235"/>
      <c r="C135" s="236"/>
      <c r="D135" s="237" t="s">
        <v>208</v>
      </c>
      <c r="E135" s="238" t="s">
        <v>19</v>
      </c>
      <c r="F135" s="239" t="s">
        <v>1055</v>
      </c>
      <c r="G135" s="236"/>
      <c r="H135" s="240">
        <v>11.6</v>
      </c>
      <c r="I135" s="241"/>
      <c r="J135" s="236"/>
      <c r="K135" s="236"/>
      <c r="L135" s="242"/>
      <c r="M135" s="243"/>
      <c r="N135" s="244"/>
      <c r="O135" s="244"/>
      <c r="P135" s="244"/>
      <c r="Q135" s="244"/>
      <c r="R135" s="244"/>
      <c r="S135" s="244"/>
      <c r="T135" s="245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6" t="s">
        <v>208</v>
      </c>
      <c r="AU135" s="246" t="s">
        <v>85</v>
      </c>
      <c r="AV135" s="13" t="s">
        <v>85</v>
      </c>
      <c r="AW135" s="13" t="s">
        <v>37</v>
      </c>
      <c r="AX135" s="13" t="s">
        <v>76</v>
      </c>
      <c r="AY135" s="246" t="s">
        <v>197</v>
      </c>
    </row>
    <row r="136" s="15" customFormat="1">
      <c r="A136" s="15"/>
      <c r="B136" s="258"/>
      <c r="C136" s="259"/>
      <c r="D136" s="237" t="s">
        <v>208</v>
      </c>
      <c r="E136" s="260" t="s">
        <v>19</v>
      </c>
      <c r="F136" s="261" t="s">
        <v>378</v>
      </c>
      <c r="G136" s="259"/>
      <c r="H136" s="262">
        <v>44.800000000000004</v>
      </c>
      <c r="I136" s="263"/>
      <c r="J136" s="259"/>
      <c r="K136" s="259"/>
      <c r="L136" s="264"/>
      <c r="M136" s="265"/>
      <c r="N136" s="266"/>
      <c r="O136" s="266"/>
      <c r="P136" s="266"/>
      <c r="Q136" s="266"/>
      <c r="R136" s="266"/>
      <c r="S136" s="266"/>
      <c r="T136" s="267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8" t="s">
        <v>208</v>
      </c>
      <c r="AU136" s="268" t="s">
        <v>85</v>
      </c>
      <c r="AV136" s="15" t="s">
        <v>93</v>
      </c>
      <c r="AW136" s="15" t="s">
        <v>37</v>
      </c>
      <c r="AX136" s="15" t="s">
        <v>76</v>
      </c>
      <c r="AY136" s="268" t="s">
        <v>197</v>
      </c>
    </row>
    <row r="137" s="13" customFormat="1">
      <c r="A137" s="13"/>
      <c r="B137" s="235"/>
      <c r="C137" s="236"/>
      <c r="D137" s="237" t="s">
        <v>208</v>
      </c>
      <c r="E137" s="238" t="s">
        <v>19</v>
      </c>
      <c r="F137" s="239" t="s">
        <v>1056</v>
      </c>
      <c r="G137" s="236"/>
      <c r="H137" s="240">
        <v>2.7999999999999998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37</v>
      </c>
      <c r="AX137" s="13" t="s">
        <v>76</v>
      </c>
      <c r="AY137" s="246" t="s">
        <v>197</v>
      </c>
    </row>
    <row r="138" s="13" customFormat="1">
      <c r="A138" s="13"/>
      <c r="B138" s="235"/>
      <c r="C138" s="236"/>
      <c r="D138" s="237" t="s">
        <v>208</v>
      </c>
      <c r="E138" s="238" t="s">
        <v>19</v>
      </c>
      <c r="F138" s="239" t="s">
        <v>1057</v>
      </c>
      <c r="G138" s="236"/>
      <c r="H138" s="240">
        <v>2.8999999999999999</v>
      </c>
      <c r="I138" s="241"/>
      <c r="J138" s="236"/>
      <c r="K138" s="236"/>
      <c r="L138" s="242"/>
      <c r="M138" s="243"/>
      <c r="N138" s="244"/>
      <c r="O138" s="244"/>
      <c r="P138" s="244"/>
      <c r="Q138" s="244"/>
      <c r="R138" s="244"/>
      <c r="S138" s="244"/>
      <c r="T138" s="245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6" t="s">
        <v>208</v>
      </c>
      <c r="AU138" s="246" t="s">
        <v>85</v>
      </c>
      <c r="AV138" s="13" t="s">
        <v>85</v>
      </c>
      <c r="AW138" s="13" t="s">
        <v>37</v>
      </c>
      <c r="AX138" s="13" t="s">
        <v>76</v>
      </c>
      <c r="AY138" s="246" t="s">
        <v>197</v>
      </c>
    </row>
    <row r="139" s="13" customFormat="1">
      <c r="A139" s="13"/>
      <c r="B139" s="235"/>
      <c r="C139" s="236"/>
      <c r="D139" s="237" t="s">
        <v>208</v>
      </c>
      <c r="E139" s="238" t="s">
        <v>19</v>
      </c>
      <c r="F139" s="239" t="s">
        <v>1058</v>
      </c>
      <c r="G139" s="236"/>
      <c r="H139" s="240">
        <v>538.75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37</v>
      </c>
      <c r="AX139" s="13" t="s">
        <v>76</v>
      </c>
      <c r="AY139" s="246" t="s">
        <v>197</v>
      </c>
    </row>
    <row r="140" s="15" customFormat="1">
      <c r="A140" s="15"/>
      <c r="B140" s="258"/>
      <c r="C140" s="259"/>
      <c r="D140" s="237" t="s">
        <v>208</v>
      </c>
      <c r="E140" s="260" t="s">
        <v>19</v>
      </c>
      <c r="F140" s="261" t="s">
        <v>383</v>
      </c>
      <c r="G140" s="259"/>
      <c r="H140" s="262">
        <v>544.45000000000005</v>
      </c>
      <c r="I140" s="263"/>
      <c r="J140" s="259"/>
      <c r="K140" s="259"/>
      <c r="L140" s="264"/>
      <c r="M140" s="265"/>
      <c r="N140" s="266"/>
      <c r="O140" s="266"/>
      <c r="P140" s="266"/>
      <c r="Q140" s="266"/>
      <c r="R140" s="266"/>
      <c r="S140" s="266"/>
      <c r="T140" s="267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8" t="s">
        <v>208</v>
      </c>
      <c r="AU140" s="268" t="s">
        <v>85</v>
      </c>
      <c r="AV140" s="15" t="s">
        <v>93</v>
      </c>
      <c r="AW140" s="15" t="s">
        <v>37</v>
      </c>
      <c r="AX140" s="15" t="s">
        <v>76</v>
      </c>
      <c r="AY140" s="268" t="s">
        <v>197</v>
      </c>
    </row>
    <row r="141" s="13" customFormat="1">
      <c r="A141" s="13"/>
      <c r="B141" s="235"/>
      <c r="C141" s="236"/>
      <c r="D141" s="237" t="s">
        <v>208</v>
      </c>
      <c r="E141" s="238" t="s">
        <v>19</v>
      </c>
      <c r="F141" s="239" t="s">
        <v>1059</v>
      </c>
      <c r="G141" s="236"/>
      <c r="H141" s="240">
        <v>16.800000000000001</v>
      </c>
      <c r="I141" s="241"/>
      <c r="J141" s="236"/>
      <c r="K141" s="236"/>
      <c r="L141" s="242"/>
      <c r="M141" s="243"/>
      <c r="N141" s="244"/>
      <c r="O141" s="244"/>
      <c r="P141" s="244"/>
      <c r="Q141" s="244"/>
      <c r="R141" s="244"/>
      <c r="S141" s="244"/>
      <c r="T141" s="245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6" t="s">
        <v>208</v>
      </c>
      <c r="AU141" s="246" t="s">
        <v>85</v>
      </c>
      <c r="AV141" s="13" t="s">
        <v>85</v>
      </c>
      <c r="AW141" s="13" t="s">
        <v>37</v>
      </c>
      <c r="AX141" s="13" t="s">
        <v>76</v>
      </c>
      <c r="AY141" s="246" t="s">
        <v>197</v>
      </c>
    </row>
    <row r="142" s="15" customFormat="1">
      <c r="A142" s="15"/>
      <c r="B142" s="258"/>
      <c r="C142" s="259"/>
      <c r="D142" s="237" t="s">
        <v>208</v>
      </c>
      <c r="E142" s="260" t="s">
        <v>19</v>
      </c>
      <c r="F142" s="261" t="s">
        <v>1060</v>
      </c>
      <c r="G142" s="259"/>
      <c r="H142" s="262">
        <v>16.800000000000001</v>
      </c>
      <c r="I142" s="263"/>
      <c r="J142" s="259"/>
      <c r="K142" s="259"/>
      <c r="L142" s="264"/>
      <c r="M142" s="265"/>
      <c r="N142" s="266"/>
      <c r="O142" s="266"/>
      <c r="P142" s="266"/>
      <c r="Q142" s="266"/>
      <c r="R142" s="266"/>
      <c r="S142" s="266"/>
      <c r="T142" s="267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8" t="s">
        <v>208</v>
      </c>
      <c r="AU142" s="268" t="s">
        <v>85</v>
      </c>
      <c r="AV142" s="15" t="s">
        <v>93</v>
      </c>
      <c r="AW142" s="15" t="s">
        <v>37</v>
      </c>
      <c r="AX142" s="15" t="s">
        <v>76</v>
      </c>
      <c r="AY142" s="268" t="s">
        <v>197</v>
      </c>
    </row>
    <row r="143" s="13" customFormat="1">
      <c r="A143" s="13"/>
      <c r="B143" s="235"/>
      <c r="C143" s="236"/>
      <c r="D143" s="237" t="s">
        <v>208</v>
      </c>
      <c r="E143" s="238" t="s">
        <v>19</v>
      </c>
      <c r="F143" s="239" t="s">
        <v>1061</v>
      </c>
      <c r="G143" s="236"/>
      <c r="H143" s="240">
        <v>8.5</v>
      </c>
      <c r="I143" s="241"/>
      <c r="J143" s="236"/>
      <c r="K143" s="236"/>
      <c r="L143" s="242"/>
      <c r="M143" s="243"/>
      <c r="N143" s="244"/>
      <c r="O143" s="244"/>
      <c r="P143" s="244"/>
      <c r="Q143" s="244"/>
      <c r="R143" s="244"/>
      <c r="S143" s="244"/>
      <c r="T143" s="245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6" t="s">
        <v>208</v>
      </c>
      <c r="AU143" s="246" t="s">
        <v>85</v>
      </c>
      <c r="AV143" s="13" t="s">
        <v>85</v>
      </c>
      <c r="AW143" s="13" t="s">
        <v>37</v>
      </c>
      <c r="AX143" s="13" t="s">
        <v>76</v>
      </c>
      <c r="AY143" s="246" t="s">
        <v>197</v>
      </c>
    </row>
    <row r="144" s="13" customFormat="1">
      <c r="A144" s="13"/>
      <c r="B144" s="235"/>
      <c r="C144" s="236"/>
      <c r="D144" s="237" t="s">
        <v>208</v>
      </c>
      <c r="E144" s="238" t="s">
        <v>19</v>
      </c>
      <c r="F144" s="239" t="s">
        <v>1062</v>
      </c>
      <c r="G144" s="236"/>
      <c r="H144" s="240">
        <v>2.5</v>
      </c>
      <c r="I144" s="241"/>
      <c r="J144" s="236"/>
      <c r="K144" s="236"/>
      <c r="L144" s="242"/>
      <c r="M144" s="243"/>
      <c r="N144" s="244"/>
      <c r="O144" s="244"/>
      <c r="P144" s="244"/>
      <c r="Q144" s="244"/>
      <c r="R144" s="244"/>
      <c r="S144" s="244"/>
      <c r="T144" s="245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6" t="s">
        <v>208</v>
      </c>
      <c r="AU144" s="246" t="s">
        <v>85</v>
      </c>
      <c r="AV144" s="13" t="s">
        <v>85</v>
      </c>
      <c r="AW144" s="13" t="s">
        <v>37</v>
      </c>
      <c r="AX144" s="13" t="s">
        <v>76</v>
      </c>
      <c r="AY144" s="246" t="s">
        <v>197</v>
      </c>
    </row>
    <row r="145" s="13" customFormat="1">
      <c r="A145" s="13"/>
      <c r="B145" s="235"/>
      <c r="C145" s="236"/>
      <c r="D145" s="237" t="s">
        <v>208</v>
      </c>
      <c r="E145" s="238" t="s">
        <v>19</v>
      </c>
      <c r="F145" s="239" t="s">
        <v>1063</v>
      </c>
      <c r="G145" s="236"/>
      <c r="H145" s="240">
        <v>55.950000000000003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37</v>
      </c>
      <c r="AX145" s="13" t="s">
        <v>76</v>
      </c>
      <c r="AY145" s="246" t="s">
        <v>197</v>
      </c>
    </row>
    <row r="146" s="13" customFormat="1">
      <c r="A146" s="13"/>
      <c r="B146" s="235"/>
      <c r="C146" s="236"/>
      <c r="D146" s="237" t="s">
        <v>208</v>
      </c>
      <c r="E146" s="238" t="s">
        <v>19</v>
      </c>
      <c r="F146" s="239" t="s">
        <v>1064</v>
      </c>
      <c r="G146" s="236"/>
      <c r="H146" s="240">
        <v>24.300000000000001</v>
      </c>
      <c r="I146" s="241"/>
      <c r="J146" s="236"/>
      <c r="K146" s="236"/>
      <c r="L146" s="242"/>
      <c r="M146" s="243"/>
      <c r="N146" s="244"/>
      <c r="O146" s="244"/>
      <c r="P146" s="244"/>
      <c r="Q146" s="244"/>
      <c r="R146" s="244"/>
      <c r="S146" s="244"/>
      <c r="T146" s="245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6" t="s">
        <v>208</v>
      </c>
      <c r="AU146" s="246" t="s">
        <v>85</v>
      </c>
      <c r="AV146" s="13" t="s">
        <v>85</v>
      </c>
      <c r="AW146" s="13" t="s">
        <v>37</v>
      </c>
      <c r="AX146" s="13" t="s">
        <v>76</v>
      </c>
      <c r="AY146" s="246" t="s">
        <v>197</v>
      </c>
    </row>
    <row r="147" s="15" customFormat="1">
      <c r="A147" s="15"/>
      <c r="B147" s="258"/>
      <c r="C147" s="259"/>
      <c r="D147" s="237" t="s">
        <v>208</v>
      </c>
      <c r="E147" s="260" t="s">
        <v>19</v>
      </c>
      <c r="F147" s="261" t="s">
        <v>390</v>
      </c>
      <c r="G147" s="259"/>
      <c r="H147" s="262">
        <v>91.25</v>
      </c>
      <c r="I147" s="263"/>
      <c r="J147" s="259"/>
      <c r="K147" s="259"/>
      <c r="L147" s="264"/>
      <c r="M147" s="265"/>
      <c r="N147" s="266"/>
      <c r="O147" s="266"/>
      <c r="P147" s="266"/>
      <c r="Q147" s="266"/>
      <c r="R147" s="266"/>
      <c r="S147" s="266"/>
      <c r="T147" s="267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8" t="s">
        <v>208</v>
      </c>
      <c r="AU147" s="268" t="s">
        <v>85</v>
      </c>
      <c r="AV147" s="15" t="s">
        <v>93</v>
      </c>
      <c r="AW147" s="15" t="s">
        <v>37</v>
      </c>
      <c r="AX147" s="15" t="s">
        <v>76</v>
      </c>
      <c r="AY147" s="268" t="s">
        <v>197</v>
      </c>
    </row>
    <row r="148" s="14" customFormat="1">
      <c r="A148" s="14"/>
      <c r="B148" s="247"/>
      <c r="C148" s="248"/>
      <c r="D148" s="237" t="s">
        <v>208</v>
      </c>
      <c r="E148" s="249" t="s">
        <v>19</v>
      </c>
      <c r="F148" s="250" t="s">
        <v>272</v>
      </c>
      <c r="G148" s="248"/>
      <c r="H148" s="251">
        <v>762.09999999999991</v>
      </c>
      <c r="I148" s="252"/>
      <c r="J148" s="248"/>
      <c r="K148" s="248"/>
      <c r="L148" s="253"/>
      <c r="M148" s="254"/>
      <c r="N148" s="255"/>
      <c r="O148" s="255"/>
      <c r="P148" s="255"/>
      <c r="Q148" s="255"/>
      <c r="R148" s="255"/>
      <c r="S148" s="255"/>
      <c r="T148" s="256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7" t="s">
        <v>208</v>
      </c>
      <c r="AU148" s="257" t="s">
        <v>85</v>
      </c>
      <c r="AV148" s="14" t="s">
        <v>204</v>
      </c>
      <c r="AW148" s="14" t="s">
        <v>37</v>
      </c>
      <c r="AX148" s="14" t="s">
        <v>83</v>
      </c>
      <c r="AY148" s="257" t="s">
        <v>197</v>
      </c>
    </row>
    <row r="149" s="2" customFormat="1" ht="44.25" customHeight="1">
      <c r="A149" s="41"/>
      <c r="B149" s="42"/>
      <c r="C149" s="217" t="s">
        <v>229</v>
      </c>
      <c r="D149" s="217" t="s">
        <v>199</v>
      </c>
      <c r="E149" s="218" t="s">
        <v>350</v>
      </c>
      <c r="F149" s="219" t="s">
        <v>351</v>
      </c>
      <c r="G149" s="220" t="s">
        <v>345</v>
      </c>
      <c r="H149" s="221">
        <v>485.62599999999998</v>
      </c>
      <c r="I149" s="222"/>
      <c r="J149" s="223">
        <f>ROUND(I149*H149,2)</f>
        <v>0</v>
      </c>
      <c r="K149" s="219" t="s">
        <v>203</v>
      </c>
      <c r="L149" s="47"/>
      <c r="M149" s="224" t="s">
        <v>19</v>
      </c>
      <c r="N149" s="225" t="s">
        <v>47</v>
      </c>
      <c r="O149" s="87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8" t="s">
        <v>204</v>
      </c>
      <c r="AT149" s="228" t="s">
        <v>199</v>
      </c>
      <c r="AU149" s="228" t="s">
        <v>85</v>
      </c>
      <c r="AY149" s="20" t="s">
        <v>197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0" t="s">
        <v>83</v>
      </c>
      <c r="BK149" s="229">
        <f>ROUND(I149*H149,2)</f>
        <v>0</v>
      </c>
      <c r="BL149" s="20" t="s">
        <v>204</v>
      </c>
      <c r="BM149" s="228" t="s">
        <v>1263</v>
      </c>
    </row>
    <row r="150" s="2" customFormat="1">
      <c r="A150" s="41"/>
      <c r="B150" s="42"/>
      <c r="C150" s="43"/>
      <c r="D150" s="230" t="s">
        <v>206</v>
      </c>
      <c r="E150" s="43"/>
      <c r="F150" s="231" t="s">
        <v>353</v>
      </c>
      <c r="G150" s="43"/>
      <c r="H150" s="43"/>
      <c r="I150" s="232"/>
      <c r="J150" s="43"/>
      <c r="K150" s="43"/>
      <c r="L150" s="47"/>
      <c r="M150" s="233"/>
      <c r="N150" s="234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206</v>
      </c>
      <c r="AU150" s="20" t="s">
        <v>85</v>
      </c>
    </row>
    <row r="151" s="13" customFormat="1">
      <c r="A151" s="13"/>
      <c r="B151" s="235"/>
      <c r="C151" s="236"/>
      <c r="D151" s="237" t="s">
        <v>208</v>
      </c>
      <c r="E151" s="236"/>
      <c r="F151" s="239" t="s">
        <v>1264</v>
      </c>
      <c r="G151" s="236"/>
      <c r="H151" s="240">
        <v>485.62599999999998</v>
      </c>
      <c r="I151" s="241"/>
      <c r="J151" s="236"/>
      <c r="K151" s="236"/>
      <c r="L151" s="242"/>
      <c r="M151" s="243"/>
      <c r="N151" s="244"/>
      <c r="O151" s="244"/>
      <c r="P151" s="244"/>
      <c r="Q151" s="244"/>
      <c r="R151" s="244"/>
      <c r="S151" s="244"/>
      <c r="T151" s="245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6" t="s">
        <v>208</v>
      </c>
      <c r="AU151" s="246" t="s">
        <v>85</v>
      </c>
      <c r="AV151" s="13" t="s">
        <v>85</v>
      </c>
      <c r="AW151" s="13" t="s">
        <v>4</v>
      </c>
      <c r="AX151" s="13" t="s">
        <v>83</v>
      </c>
      <c r="AY151" s="246" t="s">
        <v>197</v>
      </c>
    </row>
    <row r="152" s="12" customFormat="1" ht="22.8" customHeight="1">
      <c r="A152" s="12"/>
      <c r="B152" s="201"/>
      <c r="C152" s="202"/>
      <c r="D152" s="203" t="s">
        <v>75</v>
      </c>
      <c r="E152" s="215" t="s">
        <v>224</v>
      </c>
      <c r="F152" s="215" t="s">
        <v>431</v>
      </c>
      <c r="G152" s="202"/>
      <c r="H152" s="202"/>
      <c r="I152" s="205"/>
      <c r="J152" s="216">
        <f>BK152</f>
        <v>0</v>
      </c>
      <c r="K152" s="202"/>
      <c r="L152" s="207"/>
      <c r="M152" s="208"/>
      <c r="N152" s="209"/>
      <c r="O152" s="209"/>
      <c r="P152" s="210">
        <f>SUM(P153:P172)</f>
        <v>0</v>
      </c>
      <c r="Q152" s="209"/>
      <c r="R152" s="210">
        <f>SUM(R153:R172)</f>
        <v>0</v>
      </c>
      <c r="S152" s="209"/>
      <c r="T152" s="211">
        <f>SUM(T153:T172)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12" t="s">
        <v>83</v>
      </c>
      <c r="AT152" s="213" t="s">
        <v>75</v>
      </c>
      <c r="AU152" s="213" t="s">
        <v>83</v>
      </c>
      <c r="AY152" s="212" t="s">
        <v>197</v>
      </c>
      <c r="BK152" s="214">
        <f>SUM(BK153:BK172)</f>
        <v>0</v>
      </c>
    </row>
    <row r="153" s="2" customFormat="1" ht="37.8" customHeight="1">
      <c r="A153" s="41"/>
      <c r="B153" s="42"/>
      <c r="C153" s="217" t="s">
        <v>234</v>
      </c>
      <c r="D153" s="217" t="s">
        <v>199</v>
      </c>
      <c r="E153" s="218" t="s">
        <v>889</v>
      </c>
      <c r="F153" s="219" t="s">
        <v>890</v>
      </c>
      <c r="G153" s="220" t="s">
        <v>202</v>
      </c>
      <c r="H153" s="221">
        <v>971.25</v>
      </c>
      <c r="I153" s="222"/>
      <c r="J153" s="223">
        <f>ROUND(I153*H153,2)</f>
        <v>0</v>
      </c>
      <c r="K153" s="219" t="s">
        <v>203</v>
      </c>
      <c r="L153" s="47"/>
      <c r="M153" s="224" t="s">
        <v>19</v>
      </c>
      <c r="N153" s="225" t="s">
        <v>47</v>
      </c>
      <c r="O153" s="87"/>
      <c r="P153" s="226">
        <f>O153*H153</f>
        <v>0</v>
      </c>
      <c r="Q153" s="226">
        <v>0</v>
      </c>
      <c r="R153" s="226">
        <f>Q153*H153</f>
        <v>0</v>
      </c>
      <c r="S153" s="226">
        <v>0</v>
      </c>
      <c r="T153" s="227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8" t="s">
        <v>204</v>
      </c>
      <c r="AT153" s="228" t="s">
        <v>199</v>
      </c>
      <c r="AU153" s="228" t="s">
        <v>85</v>
      </c>
      <c r="AY153" s="20" t="s">
        <v>197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0" t="s">
        <v>83</v>
      </c>
      <c r="BK153" s="229">
        <f>ROUND(I153*H153,2)</f>
        <v>0</v>
      </c>
      <c r="BL153" s="20" t="s">
        <v>204</v>
      </c>
      <c r="BM153" s="228" t="s">
        <v>1265</v>
      </c>
    </row>
    <row r="154" s="2" customFormat="1">
      <c r="A154" s="41"/>
      <c r="B154" s="42"/>
      <c r="C154" s="43"/>
      <c r="D154" s="230" t="s">
        <v>206</v>
      </c>
      <c r="E154" s="43"/>
      <c r="F154" s="231" t="s">
        <v>892</v>
      </c>
      <c r="G154" s="43"/>
      <c r="H154" s="43"/>
      <c r="I154" s="232"/>
      <c r="J154" s="43"/>
      <c r="K154" s="43"/>
      <c r="L154" s="47"/>
      <c r="M154" s="233"/>
      <c r="N154" s="234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206</v>
      </c>
      <c r="AU154" s="20" t="s">
        <v>85</v>
      </c>
    </row>
    <row r="155" s="13" customFormat="1">
      <c r="A155" s="13"/>
      <c r="B155" s="235"/>
      <c r="C155" s="236"/>
      <c r="D155" s="237" t="s">
        <v>208</v>
      </c>
      <c r="E155" s="238" t="s">
        <v>19</v>
      </c>
      <c r="F155" s="239" t="s">
        <v>1266</v>
      </c>
      <c r="G155" s="236"/>
      <c r="H155" s="240">
        <v>129.59999999999999</v>
      </c>
      <c r="I155" s="241"/>
      <c r="J155" s="236"/>
      <c r="K155" s="236"/>
      <c r="L155" s="242"/>
      <c r="M155" s="243"/>
      <c r="N155" s="244"/>
      <c r="O155" s="244"/>
      <c r="P155" s="244"/>
      <c r="Q155" s="244"/>
      <c r="R155" s="244"/>
      <c r="S155" s="244"/>
      <c r="T155" s="245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6" t="s">
        <v>208</v>
      </c>
      <c r="AU155" s="246" t="s">
        <v>85</v>
      </c>
      <c r="AV155" s="13" t="s">
        <v>85</v>
      </c>
      <c r="AW155" s="13" t="s">
        <v>37</v>
      </c>
      <c r="AX155" s="13" t="s">
        <v>76</v>
      </c>
      <c r="AY155" s="246" t="s">
        <v>197</v>
      </c>
    </row>
    <row r="156" s="15" customFormat="1">
      <c r="A156" s="15"/>
      <c r="B156" s="258"/>
      <c r="C156" s="259"/>
      <c r="D156" s="237" t="s">
        <v>208</v>
      </c>
      <c r="E156" s="260" t="s">
        <v>19</v>
      </c>
      <c r="F156" s="261" t="s">
        <v>860</v>
      </c>
      <c r="G156" s="259"/>
      <c r="H156" s="262">
        <v>129.59999999999999</v>
      </c>
      <c r="I156" s="263"/>
      <c r="J156" s="259"/>
      <c r="K156" s="259"/>
      <c r="L156" s="264"/>
      <c r="M156" s="265"/>
      <c r="N156" s="266"/>
      <c r="O156" s="266"/>
      <c r="P156" s="266"/>
      <c r="Q156" s="266"/>
      <c r="R156" s="266"/>
      <c r="S156" s="266"/>
      <c r="T156" s="267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68" t="s">
        <v>208</v>
      </c>
      <c r="AU156" s="268" t="s">
        <v>85</v>
      </c>
      <c r="AV156" s="15" t="s">
        <v>93</v>
      </c>
      <c r="AW156" s="15" t="s">
        <v>37</v>
      </c>
      <c r="AX156" s="15" t="s">
        <v>76</v>
      </c>
      <c r="AY156" s="268" t="s">
        <v>197</v>
      </c>
    </row>
    <row r="157" s="13" customFormat="1">
      <c r="A157" s="13"/>
      <c r="B157" s="235"/>
      <c r="C157" s="236"/>
      <c r="D157" s="237" t="s">
        <v>208</v>
      </c>
      <c r="E157" s="238" t="s">
        <v>19</v>
      </c>
      <c r="F157" s="239" t="s">
        <v>1267</v>
      </c>
      <c r="G157" s="236"/>
      <c r="H157" s="240">
        <v>31.600000000000001</v>
      </c>
      <c r="I157" s="241"/>
      <c r="J157" s="236"/>
      <c r="K157" s="236"/>
      <c r="L157" s="242"/>
      <c r="M157" s="243"/>
      <c r="N157" s="244"/>
      <c r="O157" s="244"/>
      <c r="P157" s="244"/>
      <c r="Q157" s="244"/>
      <c r="R157" s="244"/>
      <c r="S157" s="244"/>
      <c r="T157" s="245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6" t="s">
        <v>208</v>
      </c>
      <c r="AU157" s="246" t="s">
        <v>85</v>
      </c>
      <c r="AV157" s="13" t="s">
        <v>85</v>
      </c>
      <c r="AW157" s="13" t="s">
        <v>37</v>
      </c>
      <c r="AX157" s="13" t="s">
        <v>76</v>
      </c>
      <c r="AY157" s="246" t="s">
        <v>197</v>
      </c>
    </row>
    <row r="158" s="13" customFormat="1">
      <c r="A158" s="13"/>
      <c r="B158" s="235"/>
      <c r="C158" s="236"/>
      <c r="D158" s="237" t="s">
        <v>208</v>
      </c>
      <c r="E158" s="238" t="s">
        <v>19</v>
      </c>
      <c r="F158" s="239" t="s">
        <v>1268</v>
      </c>
      <c r="G158" s="236"/>
      <c r="H158" s="240">
        <v>34.799999999999997</v>
      </c>
      <c r="I158" s="241"/>
      <c r="J158" s="236"/>
      <c r="K158" s="236"/>
      <c r="L158" s="242"/>
      <c r="M158" s="243"/>
      <c r="N158" s="244"/>
      <c r="O158" s="244"/>
      <c r="P158" s="244"/>
      <c r="Q158" s="244"/>
      <c r="R158" s="244"/>
      <c r="S158" s="244"/>
      <c r="T158" s="245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6" t="s">
        <v>208</v>
      </c>
      <c r="AU158" s="246" t="s">
        <v>85</v>
      </c>
      <c r="AV158" s="13" t="s">
        <v>85</v>
      </c>
      <c r="AW158" s="13" t="s">
        <v>37</v>
      </c>
      <c r="AX158" s="13" t="s">
        <v>76</v>
      </c>
      <c r="AY158" s="246" t="s">
        <v>197</v>
      </c>
    </row>
    <row r="159" s="13" customFormat="1">
      <c r="A159" s="13"/>
      <c r="B159" s="235"/>
      <c r="C159" s="236"/>
      <c r="D159" s="237" t="s">
        <v>208</v>
      </c>
      <c r="E159" s="238" t="s">
        <v>19</v>
      </c>
      <c r="F159" s="239" t="s">
        <v>1269</v>
      </c>
      <c r="G159" s="236"/>
      <c r="H159" s="240">
        <v>23.199999999999999</v>
      </c>
      <c r="I159" s="241"/>
      <c r="J159" s="236"/>
      <c r="K159" s="236"/>
      <c r="L159" s="242"/>
      <c r="M159" s="243"/>
      <c r="N159" s="244"/>
      <c r="O159" s="244"/>
      <c r="P159" s="244"/>
      <c r="Q159" s="244"/>
      <c r="R159" s="244"/>
      <c r="S159" s="244"/>
      <c r="T159" s="245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6" t="s">
        <v>208</v>
      </c>
      <c r="AU159" s="246" t="s">
        <v>85</v>
      </c>
      <c r="AV159" s="13" t="s">
        <v>85</v>
      </c>
      <c r="AW159" s="13" t="s">
        <v>37</v>
      </c>
      <c r="AX159" s="13" t="s">
        <v>76</v>
      </c>
      <c r="AY159" s="246" t="s">
        <v>197</v>
      </c>
    </row>
    <row r="160" s="15" customFormat="1">
      <c r="A160" s="15"/>
      <c r="B160" s="258"/>
      <c r="C160" s="259"/>
      <c r="D160" s="237" t="s">
        <v>208</v>
      </c>
      <c r="E160" s="260" t="s">
        <v>19</v>
      </c>
      <c r="F160" s="261" t="s">
        <v>378</v>
      </c>
      <c r="G160" s="259"/>
      <c r="H160" s="262">
        <v>89.600000000000009</v>
      </c>
      <c r="I160" s="263"/>
      <c r="J160" s="259"/>
      <c r="K160" s="259"/>
      <c r="L160" s="264"/>
      <c r="M160" s="265"/>
      <c r="N160" s="266"/>
      <c r="O160" s="266"/>
      <c r="P160" s="266"/>
      <c r="Q160" s="266"/>
      <c r="R160" s="266"/>
      <c r="S160" s="266"/>
      <c r="T160" s="267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8" t="s">
        <v>208</v>
      </c>
      <c r="AU160" s="268" t="s">
        <v>85</v>
      </c>
      <c r="AV160" s="15" t="s">
        <v>93</v>
      </c>
      <c r="AW160" s="15" t="s">
        <v>37</v>
      </c>
      <c r="AX160" s="15" t="s">
        <v>76</v>
      </c>
      <c r="AY160" s="268" t="s">
        <v>197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1270</v>
      </c>
      <c r="G161" s="236"/>
      <c r="H161" s="240">
        <v>2.7999999999999998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76</v>
      </c>
      <c r="AY161" s="246" t="s">
        <v>197</v>
      </c>
    </row>
    <row r="162" s="13" customFormat="1">
      <c r="A162" s="13"/>
      <c r="B162" s="235"/>
      <c r="C162" s="236"/>
      <c r="D162" s="237" t="s">
        <v>208</v>
      </c>
      <c r="E162" s="238" t="s">
        <v>19</v>
      </c>
      <c r="F162" s="239" t="s">
        <v>1271</v>
      </c>
      <c r="G162" s="236"/>
      <c r="H162" s="240">
        <v>2.8999999999999999</v>
      </c>
      <c r="I162" s="241"/>
      <c r="J162" s="236"/>
      <c r="K162" s="236"/>
      <c r="L162" s="242"/>
      <c r="M162" s="243"/>
      <c r="N162" s="244"/>
      <c r="O162" s="244"/>
      <c r="P162" s="244"/>
      <c r="Q162" s="244"/>
      <c r="R162" s="244"/>
      <c r="S162" s="244"/>
      <c r="T162" s="245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6" t="s">
        <v>208</v>
      </c>
      <c r="AU162" s="246" t="s">
        <v>85</v>
      </c>
      <c r="AV162" s="13" t="s">
        <v>85</v>
      </c>
      <c r="AW162" s="13" t="s">
        <v>37</v>
      </c>
      <c r="AX162" s="13" t="s">
        <v>76</v>
      </c>
      <c r="AY162" s="246" t="s">
        <v>197</v>
      </c>
    </row>
    <row r="163" s="13" customFormat="1">
      <c r="A163" s="13"/>
      <c r="B163" s="235"/>
      <c r="C163" s="236"/>
      <c r="D163" s="237" t="s">
        <v>208</v>
      </c>
      <c r="E163" s="238" t="s">
        <v>19</v>
      </c>
      <c r="F163" s="239" t="s">
        <v>1272</v>
      </c>
      <c r="G163" s="236"/>
      <c r="H163" s="240">
        <v>538.75</v>
      </c>
      <c r="I163" s="241"/>
      <c r="J163" s="236"/>
      <c r="K163" s="236"/>
      <c r="L163" s="242"/>
      <c r="M163" s="243"/>
      <c r="N163" s="244"/>
      <c r="O163" s="244"/>
      <c r="P163" s="244"/>
      <c r="Q163" s="244"/>
      <c r="R163" s="244"/>
      <c r="S163" s="244"/>
      <c r="T163" s="24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6" t="s">
        <v>208</v>
      </c>
      <c r="AU163" s="246" t="s">
        <v>85</v>
      </c>
      <c r="AV163" s="13" t="s">
        <v>85</v>
      </c>
      <c r="AW163" s="13" t="s">
        <v>37</v>
      </c>
      <c r="AX163" s="13" t="s">
        <v>76</v>
      </c>
      <c r="AY163" s="246" t="s">
        <v>197</v>
      </c>
    </row>
    <row r="164" s="15" customFormat="1">
      <c r="A164" s="15"/>
      <c r="B164" s="258"/>
      <c r="C164" s="259"/>
      <c r="D164" s="237" t="s">
        <v>208</v>
      </c>
      <c r="E164" s="260" t="s">
        <v>19</v>
      </c>
      <c r="F164" s="261" t="s">
        <v>383</v>
      </c>
      <c r="G164" s="259"/>
      <c r="H164" s="262">
        <v>544.45000000000005</v>
      </c>
      <c r="I164" s="263"/>
      <c r="J164" s="259"/>
      <c r="K164" s="259"/>
      <c r="L164" s="264"/>
      <c r="M164" s="265"/>
      <c r="N164" s="266"/>
      <c r="O164" s="266"/>
      <c r="P164" s="266"/>
      <c r="Q164" s="266"/>
      <c r="R164" s="266"/>
      <c r="S164" s="266"/>
      <c r="T164" s="267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8" t="s">
        <v>208</v>
      </c>
      <c r="AU164" s="268" t="s">
        <v>85</v>
      </c>
      <c r="AV164" s="15" t="s">
        <v>93</v>
      </c>
      <c r="AW164" s="15" t="s">
        <v>37</v>
      </c>
      <c r="AX164" s="15" t="s">
        <v>76</v>
      </c>
      <c r="AY164" s="268" t="s">
        <v>197</v>
      </c>
    </row>
    <row r="165" s="13" customFormat="1">
      <c r="A165" s="13"/>
      <c r="B165" s="235"/>
      <c r="C165" s="236"/>
      <c r="D165" s="237" t="s">
        <v>208</v>
      </c>
      <c r="E165" s="238" t="s">
        <v>19</v>
      </c>
      <c r="F165" s="239" t="s">
        <v>1273</v>
      </c>
      <c r="G165" s="236"/>
      <c r="H165" s="240">
        <v>33.600000000000001</v>
      </c>
      <c r="I165" s="241"/>
      <c r="J165" s="236"/>
      <c r="K165" s="236"/>
      <c r="L165" s="242"/>
      <c r="M165" s="243"/>
      <c r="N165" s="244"/>
      <c r="O165" s="244"/>
      <c r="P165" s="244"/>
      <c r="Q165" s="244"/>
      <c r="R165" s="244"/>
      <c r="S165" s="244"/>
      <c r="T165" s="245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6" t="s">
        <v>208</v>
      </c>
      <c r="AU165" s="246" t="s">
        <v>85</v>
      </c>
      <c r="AV165" s="13" t="s">
        <v>85</v>
      </c>
      <c r="AW165" s="13" t="s">
        <v>37</v>
      </c>
      <c r="AX165" s="13" t="s">
        <v>76</v>
      </c>
      <c r="AY165" s="246" t="s">
        <v>197</v>
      </c>
    </row>
    <row r="166" s="15" customFormat="1">
      <c r="A166" s="15"/>
      <c r="B166" s="258"/>
      <c r="C166" s="259"/>
      <c r="D166" s="237" t="s">
        <v>208</v>
      </c>
      <c r="E166" s="260" t="s">
        <v>19</v>
      </c>
      <c r="F166" s="261" t="s">
        <v>1060</v>
      </c>
      <c r="G166" s="259"/>
      <c r="H166" s="262">
        <v>33.600000000000001</v>
      </c>
      <c r="I166" s="263"/>
      <c r="J166" s="259"/>
      <c r="K166" s="259"/>
      <c r="L166" s="264"/>
      <c r="M166" s="265"/>
      <c r="N166" s="266"/>
      <c r="O166" s="266"/>
      <c r="P166" s="266"/>
      <c r="Q166" s="266"/>
      <c r="R166" s="266"/>
      <c r="S166" s="266"/>
      <c r="T166" s="267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68" t="s">
        <v>208</v>
      </c>
      <c r="AU166" s="268" t="s">
        <v>85</v>
      </c>
      <c r="AV166" s="15" t="s">
        <v>93</v>
      </c>
      <c r="AW166" s="15" t="s">
        <v>37</v>
      </c>
      <c r="AX166" s="15" t="s">
        <v>76</v>
      </c>
      <c r="AY166" s="268" t="s">
        <v>197</v>
      </c>
    </row>
    <row r="167" s="13" customFormat="1">
      <c r="A167" s="13"/>
      <c r="B167" s="235"/>
      <c r="C167" s="236"/>
      <c r="D167" s="237" t="s">
        <v>208</v>
      </c>
      <c r="E167" s="238" t="s">
        <v>19</v>
      </c>
      <c r="F167" s="239" t="s">
        <v>1274</v>
      </c>
      <c r="G167" s="236"/>
      <c r="H167" s="240">
        <v>8.5</v>
      </c>
      <c r="I167" s="241"/>
      <c r="J167" s="236"/>
      <c r="K167" s="236"/>
      <c r="L167" s="242"/>
      <c r="M167" s="243"/>
      <c r="N167" s="244"/>
      <c r="O167" s="244"/>
      <c r="P167" s="244"/>
      <c r="Q167" s="244"/>
      <c r="R167" s="244"/>
      <c r="S167" s="244"/>
      <c r="T167" s="245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6" t="s">
        <v>208</v>
      </c>
      <c r="AU167" s="246" t="s">
        <v>85</v>
      </c>
      <c r="AV167" s="13" t="s">
        <v>85</v>
      </c>
      <c r="AW167" s="13" t="s">
        <v>37</v>
      </c>
      <c r="AX167" s="13" t="s">
        <v>76</v>
      </c>
      <c r="AY167" s="246" t="s">
        <v>197</v>
      </c>
    </row>
    <row r="168" s="13" customFormat="1">
      <c r="A168" s="13"/>
      <c r="B168" s="235"/>
      <c r="C168" s="236"/>
      <c r="D168" s="237" t="s">
        <v>208</v>
      </c>
      <c r="E168" s="238" t="s">
        <v>19</v>
      </c>
      <c r="F168" s="239" t="s">
        <v>1275</v>
      </c>
      <c r="G168" s="236"/>
      <c r="H168" s="240">
        <v>5</v>
      </c>
      <c r="I168" s="241"/>
      <c r="J168" s="236"/>
      <c r="K168" s="236"/>
      <c r="L168" s="242"/>
      <c r="M168" s="243"/>
      <c r="N168" s="244"/>
      <c r="O168" s="244"/>
      <c r="P168" s="244"/>
      <c r="Q168" s="244"/>
      <c r="R168" s="244"/>
      <c r="S168" s="244"/>
      <c r="T168" s="245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6" t="s">
        <v>208</v>
      </c>
      <c r="AU168" s="246" t="s">
        <v>85</v>
      </c>
      <c r="AV168" s="13" t="s">
        <v>85</v>
      </c>
      <c r="AW168" s="13" t="s">
        <v>37</v>
      </c>
      <c r="AX168" s="13" t="s">
        <v>76</v>
      </c>
      <c r="AY168" s="246" t="s">
        <v>197</v>
      </c>
    </row>
    <row r="169" s="13" customFormat="1">
      <c r="A169" s="13"/>
      <c r="B169" s="235"/>
      <c r="C169" s="236"/>
      <c r="D169" s="237" t="s">
        <v>208</v>
      </c>
      <c r="E169" s="238" t="s">
        <v>19</v>
      </c>
      <c r="F169" s="239" t="s">
        <v>1276</v>
      </c>
      <c r="G169" s="236"/>
      <c r="H169" s="240">
        <v>111.90000000000001</v>
      </c>
      <c r="I169" s="241"/>
      <c r="J169" s="236"/>
      <c r="K169" s="236"/>
      <c r="L169" s="242"/>
      <c r="M169" s="243"/>
      <c r="N169" s="244"/>
      <c r="O169" s="244"/>
      <c r="P169" s="244"/>
      <c r="Q169" s="244"/>
      <c r="R169" s="244"/>
      <c r="S169" s="244"/>
      <c r="T169" s="245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6" t="s">
        <v>208</v>
      </c>
      <c r="AU169" s="246" t="s">
        <v>85</v>
      </c>
      <c r="AV169" s="13" t="s">
        <v>85</v>
      </c>
      <c r="AW169" s="13" t="s">
        <v>37</v>
      </c>
      <c r="AX169" s="13" t="s">
        <v>76</v>
      </c>
      <c r="AY169" s="246" t="s">
        <v>197</v>
      </c>
    </row>
    <row r="170" s="13" customFormat="1">
      <c r="A170" s="13"/>
      <c r="B170" s="235"/>
      <c r="C170" s="236"/>
      <c r="D170" s="237" t="s">
        <v>208</v>
      </c>
      <c r="E170" s="238" t="s">
        <v>19</v>
      </c>
      <c r="F170" s="239" t="s">
        <v>1277</v>
      </c>
      <c r="G170" s="236"/>
      <c r="H170" s="240">
        <v>48.600000000000001</v>
      </c>
      <c r="I170" s="241"/>
      <c r="J170" s="236"/>
      <c r="K170" s="236"/>
      <c r="L170" s="242"/>
      <c r="M170" s="243"/>
      <c r="N170" s="244"/>
      <c r="O170" s="244"/>
      <c r="P170" s="244"/>
      <c r="Q170" s="244"/>
      <c r="R170" s="244"/>
      <c r="S170" s="244"/>
      <c r="T170" s="245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6" t="s">
        <v>208</v>
      </c>
      <c r="AU170" s="246" t="s">
        <v>85</v>
      </c>
      <c r="AV170" s="13" t="s">
        <v>85</v>
      </c>
      <c r="AW170" s="13" t="s">
        <v>37</v>
      </c>
      <c r="AX170" s="13" t="s">
        <v>76</v>
      </c>
      <c r="AY170" s="246" t="s">
        <v>197</v>
      </c>
    </row>
    <row r="171" s="15" customFormat="1">
      <c r="A171" s="15"/>
      <c r="B171" s="258"/>
      <c r="C171" s="259"/>
      <c r="D171" s="237" t="s">
        <v>208</v>
      </c>
      <c r="E171" s="260" t="s">
        <v>19</v>
      </c>
      <c r="F171" s="261" t="s">
        <v>390</v>
      </c>
      <c r="G171" s="259"/>
      <c r="H171" s="262">
        <v>174</v>
      </c>
      <c r="I171" s="263"/>
      <c r="J171" s="259"/>
      <c r="K171" s="259"/>
      <c r="L171" s="264"/>
      <c r="M171" s="265"/>
      <c r="N171" s="266"/>
      <c r="O171" s="266"/>
      <c r="P171" s="266"/>
      <c r="Q171" s="266"/>
      <c r="R171" s="266"/>
      <c r="S171" s="266"/>
      <c r="T171" s="267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8" t="s">
        <v>208</v>
      </c>
      <c r="AU171" s="268" t="s">
        <v>85</v>
      </c>
      <c r="AV171" s="15" t="s">
        <v>93</v>
      </c>
      <c r="AW171" s="15" t="s">
        <v>37</v>
      </c>
      <c r="AX171" s="15" t="s">
        <v>76</v>
      </c>
      <c r="AY171" s="268" t="s">
        <v>197</v>
      </c>
    </row>
    <row r="172" s="14" customFormat="1">
      <c r="A172" s="14"/>
      <c r="B172" s="247"/>
      <c r="C172" s="248"/>
      <c r="D172" s="237" t="s">
        <v>208</v>
      </c>
      <c r="E172" s="249" t="s">
        <v>19</v>
      </c>
      <c r="F172" s="250" t="s">
        <v>272</v>
      </c>
      <c r="G172" s="248"/>
      <c r="H172" s="251">
        <v>971.25</v>
      </c>
      <c r="I172" s="252"/>
      <c r="J172" s="248"/>
      <c r="K172" s="248"/>
      <c r="L172" s="253"/>
      <c r="M172" s="254"/>
      <c r="N172" s="255"/>
      <c r="O172" s="255"/>
      <c r="P172" s="255"/>
      <c r="Q172" s="255"/>
      <c r="R172" s="255"/>
      <c r="S172" s="255"/>
      <c r="T172" s="256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7" t="s">
        <v>208</v>
      </c>
      <c r="AU172" s="257" t="s">
        <v>85</v>
      </c>
      <c r="AV172" s="14" t="s">
        <v>204</v>
      </c>
      <c r="AW172" s="14" t="s">
        <v>37</v>
      </c>
      <c r="AX172" s="14" t="s">
        <v>83</v>
      </c>
      <c r="AY172" s="257" t="s">
        <v>197</v>
      </c>
    </row>
    <row r="173" s="12" customFormat="1" ht="22.8" customHeight="1">
      <c r="A173" s="12"/>
      <c r="B173" s="201"/>
      <c r="C173" s="202"/>
      <c r="D173" s="203" t="s">
        <v>75</v>
      </c>
      <c r="E173" s="215" t="s">
        <v>245</v>
      </c>
      <c r="F173" s="215" t="s">
        <v>535</v>
      </c>
      <c r="G173" s="202"/>
      <c r="H173" s="202"/>
      <c r="I173" s="205"/>
      <c r="J173" s="216">
        <f>BK173</f>
        <v>0</v>
      </c>
      <c r="K173" s="202"/>
      <c r="L173" s="207"/>
      <c r="M173" s="208"/>
      <c r="N173" s="209"/>
      <c r="O173" s="209"/>
      <c r="P173" s="210">
        <f>SUM(P174:P195)</f>
        <v>0</v>
      </c>
      <c r="Q173" s="209"/>
      <c r="R173" s="210">
        <f>SUM(R174:R195)</f>
        <v>0.64016399999999996</v>
      </c>
      <c r="S173" s="209"/>
      <c r="T173" s="211">
        <f>SUM(T174:T195)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12" t="s">
        <v>83</v>
      </c>
      <c r="AT173" s="213" t="s">
        <v>75</v>
      </c>
      <c r="AU173" s="213" t="s">
        <v>83</v>
      </c>
      <c r="AY173" s="212" t="s">
        <v>197</v>
      </c>
      <c r="BK173" s="214">
        <f>SUM(BK174:BK195)</f>
        <v>0</v>
      </c>
    </row>
    <row r="174" s="2" customFormat="1" ht="24.15" customHeight="1">
      <c r="A174" s="41"/>
      <c r="B174" s="42"/>
      <c r="C174" s="217" t="s">
        <v>239</v>
      </c>
      <c r="D174" s="217" t="s">
        <v>199</v>
      </c>
      <c r="E174" s="218" t="s">
        <v>903</v>
      </c>
      <c r="F174" s="219" t="s">
        <v>904</v>
      </c>
      <c r="G174" s="220" t="s">
        <v>202</v>
      </c>
      <c r="H174" s="221">
        <v>762.10000000000002</v>
      </c>
      <c r="I174" s="222"/>
      <c r="J174" s="223">
        <f>ROUND(I174*H174,2)</f>
        <v>0</v>
      </c>
      <c r="K174" s="219" t="s">
        <v>203</v>
      </c>
      <c r="L174" s="47"/>
      <c r="M174" s="224" t="s">
        <v>19</v>
      </c>
      <c r="N174" s="225" t="s">
        <v>47</v>
      </c>
      <c r="O174" s="87"/>
      <c r="P174" s="226">
        <f>O174*H174</f>
        <v>0</v>
      </c>
      <c r="Q174" s="226">
        <v>0.00046999999999999999</v>
      </c>
      <c r="R174" s="226">
        <f>Q174*H174</f>
        <v>0.35818699999999998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204</v>
      </c>
      <c r="AT174" s="228" t="s">
        <v>199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204</v>
      </c>
      <c r="BM174" s="228" t="s">
        <v>1278</v>
      </c>
    </row>
    <row r="175" s="2" customFormat="1">
      <c r="A175" s="41"/>
      <c r="B175" s="42"/>
      <c r="C175" s="43"/>
      <c r="D175" s="230" t="s">
        <v>206</v>
      </c>
      <c r="E175" s="43"/>
      <c r="F175" s="231" t="s">
        <v>906</v>
      </c>
      <c r="G175" s="43"/>
      <c r="H175" s="43"/>
      <c r="I175" s="232"/>
      <c r="J175" s="43"/>
      <c r="K175" s="43"/>
      <c r="L175" s="47"/>
      <c r="M175" s="233"/>
      <c r="N175" s="23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206</v>
      </c>
      <c r="AU175" s="20" t="s">
        <v>85</v>
      </c>
    </row>
    <row r="176" s="13" customFormat="1">
      <c r="A176" s="13"/>
      <c r="B176" s="235"/>
      <c r="C176" s="236"/>
      <c r="D176" s="237" t="s">
        <v>208</v>
      </c>
      <c r="E176" s="238" t="s">
        <v>19</v>
      </c>
      <c r="F176" s="239" t="s">
        <v>1052</v>
      </c>
      <c r="G176" s="236"/>
      <c r="H176" s="240">
        <v>64.799999999999997</v>
      </c>
      <c r="I176" s="241"/>
      <c r="J176" s="236"/>
      <c r="K176" s="236"/>
      <c r="L176" s="242"/>
      <c r="M176" s="243"/>
      <c r="N176" s="244"/>
      <c r="O176" s="244"/>
      <c r="P176" s="244"/>
      <c r="Q176" s="244"/>
      <c r="R176" s="244"/>
      <c r="S176" s="244"/>
      <c r="T176" s="245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6" t="s">
        <v>208</v>
      </c>
      <c r="AU176" s="246" t="s">
        <v>85</v>
      </c>
      <c r="AV176" s="13" t="s">
        <v>85</v>
      </c>
      <c r="AW176" s="13" t="s">
        <v>37</v>
      </c>
      <c r="AX176" s="13" t="s">
        <v>76</v>
      </c>
      <c r="AY176" s="246" t="s">
        <v>197</v>
      </c>
    </row>
    <row r="177" s="15" customFormat="1">
      <c r="A177" s="15"/>
      <c r="B177" s="258"/>
      <c r="C177" s="259"/>
      <c r="D177" s="237" t="s">
        <v>208</v>
      </c>
      <c r="E177" s="260" t="s">
        <v>19</v>
      </c>
      <c r="F177" s="261" t="s">
        <v>860</v>
      </c>
      <c r="G177" s="259"/>
      <c r="H177" s="262">
        <v>64.799999999999997</v>
      </c>
      <c r="I177" s="263"/>
      <c r="J177" s="259"/>
      <c r="K177" s="259"/>
      <c r="L177" s="264"/>
      <c r="M177" s="265"/>
      <c r="N177" s="266"/>
      <c r="O177" s="266"/>
      <c r="P177" s="266"/>
      <c r="Q177" s="266"/>
      <c r="R177" s="266"/>
      <c r="S177" s="266"/>
      <c r="T177" s="267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8" t="s">
        <v>208</v>
      </c>
      <c r="AU177" s="268" t="s">
        <v>85</v>
      </c>
      <c r="AV177" s="15" t="s">
        <v>93</v>
      </c>
      <c r="AW177" s="15" t="s">
        <v>37</v>
      </c>
      <c r="AX177" s="15" t="s">
        <v>76</v>
      </c>
      <c r="AY177" s="268" t="s">
        <v>197</v>
      </c>
    </row>
    <row r="178" s="13" customFormat="1">
      <c r="A178" s="13"/>
      <c r="B178" s="235"/>
      <c r="C178" s="236"/>
      <c r="D178" s="237" t="s">
        <v>208</v>
      </c>
      <c r="E178" s="238" t="s">
        <v>19</v>
      </c>
      <c r="F178" s="239" t="s">
        <v>1053</v>
      </c>
      <c r="G178" s="236"/>
      <c r="H178" s="240">
        <v>15.800000000000001</v>
      </c>
      <c r="I178" s="241"/>
      <c r="J178" s="236"/>
      <c r="K178" s="236"/>
      <c r="L178" s="242"/>
      <c r="M178" s="243"/>
      <c r="N178" s="244"/>
      <c r="O178" s="244"/>
      <c r="P178" s="244"/>
      <c r="Q178" s="244"/>
      <c r="R178" s="244"/>
      <c r="S178" s="244"/>
      <c r="T178" s="245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6" t="s">
        <v>208</v>
      </c>
      <c r="AU178" s="246" t="s">
        <v>85</v>
      </c>
      <c r="AV178" s="13" t="s">
        <v>85</v>
      </c>
      <c r="AW178" s="13" t="s">
        <v>37</v>
      </c>
      <c r="AX178" s="13" t="s">
        <v>76</v>
      </c>
      <c r="AY178" s="246" t="s">
        <v>197</v>
      </c>
    </row>
    <row r="179" s="13" customFormat="1">
      <c r="A179" s="13"/>
      <c r="B179" s="235"/>
      <c r="C179" s="236"/>
      <c r="D179" s="237" t="s">
        <v>208</v>
      </c>
      <c r="E179" s="238" t="s">
        <v>19</v>
      </c>
      <c r="F179" s="239" t="s">
        <v>1054</v>
      </c>
      <c r="G179" s="236"/>
      <c r="H179" s="240">
        <v>17.399999999999999</v>
      </c>
      <c r="I179" s="241"/>
      <c r="J179" s="236"/>
      <c r="K179" s="236"/>
      <c r="L179" s="242"/>
      <c r="M179" s="243"/>
      <c r="N179" s="244"/>
      <c r="O179" s="244"/>
      <c r="P179" s="244"/>
      <c r="Q179" s="244"/>
      <c r="R179" s="244"/>
      <c r="S179" s="244"/>
      <c r="T179" s="245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6" t="s">
        <v>208</v>
      </c>
      <c r="AU179" s="246" t="s">
        <v>85</v>
      </c>
      <c r="AV179" s="13" t="s">
        <v>85</v>
      </c>
      <c r="AW179" s="13" t="s">
        <v>37</v>
      </c>
      <c r="AX179" s="13" t="s">
        <v>76</v>
      </c>
      <c r="AY179" s="246" t="s">
        <v>197</v>
      </c>
    </row>
    <row r="180" s="13" customFormat="1">
      <c r="A180" s="13"/>
      <c r="B180" s="235"/>
      <c r="C180" s="236"/>
      <c r="D180" s="237" t="s">
        <v>208</v>
      </c>
      <c r="E180" s="238" t="s">
        <v>19</v>
      </c>
      <c r="F180" s="239" t="s">
        <v>1055</v>
      </c>
      <c r="G180" s="236"/>
      <c r="H180" s="240">
        <v>11.6</v>
      </c>
      <c r="I180" s="241"/>
      <c r="J180" s="236"/>
      <c r="K180" s="236"/>
      <c r="L180" s="242"/>
      <c r="M180" s="243"/>
      <c r="N180" s="244"/>
      <c r="O180" s="244"/>
      <c r="P180" s="244"/>
      <c r="Q180" s="244"/>
      <c r="R180" s="244"/>
      <c r="S180" s="244"/>
      <c r="T180" s="245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6" t="s">
        <v>208</v>
      </c>
      <c r="AU180" s="246" t="s">
        <v>85</v>
      </c>
      <c r="AV180" s="13" t="s">
        <v>85</v>
      </c>
      <c r="AW180" s="13" t="s">
        <v>37</v>
      </c>
      <c r="AX180" s="13" t="s">
        <v>76</v>
      </c>
      <c r="AY180" s="246" t="s">
        <v>197</v>
      </c>
    </row>
    <row r="181" s="15" customFormat="1">
      <c r="A181" s="15"/>
      <c r="B181" s="258"/>
      <c r="C181" s="259"/>
      <c r="D181" s="237" t="s">
        <v>208</v>
      </c>
      <c r="E181" s="260" t="s">
        <v>19</v>
      </c>
      <c r="F181" s="261" t="s">
        <v>378</v>
      </c>
      <c r="G181" s="259"/>
      <c r="H181" s="262">
        <v>44.800000000000004</v>
      </c>
      <c r="I181" s="263"/>
      <c r="J181" s="259"/>
      <c r="K181" s="259"/>
      <c r="L181" s="264"/>
      <c r="M181" s="265"/>
      <c r="N181" s="266"/>
      <c r="O181" s="266"/>
      <c r="P181" s="266"/>
      <c r="Q181" s="266"/>
      <c r="R181" s="266"/>
      <c r="S181" s="266"/>
      <c r="T181" s="267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8" t="s">
        <v>208</v>
      </c>
      <c r="AU181" s="268" t="s">
        <v>85</v>
      </c>
      <c r="AV181" s="15" t="s">
        <v>93</v>
      </c>
      <c r="AW181" s="15" t="s">
        <v>37</v>
      </c>
      <c r="AX181" s="15" t="s">
        <v>76</v>
      </c>
      <c r="AY181" s="268" t="s">
        <v>197</v>
      </c>
    </row>
    <row r="182" s="13" customFormat="1">
      <c r="A182" s="13"/>
      <c r="B182" s="235"/>
      <c r="C182" s="236"/>
      <c r="D182" s="237" t="s">
        <v>208</v>
      </c>
      <c r="E182" s="238" t="s">
        <v>19</v>
      </c>
      <c r="F182" s="239" t="s">
        <v>1056</v>
      </c>
      <c r="G182" s="236"/>
      <c r="H182" s="240">
        <v>2.7999999999999998</v>
      </c>
      <c r="I182" s="241"/>
      <c r="J182" s="236"/>
      <c r="K182" s="236"/>
      <c r="L182" s="242"/>
      <c r="M182" s="243"/>
      <c r="N182" s="244"/>
      <c r="O182" s="244"/>
      <c r="P182" s="244"/>
      <c r="Q182" s="244"/>
      <c r="R182" s="244"/>
      <c r="S182" s="244"/>
      <c r="T182" s="245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6" t="s">
        <v>208</v>
      </c>
      <c r="AU182" s="246" t="s">
        <v>85</v>
      </c>
      <c r="AV182" s="13" t="s">
        <v>85</v>
      </c>
      <c r="AW182" s="13" t="s">
        <v>37</v>
      </c>
      <c r="AX182" s="13" t="s">
        <v>76</v>
      </c>
      <c r="AY182" s="246" t="s">
        <v>197</v>
      </c>
    </row>
    <row r="183" s="13" customFormat="1">
      <c r="A183" s="13"/>
      <c r="B183" s="235"/>
      <c r="C183" s="236"/>
      <c r="D183" s="237" t="s">
        <v>208</v>
      </c>
      <c r="E183" s="238" t="s">
        <v>19</v>
      </c>
      <c r="F183" s="239" t="s">
        <v>1057</v>
      </c>
      <c r="G183" s="236"/>
      <c r="H183" s="240">
        <v>2.8999999999999999</v>
      </c>
      <c r="I183" s="241"/>
      <c r="J183" s="236"/>
      <c r="K183" s="236"/>
      <c r="L183" s="242"/>
      <c r="M183" s="243"/>
      <c r="N183" s="244"/>
      <c r="O183" s="244"/>
      <c r="P183" s="244"/>
      <c r="Q183" s="244"/>
      <c r="R183" s="244"/>
      <c r="S183" s="244"/>
      <c r="T183" s="245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6" t="s">
        <v>208</v>
      </c>
      <c r="AU183" s="246" t="s">
        <v>85</v>
      </c>
      <c r="AV183" s="13" t="s">
        <v>85</v>
      </c>
      <c r="AW183" s="13" t="s">
        <v>37</v>
      </c>
      <c r="AX183" s="13" t="s">
        <v>76</v>
      </c>
      <c r="AY183" s="246" t="s">
        <v>197</v>
      </c>
    </row>
    <row r="184" s="13" customFormat="1">
      <c r="A184" s="13"/>
      <c r="B184" s="235"/>
      <c r="C184" s="236"/>
      <c r="D184" s="237" t="s">
        <v>208</v>
      </c>
      <c r="E184" s="238" t="s">
        <v>19</v>
      </c>
      <c r="F184" s="239" t="s">
        <v>1058</v>
      </c>
      <c r="G184" s="236"/>
      <c r="H184" s="240">
        <v>538.75</v>
      </c>
      <c r="I184" s="241"/>
      <c r="J184" s="236"/>
      <c r="K184" s="236"/>
      <c r="L184" s="242"/>
      <c r="M184" s="243"/>
      <c r="N184" s="244"/>
      <c r="O184" s="244"/>
      <c r="P184" s="244"/>
      <c r="Q184" s="244"/>
      <c r="R184" s="244"/>
      <c r="S184" s="244"/>
      <c r="T184" s="245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6" t="s">
        <v>208</v>
      </c>
      <c r="AU184" s="246" t="s">
        <v>85</v>
      </c>
      <c r="AV184" s="13" t="s">
        <v>85</v>
      </c>
      <c r="AW184" s="13" t="s">
        <v>37</v>
      </c>
      <c r="AX184" s="13" t="s">
        <v>76</v>
      </c>
      <c r="AY184" s="246" t="s">
        <v>197</v>
      </c>
    </row>
    <row r="185" s="15" customFormat="1">
      <c r="A185" s="15"/>
      <c r="B185" s="258"/>
      <c r="C185" s="259"/>
      <c r="D185" s="237" t="s">
        <v>208</v>
      </c>
      <c r="E185" s="260" t="s">
        <v>19</v>
      </c>
      <c r="F185" s="261" t="s">
        <v>383</v>
      </c>
      <c r="G185" s="259"/>
      <c r="H185" s="262">
        <v>544.45000000000005</v>
      </c>
      <c r="I185" s="263"/>
      <c r="J185" s="259"/>
      <c r="K185" s="259"/>
      <c r="L185" s="264"/>
      <c r="M185" s="265"/>
      <c r="N185" s="266"/>
      <c r="O185" s="266"/>
      <c r="P185" s="266"/>
      <c r="Q185" s="266"/>
      <c r="R185" s="266"/>
      <c r="S185" s="266"/>
      <c r="T185" s="267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8" t="s">
        <v>208</v>
      </c>
      <c r="AU185" s="268" t="s">
        <v>85</v>
      </c>
      <c r="AV185" s="15" t="s">
        <v>93</v>
      </c>
      <c r="AW185" s="15" t="s">
        <v>37</v>
      </c>
      <c r="AX185" s="15" t="s">
        <v>76</v>
      </c>
      <c r="AY185" s="268" t="s">
        <v>197</v>
      </c>
    </row>
    <row r="186" s="13" customFormat="1">
      <c r="A186" s="13"/>
      <c r="B186" s="235"/>
      <c r="C186" s="236"/>
      <c r="D186" s="237" t="s">
        <v>208</v>
      </c>
      <c r="E186" s="238" t="s">
        <v>19</v>
      </c>
      <c r="F186" s="239" t="s">
        <v>1059</v>
      </c>
      <c r="G186" s="236"/>
      <c r="H186" s="240">
        <v>16.800000000000001</v>
      </c>
      <c r="I186" s="241"/>
      <c r="J186" s="236"/>
      <c r="K186" s="236"/>
      <c r="L186" s="242"/>
      <c r="M186" s="243"/>
      <c r="N186" s="244"/>
      <c r="O186" s="244"/>
      <c r="P186" s="244"/>
      <c r="Q186" s="244"/>
      <c r="R186" s="244"/>
      <c r="S186" s="244"/>
      <c r="T186" s="245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6" t="s">
        <v>208</v>
      </c>
      <c r="AU186" s="246" t="s">
        <v>85</v>
      </c>
      <c r="AV186" s="13" t="s">
        <v>85</v>
      </c>
      <c r="AW186" s="13" t="s">
        <v>37</v>
      </c>
      <c r="AX186" s="13" t="s">
        <v>76</v>
      </c>
      <c r="AY186" s="246" t="s">
        <v>197</v>
      </c>
    </row>
    <row r="187" s="15" customFormat="1">
      <c r="A187" s="15"/>
      <c r="B187" s="258"/>
      <c r="C187" s="259"/>
      <c r="D187" s="237" t="s">
        <v>208</v>
      </c>
      <c r="E187" s="260" t="s">
        <v>19</v>
      </c>
      <c r="F187" s="261" t="s">
        <v>1060</v>
      </c>
      <c r="G187" s="259"/>
      <c r="H187" s="262">
        <v>16.800000000000001</v>
      </c>
      <c r="I187" s="263"/>
      <c r="J187" s="259"/>
      <c r="K187" s="259"/>
      <c r="L187" s="264"/>
      <c r="M187" s="265"/>
      <c r="N187" s="266"/>
      <c r="O187" s="266"/>
      <c r="P187" s="266"/>
      <c r="Q187" s="266"/>
      <c r="R187" s="266"/>
      <c r="S187" s="266"/>
      <c r="T187" s="267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8" t="s">
        <v>208</v>
      </c>
      <c r="AU187" s="268" t="s">
        <v>85</v>
      </c>
      <c r="AV187" s="15" t="s">
        <v>93</v>
      </c>
      <c r="AW187" s="15" t="s">
        <v>37</v>
      </c>
      <c r="AX187" s="15" t="s">
        <v>76</v>
      </c>
      <c r="AY187" s="268" t="s">
        <v>197</v>
      </c>
    </row>
    <row r="188" s="13" customFormat="1">
      <c r="A188" s="13"/>
      <c r="B188" s="235"/>
      <c r="C188" s="236"/>
      <c r="D188" s="237" t="s">
        <v>208</v>
      </c>
      <c r="E188" s="238" t="s">
        <v>19</v>
      </c>
      <c r="F188" s="239" t="s">
        <v>1061</v>
      </c>
      <c r="G188" s="236"/>
      <c r="H188" s="240">
        <v>8.5</v>
      </c>
      <c r="I188" s="241"/>
      <c r="J188" s="236"/>
      <c r="K188" s="236"/>
      <c r="L188" s="242"/>
      <c r="M188" s="243"/>
      <c r="N188" s="244"/>
      <c r="O188" s="244"/>
      <c r="P188" s="244"/>
      <c r="Q188" s="244"/>
      <c r="R188" s="244"/>
      <c r="S188" s="244"/>
      <c r="T188" s="245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6" t="s">
        <v>208</v>
      </c>
      <c r="AU188" s="246" t="s">
        <v>85</v>
      </c>
      <c r="AV188" s="13" t="s">
        <v>85</v>
      </c>
      <c r="AW188" s="13" t="s">
        <v>37</v>
      </c>
      <c r="AX188" s="13" t="s">
        <v>76</v>
      </c>
      <c r="AY188" s="246" t="s">
        <v>197</v>
      </c>
    </row>
    <row r="189" s="13" customFormat="1">
      <c r="A189" s="13"/>
      <c r="B189" s="235"/>
      <c r="C189" s="236"/>
      <c r="D189" s="237" t="s">
        <v>208</v>
      </c>
      <c r="E189" s="238" t="s">
        <v>19</v>
      </c>
      <c r="F189" s="239" t="s">
        <v>1062</v>
      </c>
      <c r="G189" s="236"/>
      <c r="H189" s="240">
        <v>2.5</v>
      </c>
      <c r="I189" s="241"/>
      <c r="J189" s="236"/>
      <c r="K189" s="236"/>
      <c r="L189" s="242"/>
      <c r="M189" s="243"/>
      <c r="N189" s="244"/>
      <c r="O189" s="244"/>
      <c r="P189" s="244"/>
      <c r="Q189" s="244"/>
      <c r="R189" s="244"/>
      <c r="S189" s="244"/>
      <c r="T189" s="245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6" t="s">
        <v>208</v>
      </c>
      <c r="AU189" s="246" t="s">
        <v>85</v>
      </c>
      <c r="AV189" s="13" t="s">
        <v>85</v>
      </c>
      <c r="AW189" s="13" t="s">
        <v>37</v>
      </c>
      <c r="AX189" s="13" t="s">
        <v>76</v>
      </c>
      <c r="AY189" s="246" t="s">
        <v>197</v>
      </c>
    </row>
    <row r="190" s="13" customFormat="1">
      <c r="A190" s="13"/>
      <c r="B190" s="235"/>
      <c r="C190" s="236"/>
      <c r="D190" s="237" t="s">
        <v>208</v>
      </c>
      <c r="E190" s="238" t="s">
        <v>19</v>
      </c>
      <c r="F190" s="239" t="s">
        <v>1063</v>
      </c>
      <c r="G190" s="236"/>
      <c r="H190" s="240">
        <v>55.950000000000003</v>
      </c>
      <c r="I190" s="241"/>
      <c r="J190" s="236"/>
      <c r="K190" s="236"/>
      <c r="L190" s="242"/>
      <c r="M190" s="243"/>
      <c r="N190" s="244"/>
      <c r="O190" s="244"/>
      <c r="P190" s="244"/>
      <c r="Q190" s="244"/>
      <c r="R190" s="244"/>
      <c r="S190" s="244"/>
      <c r="T190" s="245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6" t="s">
        <v>208</v>
      </c>
      <c r="AU190" s="246" t="s">
        <v>85</v>
      </c>
      <c r="AV190" s="13" t="s">
        <v>85</v>
      </c>
      <c r="AW190" s="13" t="s">
        <v>37</v>
      </c>
      <c r="AX190" s="13" t="s">
        <v>76</v>
      </c>
      <c r="AY190" s="246" t="s">
        <v>197</v>
      </c>
    </row>
    <row r="191" s="13" customFormat="1">
      <c r="A191" s="13"/>
      <c r="B191" s="235"/>
      <c r="C191" s="236"/>
      <c r="D191" s="237" t="s">
        <v>208</v>
      </c>
      <c r="E191" s="238" t="s">
        <v>19</v>
      </c>
      <c r="F191" s="239" t="s">
        <v>1064</v>
      </c>
      <c r="G191" s="236"/>
      <c r="H191" s="240">
        <v>24.300000000000001</v>
      </c>
      <c r="I191" s="241"/>
      <c r="J191" s="236"/>
      <c r="K191" s="236"/>
      <c r="L191" s="242"/>
      <c r="M191" s="243"/>
      <c r="N191" s="244"/>
      <c r="O191" s="244"/>
      <c r="P191" s="244"/>
      <c r="Q191" s="244"/>
      <c r="R191" s="244"/>
      <c r="S191" s="244"/>
      <c r="T191" s="245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6" t="s">
        <v>208</v>
      </c>
      <c r="AU191" s="246" t="s">
        <v>85</v>
      </c>
      <c r="AV191" s="13" t="s">
        <v>85</v>
      </c>
      <c r="AW191" s="13" t="s">
        <v>37</v>
      </c>
      <c r="AX191" s="13" t="s">
        <v>76</v>
      </c>
      <c r="AY191" s="246" t="s">
        <v>197</v>
      </c>
    </row>
    <row r="192" s="15" customFormat="1">
      <c r="A192" s="15"/>
      <c r="B192" s="258"/>
      <c r="C192" s="259"/>
      <c r="D192" s="237" t="s">
        <v>208</v>
      </c>
      <c r="E192" s="260" t="s">
        <v>19</v>
      </c>
      <c r="F192" s="261" t="s">
        <v>390</v>
      </c>
      <c r="G192" s="259"/>
      <c r="H192" s="262">
        <v>91.25</v>
      </c>
      <c r="I192" s="263"/>
      <c r="J192" s="259"/>
      <c r="K192" s="259"/>
      <c r="L192" s="264"/>
      <c r="M192" s="265"/>
      <c r="N192" s="266"/>
      <c r="O192" s="266"/>
      <c r="P192" s="266"/>
      <c r="Q192" s="266"/>
      <c r="R192" s="266"/>
      <c r="S192" s="266"/>
      <c r="T192" s="267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8" t="s">
        <v>208</v>
      </c>
      <c r="AU192" s="268" t="s">
        <v>85</v>
      </c>
      <c r="AV192" s="15" t="s">
        <v>93</v>
      </c>
      <c r="AW192" s="15" t="s">
        <v>37</v>
      </c>
      <c r="AX192" s="15" t="s">
        <v>76</v>
      </c>
      <c r="AY192" s="268" t="s">
        <v>197</v>
      </c>
    </row>
    <row r="193" s="14" customFormat="1">
      <c r="A193" s="14"/>
      <c r="B193" s="247"/>
      <c r="C193" s="248"/>
      <c r="D193" s="237" t="s">
        <v>208</v>
      </c>
      <c r="E193" s="249" t="s">
        <v>19</v>
      </c>
      <c r="F193" s="250" t="s">
        <v>272</v>
      </c>
      <c r="G193" s="248"/>
      <c r="H193" s="251">
        <v>762.09999999999991</v>
      </c>
      <c r="I193" s="252"/>
      <c r="J193" s="248"/>
      <c r="K193" s="248"/>
      <c r="L193" s="253"/>
      <c r="M193" s="254"/>
      <c r="N193" s="255"/>
      <c r="O193" s="255"/>
      <c r="P193" s="255"/>
      <c r="Q193" s="255"/>
      <c r="R193" s="255"/>
      <c r="S193" s="255"/>
      <c r="T193" s="256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7" t="s">
        <v>208</v>
      </c>
      <c r="AU193" s="257" t="s">
        <v>85</v>
      </c>
      <c r="AV193" s="14" t="s">
        <v>204</v>
      </c>
      <c r="AW193" s="14" t="s">
        <v>37</v>
      </c>
      <c r="AX193" s="14" t="s">
        <v>83</v>
      </c>
      <c r="AY193" s="257" t="s">
        <v>197</v>
      </c>
    </row>
    <row r="194" s="2" customFormat="1" ht="21.75" customHeight="1">
      <c r="A194" s="41"/>
      <c r="B194" s="42"/>
      <c r="C194" s="217" t="s">
        <v>245</v>
      </c>
      <c r="D194" s="217" t="s">
        <v>199</v>
      </c>
      <c r="E194" s="218" t="s">
        <v>621</v>
      </c>
      <c r="F194" s="219" t="s">
        <v>622</v>
      </c>
      <c r="G194" s="220" t="s">
        <v>202</v>
      </c>
      <c r="H194" s="221">
        <v>762.10000000000002</v>
      </c>
      <c r="I194" s="222"/>
      <c r="J194" s="223">
        <f>ROUND(I194*H194,2)</f>
        <v>0</v>
      </c>
      <c r="K194" s="219" t="s">
        <v>203</v>
      </c>
      <c r="L194" s="47"/>
      <c r="M194" s="224" t="s">
        <v>19</v>
      </c>
      <c r="N194" s="225" t="s">
        <v>47</v>
      </c>
      <c r="O194" s="87"/>
      <c r="P194" s="226">
        <f>O194*H194</f>
        <v>0</v>
      </c>
      <c r="Q194" s="226">
        <v>0.00036999999999999999</v>
      </c>
      <c r="R194" s="226">
        <f>Q194*H194</f>
        <v>0.28197699999999998</v>
      </c>
      <c r="S194" s="226">
        <v>0</v>
      </c>
      <c r="T194" s="227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8" t="s">
        <v>204</v>
      </c>
      <c r="AT194" s="228" t="s">
        <v>199</v>
      </c>
      <c r="AU194" s="228" t="s">
        <v>85</v>
      </c>
      <c r="AY194" s="20" t="s">
        <v>197</v>
      </c>
      <c r="BE194" s="229">
        <f>IF(N194="základní",J194,0)</f>
        <v>0</v>
      </c>
      <c r="BF194" s="229">
        <f>IF(N194="snížená",J194,0)</f>
        <v>0</v>
      </c>
      <c r="BG194" s="229">
        <f>IF(N194="zákl. přenesená",J194,0)</f>
        <v>0</v>
      </c>
      <c r="BH194" s="229">
        <f>IF(N194="sníž. přenesená",J194,0)</f>
        <v>0</v>
      </c>
      <c r="BI194" s="229">
        <f>IF(N194="nulová",J194,0)</f>
        <v>0</v>
      </c>
      <c r="BJ194" s="20" t="s">
        <v>83</v>
      </c>
      <c r="BK194" s="229">
        <f>ROUND(I194*H194,2)</f>
        <v>0</v>
      </c>
      <c r="BL194" s="20" t="s">
        <v>204</v>
      </c>
      <c r="BM194" s="228" t="s">
        <v>1279</v>
      </c>
    </row>
    <row r="195" s="2" customFormat="1">
      <c r="A195" s="41"/>
      <c r="B195" s="42"/>
      <c r="C195" s="43"/>
      <c r="D195" s="230" t="s">
        <v>206</v>
      </c>
      <c r="E195" s="43"/>
      <c r="F195" s="231" t="s">
        <v>624</v>
      </c>
      <c r="G195" s="43"/>
      <c r="H195" s="43"/>
      <c r="I195" s="232"/>
      <c r="J195" s="43"/>
      <c r="K195" s="43"/>
      <c r="L195" s="47"/>
      <c r="M195" s="233"/>
      <c r="N195" s="234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206</v>
      </c>
      <c r="AU195" s="20" t="s">
        <v>85</v>
      </c>
    </row>
    <row r="196" s="12" customFormat="1" ht="22.8" customHeight="1">
      <c r="A196" s="12"/>
      <c r="B196" s="201"/>
      <c r="C196" s="202"/>
      <c r="D196" s="203" t="s">
        <v>75</v>
      </c>
      <c r="E196" s="215" t="s">
        <v>735</v>
      </c>
      <c r="F196" s="215" t="s">
        <v>736</v>
      </c>
      <c r="G196" s="202"/>
      <c r="H196" s="202"/>
      <c r="I196" s="205"/>
      <c r="J196" s="216">
        <f>BK196</f>
        <v>0</v>
      </c>
      <c r="K196" s="202"/>
      <c r="L196" s="207"/>
      <c r="M196" s="208"/>
      <c r="N196" s="209"/>
      <c r="O196" s="209"/>
      <c r="P196" s="210">
        <f>SUM(P197:P198)</f>
        <v>0</v>
      </c>
      <c r="Q196" s="209"/>
      <c r="R196" s="210">
        <f>SUM(R197:R198)</f>
        <v>0</v>
      </c>
      <c r="S196" s="209"/>
      <c r="T196" s="211">
        <f>SUM(T197:T198)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2" t="s">
        <v>83</v>
      </c>
      <c r="AT196" s="213" t="s">
        <v>75</v>
      </c>
      <c r="AU196" s="213" t="s">
        <v>83</v>
      </c>
      <c r="AY196" s="212" t="s">
        <v>197</v>
      </c>
      <c r="BK196" s="214">
        <f>SUM(BK197:BK198)</f>
        <v>0</v>
      </c>
    </row>
    <row r="197" s="2" customFormat="1" ht="44.25" customHeight="1">
      <c r="A197" s="41"/>
      <c r="B197" s="42"/>
      <c r="C197" s="217" t="s">
        <v>252</v>
      </c>
      <c r="D197" s="217" t="s">
        <v>199</v>
      </c>
      <c r="E197" s="218" t="s">
        <v>908</v>
      </c>
      <c r="F197" s="219" t="s">
        <v>909</v>
      </c>
      <c r="G197" s="220" t="s">
        <v>345</v>
      </c>
      <c r="H197" s="221">
        <v>0.64000000000000001</v>
      </c>
      <c r="I197" s="222"/>
      <c r="J197" s="223">
        <f>ROUND(I197*H197,2)</f>
        <v>0</v>
      </c>
      <c r="K197" s="219" t="s">
        <v>203</v>
      </c>
      <c r="L197" s="47"/>
      <c r="M197" s="224" t="s">
        <v>19</v>
      </c>
      <c r="N197" s="225" t="s">
        <v>47</v>
      </c>
      <c r="O197" s="87"/>
      <c r="P197" s="226">
        <f>O197*H197</f>
        <v>0</v>
      </c>
      <c r="Q197" s="226">
        <v>0</v>
      </c>
      <c r="R197" s="226">
        <f>Q197*H197</f>
        <v>0</v>
      </c>
      <c r="S197" s="226">
        <v>0</v>
      </c>
      <c r="T197" s="227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8" t="s">
        <v>204</v>
      </c>
      <c r="AT197" s="228" t="s">
        <v>199</v>
      </c>
      <c r="AU197" s="228" t="s">
        <v>85</v>
      </c>
      <c r="AY197" s="20" t="s">
        <v>197</v>
      </c>
      <c r="BE197" s="229">
        <f>IF(N197="základní",J197,0)</f>
        <v>0</v>
      </c>
      <c r="BF197" s="229">
        <f>IF(N197="snížená",J197,0)</f>
        <v>0</v>
      </c>
      <c r="BG197" s="229">
        <f>IF(N197="zákl. přenesená",J197,0)</f>
        <v>0</v>
      </c>
      <c r="BH197" s="229">
        <f>IF(N197="sníž. přenesená",J197,0)</f>
        <v>0</v>
      </c>
      <c r="BI197" s="229">
        <f>IF(N197="nulová",J197,0)</f>
        <v>0</v>
      </c>
      <c r="BJ197" s="20" t="s">
        <v>83</v>
      </c>
      <c r="BK197" s="229">
        <f>ROUND(I197*H197,2)</f>
        <v>0</v>
      </c>
      <c r="BL197" s="20" t="s">
        <v>204</v>
      </c>
      <c r="BM197" s="228" t="s">
        <v>1280</v>
      </c>
    </row>
    <row r="198" s="2" customFormat="1">
      <c r="A198" s="41"/>
      <c r="B198" s="42"/>
      <c r="C198" s="43"/>
      <c r="D198" s="230" t="s">
        <v>206</v>
      </c>
      <c r="E198" s="43"/>
      <c r="F198" s="231" t="s">
        <v>911</v>
      </c>
      <c r="G198" s="43"/>
      <c r="H198" s="43"/>
      <c r="I198" s="232"/>
      <c r="J198" s="43"/>
      <c r="K198" s="43"/>
      <c r="L198" s="47"/>
      <c r="M198" s="233"/>
      <c r="N198" s="23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206</v>
      </c>
      <c r="AU198" s="20" t="s">
        <v>85</v>
      </c>
    </row>
    <row r="199" s="12" customFormat="1" ht="25.92" customHeight="1">
      <c r="A199" s="12"/>
      <c r="B199" s="201"/>
      <c r="C199" s="202"/>
      <c r="D199" s="203" t="s">
        <v>75</v>
      </c>
      <c r="E199" s="204" t="s">
        <v>844</v>
      </c>
      <c r="F199" s="204" t="s">
        <v>845</v>
      </c>
      <c r="G199" s="202"/>
      <c r="H199" s="202"/>
      <c r="I199" s="205"/>
      <c r="J199" s="206">
        <f>BK199</f>
        <v>0</v>
      </c>
      <c r="K199" s="202"/>
      <c r="L199" s="207"/>
      <c r="M199" s="208"/>
      <c r="N199" s="209"/>
      <c r="O199" s="209"/>
      <c r="P199" s="210">
        <f>P200</f>
        <v>0</v>
      </c>
      <c r="Q199" s="209"/>
      <c r="R199" s="210">
        <f>R200</f>
        <v>0</v>
      </c>
      <c r="S199" s="209"/>
      <c r="T199" s="211">
        <f>T200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12" t="s">
        <v>224</v>
      </c>
      <c r="AT199" s="213" t="s">
        <v>75</v>
      </c>
      <c r="AU199" s="213" t="s">
        <v>76</v>
      </c>
      <c r="AY199" s="212" t="s">
        <v>197</v>
      </c>
      <c r="BK199" s="214">
        <f>BK200</f>
        <v>0</v>
      </c>
    </row>
    <row r="200" s="12" customFormat="1" ht="22.8" customHeight="1">
      <c r="A200" s="12"/>
      <c r="B200" s="201"/>
      <c r="C200" s="202"/>
      <c r="D200" s="203" t="s">
        <v>75</v>
      </c>
      <c r="E200" s="215" t="s">
        <v>846</v>
      </c>
      <c r="F200" s="215" t="s">
        <v>847</v>
      </c>
      <c r="G200" s="202"/>
      <c r="H200" s="202"/>
      <c r="I200" s="205"/>
      <c r="J200" s="216">
        <f>BK200</f>
        <v>0</v>
      </c>
      <c r="K200" s="202"/>
      <c r="L200" s="207"/>
      <c r="M200" s="208"/>
      <c r="N200" s="209"/>
      <c r="O200" s="209"/>
      <c r="P200" s="210">
        <f>P201</f>
        <v>0</v>
      </c>
      <c r="Q200" s="209"/>
      <c r="R200" s="210">
        <f>R201</f>
        <v>0</v>
      </c>
      <c r="S200" s="209"/>
      <c r="T200" s="211">
        <f>T201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12" t="s">
        <v>224</v>
      </c>
      <c r="AT200" s="213" t="s">
        <v>75</v>
      </c>
      <c r="AU200" s="213" t="s">
        <v>83</v>
      </c>
      <c r="AY200" s="212" t="s">
        <v>197</v>
      </c>
      <c r="BK200" s="214">
        <f>BK201</f>
        <v>0</v>
      </c>
    </row>
    <row r="201" s="2" customFormat="1" ht="24.15" customHeight="1">
      <c r="A201" s="41"/>
      <c r="B201" s="42"/>
      <c r="C201" s="217" t="s">
        <v>258</v>
      </c>
      <c r="D201" s="217" t="s">
        <v>199</v>
      </c>
      <c r="E201" s="218" t="s">
        <v>912</v>
      </c>
      <c r="F201" s="219" t="s">
        <v>913</v>
      </c>
      <c r="G201" s="220" t="s">
        <v>851</v>
      </c>
      <c r="H201" s="221">
        <v>1</v>
      </c>
      <c r="I201" s="222"/>
      <c r="J201" s="223">
        <f>ROUND(I201*H201,2)</f>
        <v>0</v>
      </c>
      <c r="K201" s="219" t="s">
        <v>19</v>
      </c>
      <c r="L201" s="47"/>
      <c r="M201" s="280" t="s">
        <v>19</v>
      </c>
      <c r="N201" s="281" t="s">
        <v>47</v>
      </c>
      <c r="O201" s="282"/>
      <c r="P201" s="283">
        <f>O201*H201</f>
        <v>0</v>
      </c>
      <c r="Q201" s="283">
        <v>0</v>
      </c>
      <c r="R201" s="283">
        <f>Q201*H201</f>
        <v>0</v>
      </c>
      <c r="S201" s="283">
        <v>0</v>
      </c>
      <c r="T201" s="284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8" t="s">
        <v>852</v>
      </c>
      <c r="AT201" s="228" t="s">
        <v>199</v>
      </c>
      <c r="AU201" s="228" t="s">
        <v>85</v>
      </c>
      <c r="AY201" s="20" t="s">
        <v>197</v>
      </c>
      <c r="BE201" s="229">
        <f>IF(N201="základní",J201,0)</f>
        <v>0</v>
      </c>
      <c r="BF201" s="229">
        <f>IF(N201="snížená",J201,0)</f>
        <v>0</v>
      </c>
      <c r="BG201" s="229">
        <f>IF(N201="zákl. přenesená",J201,0)</f>
        <v>0</v>
      </c>
      <c r="BH201" s="229">
        <f>IF(N201="sníž. přenesená",J201,0)</f>
        <v>0</v>
      </c>
      <c r="BI201" s="229">
        <f>IF(N201="nulová",J201,0)</f>
        <v>0</v>
      </c>
      <c r="BJ201" s="20" t="s">
        <v>83</v>
      </c>
      <c r="BK201" s="229">
        <f>ROUND(I201*H201,2)</f>
        <v>0</v>
      </c>
      <c r="BL201" s="20" t="s">
        <v>852</v>
      </c>
      <c r="BM201" s="228" t="s">
        <v>1281</v>
      </c>
    </row>
    <row r="202" s="2" customFormat="1" ht="6.96" customHeight="1">
      <c r="A202" s="41"/>
      <c r="B202" s="62"/>
      <c r="C202" s="63"/>
      <c r="D202" s="63"/>
      <c r="E202" s="63"/>
      <c r="F202" s="63"/>
      <c r="G202" s="63"/>
      <c r="H202" s="63"/>
      <c r="I202" s="63"/>
      <c r="J202" s="63"/>
      <c r="K202" s="63"/>
      <c r="L202" s="47"/>
      <c r="M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</row>
  </sheetData>
  <sheetProtection sheet="1" autoFilter="0" formatColumns="0" formatRows="0" objects="1" scenarios="1" spinCount="100000" saltValue="RF27UG8EtoskW17UB7hAn0sGwkbpOxKsu2/iqXC6GGdkv+kvfv9cvYJQTm2e+9d57vqZlh1u5ejfVfSHy2SVbw==" hashValue="EezbB0FivCBvY43z8Jj3EASAlJvzsGoQB40Rcr2SV7hbQcoLFoxNjxcarMnskF/2K7W/+QijISnP2KOW5JHUAg==" algorithmName="SHA-512" password="CC35"/>
  <autoFilter ref="C97:K201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4:H84"/>
    <mergeCell ref="E88:H88"/>
    <mergeCell ref="E86:H86"/>
    <mergeCell ref="E90:H90"/>
    <mergeCell ref="L2:V2"/>
  </mergeCells>
  <hyperlinks>
    <hyperlink ref="F102" r:id="rId1" display="https://podminky.urs.cz/item/CS_URS_2025_02/131251104"/>
    <hyperlink ref="F122" r:id="rId2" display="https://podminky.urs.cz/item/CS_URS_2025_02/139001101"/>
    <hyperlink ref="F125" r:id="rId3" display="https://podminky.urs.cz/item/CS_URS_2025_02/162351104"/>
    <hyperlink ref="F127" r:id="rId4" display="https://podminky.urs.cz/item/CS_URS_2025_02/162751119"/>
    <hyperlink ref="F130" r:id="rId5" display="https://podminky.urs.cz/item/CS_URS_2025_02/171152501"/>
    <hyperlink ref="F150" r:id="rId6" display="https://podminky.urs.cz/item/CS_URS_2025_02/171201231"/>
    <hyperlink ref="F154" r:id="rId7" display="https://podminky.urs.cz/item/CS_URS_2025_02/564971315"/>
    <hyperlink ref="F175" r:id="rId8" display="https://podminky.urs.cz/item/CS_URS_2025_02/919726122"/>
    <hyperlink ref="F195" r:id="rId9" display="https://podminky.urs.cz/item/CS_URS_2025_02/919858111"/>
    <hyperlink ref="F198" r:id="rId10" display="https://podminky.urs.cz/item/CS_URS_2025_02/998225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112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>
      <c r="B8" s="23"/>
      <c r="D8" s="146" t="s">
        <v>157</v>
      </c>
      <c r="L8" s="23"/>
    </row>
    <row r="9" s="1" customFormat="1" ht="16.5" customHeight="1">
      <c r="B9" s="23"/>
      <c r="E9" s="147" t="s">
        <v>986</v>
      </c>
      <c r="F9" s="1"/>
      <c r="G9" s="1"/>
      <c r="H9" s="1"/>
      <c r="L9" s="23"/>
    </row>
    <row r="10" s="1" customFormat="1" ht="12" customHeight="1">
      <c r="B10" s="23"/>
      <c r="D10" s="146" t="s">
        <v>159</v>
      </c>
      <c r="L10" s="23"/>
    </row>
    <row r="11" s="2" customFormat="1" ht="16.5" customHeight="1">
      <c r="A11" s="41"/>
      <c r="B11" s="47"/>
      <c r="C11" s="41"/>
      <c r="D11" s="41"/>
      <c r="E11" s="148" t="s">
        <v>987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161</v>
      </c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50" t="s">
        <v>1282</v>
      </c>
      <c r="F13" s="41"/>
      <c r="G13" s="41"/>
      <c r="H13" s="41"/>
      <c r="I13" s="41"/>
      <c r="J13" s="41"/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1" t="str">
        <f>'Rekapitulace stavby'!AN8</f>
        <v>25. 8. 2025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27</v>
      </c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28</v>
      </c>
      <c r="F19" s="41"/>
      <c r="G19" s="41"/>
      <c r="H19" s="41"/>
      <c r="I19" s="146" t="s">
        <v>29</v>
      </c>
      <c r="J19" s="136" t="s">
        <v>30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31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29</v>
      </c>
      <c r="J22" s="36" t="str">
        <f>'Rekapitulace stavby'!AN14</f>
        <v>Vyplň údaj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33</v>
      </c>
      <c r="E24" s="41"/>
      <c r="F24" s="41"/>
      <c r="G24" s="41"/>
      <c r="H24" s="41"/>
      <c r="I24" s="146" t="s">
        <v>26</v>
      </c>
      <c r="J24" s="136" t="s">
        <v>34</v>
      </c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35</v>
      </c>
      <c r="F25" s="41"/>
      <c r="G25" s="41"/>
      <c r="H25" s="41"/>
      <c r="I25" s="146" t="s">
        <v>29</v>
      </c>
      <c r="J25" s="136" t="s">
        <v>36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38</v>
      </c>
      <c r="E27" s="41"/>
      <c r="F27" s="41"/>
      <c r="G27" s="41"/>
      <c r="H27" s="41"/>
      <c r="I27" s="146" t="s">
        <v>26</v>
      </c>
      <c r="J27" s="136" t="s">
        <v>19</v>
      </c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">
        <v>39</v>
      </c>
      <c r="F28" s="41"/>
      <c r="G28" s="41"/>
      <c r="H28" s="41"/>
      <c r="I28" s="146" t="s">
        <v>29</v>
      </c>
      <c r="J28" s="136" t="s">
        <v>19</v>
      </c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9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40</v>
      </c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2"/>
      <c r="B31" s="153"/>
      <c r="C31" s="152"/>
      <c r="D31" s="152"/>
      <c r="E31" s="154" t="s">
        <v>19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7" t="s">
        <v>42</v>
      </c>
      <c r="E34" s="41"/>
      <c r="F34" s="41"/>
      <c r="G34" s="41"/>
      <c r="H34" s="41"/>
      <c r="I34" s="41"/>
      <c r="J34" s="158">
        <f>ROUND(J99, 2)</f>
        <v>0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6"/>
      <c r="E35" s="156"/>
      <c r="F35" s="156"/>
      <c r="G35" s="156"/>
      <c r="H35" s="156"/>
      <c r="I35" s="156"/>
      <c r="J35" s="156"/>
      <c r="K35" s="156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9" t="s">
        <v>44</v>
      </c>
      <c r="G36" s="41"/>
      <c r="H36" s="41"/>
      <c r="I36" s="159" t="s">
        <v>43</v>
      </c>
      <c r="J36" s="159" t="s">
        <v>45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48" t="s">
        <v>46</v>
      </c>
      <c r="E37" s="146" t="s">
        <v>47</v>
      </c>
      <c r="F37" s="160">
        <f>ROUND((SUM(BE99:BE185)),  2)</f>
        <v>0</v>
      </c>
      <c r="G37" s="41"/>
      <c r="H37" s="41"/>
      <c r="I37" s="161">
        <v>0.20999999999999999</v>
      </c>
      <c r="J37" s="160">
        <f>ROUND(((SUM(BE99:BE185))*I37),  2)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48</v>
      </c>
      <c r="F38" s="160">
        <f>ROUND((SUM(BF99:BF185)),  2)</f>
        <v>0</v>
      </c>
      <c r="G38" s="41"/>
      <c r="H38" s="41"/>
      <c r="I38" s="161">
        <v>0.12</v>
      </c>
      <c r="J38" s="160">
        <f>ROUND(((SUM(BF99:BF185))*I38),  2)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49</v>
      </c>
      <c r="F39" s="160">
        <f>ROUND((SUM(BG99:BG185)),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50</v>
      </c>
      <c r="F40" s="160">
        <f>ROUND((SUM(BH99:BH185)),  2)</f>
        <v>0</v>
      </c>
      <c r="G40" s="41"/>
      <c r="H40" s="41"/>
      <c r="I40" s="161">
        <v>0.12</v>
      </c>
      <c r="J40" s="160">
        <f>0</f>
        <v>0</v>
      </c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51</v>
      </c>
      <c r="F41" s="160">
        <f>ROUND((SUM(BI99:BI185)),  2)</f>
        <v>0</v>
      </c>
      <c r="G41" s="41"/>
      <c r="H41" s="41"/>
      <c r="I41" s="161">
        <v>0</v>
      </c>
      <c r="J41" s="160">
        <f>0</f>
        <v>0</v>
      </c>
      <c r="K41" s="41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52</v>
      </c>
      <c r="E43" s="164"/>
      <c r="F43" s="164"/>
      <c r="G43" s="165" t="s">
        <v>53</v>
      </c>
      <c r="H43" s="166" t="s">
        <v>54</v>
      </c>
      <c r="I43" s="164"/>
      <c r="J43" s="167">
        <f>SUM(J34:J41)</f>
        <v>0</v>
      </c>
      <c r="K43" s="168"/>
      <c r="L43" s="149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9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163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9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26.25" customHeight="1">
      <c r="A52" s="41"/>
      <c r="B52" s="42"/>
      <c r="C52" s="43"/>
      <c r="D52" s="43"/>
      <c r="E52" s="173" t="str">
        <f>E7</f>
        <v>Regenerace sídliště Husákova-Jiráskova, Nový Bor - realizace pro rok 2025</v>
      </c>
      <c r="F52" s="35"/>
      <c r="G52" s="35"/>
      <c r="H52" s="35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157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986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159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174" t="s">
        <v>987</v>
      </c>
      <c r="F56" s="43"/>
      <c r="G56" s="43"/>
      <c r="H56" s="43"/>
      <c r="I56" s="43"/>
      <c r="J56" s="43"/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161</v>
      </c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B 103-3 - Odvodnění</v>
      </c>
      <c r="F58" s="43"/>
      <c r="G58" s="43"/>
      <c r="H58" s="43"/>
      <c r="I58" s="43"/>
      <c r="J58" s="43"/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k.ú. Nový Bor</v>
      </c>
      <c r="G60" s="43"/>
      <c r="H60" s="43"/>
      <c r="I60" s="35" t="s">
        <v>23</v>
      </c>
      <c r="J60" s="75" t="str">
        <f>IF(J16="","",J16)</f>
        <v>25. 8. 2025</v>
      </c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Nový Bor</v>
      </c>
      <c r="G62" s="43"/>
      <c r="H62" s="43"/>
      <c r="I62" s="35" t="s">
        <v>33</v>
      </c>
      <c r="J62" s="39" t="str">
        <f>E25</f>
        <v xml:space="preserve">ProProjekt s.r.o. </v>
      </c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31</v>
      </c>
      <c r="D63" s="43"/>
      <c r="E63" s="43"/>
      <c r="F63" s="30" t="str">
        <f>IF(E22="","",E22)</f>
        <v>Vyplň údaj</v>
      </c>
      <c r="G63" s="43"/>
      <c r="H63" s="43"/>
      <c r="I63" s="35" t="s">
        <v>38</v>
      </c>
      <c r="J63" s="39" t="str">
        <f>E28</f>
        <v>Martin Rousek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9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5" t="s">
        <v>164</v>
      </c>
      <c r="D65" s="176"/>
      <c r="E65" s="176"/>
      <c r="F65" s="176"/>
      <c r="G65" s="176"/>
      <c r="H65" s="176"/>
      <c r="I65" s="176"/>
      <c r="J65" s="177" t="s">
        <v>165</v>
      </c>
      <c r="K65" s="176"/>
      <c r="L65" s="149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9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8" t="s">
        <v>74</v>
      </c>
      <c r="D67" s="43"/>
      <c r="E67" s="43"/>
      <c r="F67" s="43"/>
      <c r="G67" s="43"/>
      <c r="H67" s="43"/>
      <c r="I67" s="43"/>
      <c r="J67" s="105">
        <f>J99</f>
        <v>0</v>
      </c>
      <c r="K67" s="43"/>
      <c r="L67" s="149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166</v>
      </c>
    </row>
    <row r="68" s="9" customFormat="1" ht="24.96" customHeight="1">
      <c r="A68" s="9"/>
      <c r="B68" s="179"/>
      <c r="C68" s="180"/>
      <c r="D68" s="181" t="s">
        <v>167</v>
      </c>
      <c r="E68" s="182"/>
      <c r="F68" s="182"/>
      <c r="G68" s="182"/>
      <c r="H68" s="182"/>
      <c r="I68" s="182"/>
      <c r="J68" s="183">
        <f>J100</f>
        <v>0</v>
      </c>
      <c r="K68" s="180"/>
      <c r="L68" s="18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5"/>
      <c r="C69" s="127"/>
      <c r="D69" s="186" t="s">
        <v>168</v>
      </c>
      <c r="E69" s="187"/>
      <c r="F69" s="187"/>
      <c r="G69" s="187"/>
      <c r="H69" s="187"/>
      <c r="I69" s="187"/>
      <c r="J69" s="188">
        <f>J101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5"/>
      <c r="C70" s="127"/>
      <c r="D70" s="186" t="s">
        <v>1283</v>
      </c>
      <c r="E70" s="187"/>
      <c r="F70" s="187"/>
      <c r="G70" s="187"/>
      <c r="H70" s="187"/>
      <c r="I70" s="187"/>
      <c r="J70" s="188">
        <f>J140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7"/>
      <c r="D71" s="186" t="s">
        <v>172</v>
      </c>
      <c r="E71" s="187"/>
      <c r="F71" s="187"/>
      <c r="G71" s="187"/>
      <c r="H71" s="187"/>
      <c r="I71" s="187"/>
      <c r="J71" s="188">
        <f>J144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7"/>
      <c r="D72" s="186" t="s">
        <v>175</v>
      </c>
      <c r="E72" s="187"/>
      <c r="F72" s="187"/>
      <c r="G72" s="187"/>
      <c r="H72" s="187"/>
      <c r="I72" s="187"/>
      <c r="J72" s="188">
        <f>J168</f>
        <v>0</v>
      </c>
      <c r="K72" s="127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9"/>
      <c r="C73" s="180"/>
      <c r="D73" s="181" t="s">
        <v>176</v>
      </c>
      <c r="E73" s="182"/>
      <c r="F73" s="182"/>
      <c r="G73" s="182"/>
      <c r="H73" s="182"/>
      <c r="I73" s="182"/>
      <c r="J73" s="183">
        <f>J171</f>
        <v>0</v>
      </c>
      <c r="K73" s="180"/>
      <c r="L73" s="184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85"/>
      <c r="C74" s="127"/>
      <c r="D74" s="186" t="s">
        <v>1284</v>
      </c>
      <c r="E74" s="187"/>
      <c r="F74" s="187"/>
      <c r="G74" s="187"/>
      <c r="H74" s="187"/>
      <c r="I74" s="187"/>
      <c r="J74" s="188">
        <f>J172</f>
        <v>0</v>
      </c>
      <c r="K74" s="127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27"/>
      <c r="D75" s="186" t="s">
        <v>1285</v>
      </c>
      <c r="E75" s="187"/>
      <c r="F75" s="187"/>
      <c r="G75" s="187"/>
      <c r="H75" s="187"/>
      <c r="I75" s="187"/>
      <c r="J75" s="188">
        <f>J177</f>
        <v>0</v>
      </c>
      <c r="K75" s="127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182</v>
      </c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26.25" customHeight="1">
      <c r="A85" s="41"/>
      <c r="B85" s="42"/>
      <c r="C85" s="43"/>
      <c r="D85" s="43"/>
      <c r="E85" s="173" t="str">
        <f>E7</f>
        <v>Regenerace sídliště Husákova-Jiráskova, Nový Bor - realizace pro rok 2025</v>
      </c>
      <c r="F85" s="35"/>
      <c r="G85" s="35"/>
      <c r="H85" s="35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157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1" customFormat="1" ht="16.5" customHeight="1">
      <c r="B87" s="24"/>
      <c r="C87" s="25"/>
      <c r="D87" s="25"/>
      <c r="E87" s="173" t="s">
        <v>986</v>
      </c>
      <c r="F87" s="25"/>
      <c r="G87" s="25"/>
      <c r="H87" s="25"/>
      <c r="I87" s="25"/>
      <c r="J87" s="25"/>
      <c r="K87" s="25"/>
      <c r="L87" s="23"/>
    </row>
    <row r="88" s="1" customFormat="1" ht="12" customHeight="1">
      <c r="B88" s="24"/>
      <c r="C88" s="35" t="s">
        <v>159</v>
      </c>
      <c r="D88" s="25"/>
      <c r="E88" s="25"/>
      <c r="F88" s="25"/>
      <c r="G88" s="25"/>
      <c r="H88" s="25"/>
      <c r="I88" s="25"/>
      <c r="J88" s="25"/>
      <c r="K88" s="25"/>
      <c r="L88" s="23"/>
    </row>
    <row r="89" s="2" customFormat="1" ht="16.5" customHeight="1">
      <c r="A89" s="41"/>
      <c r="B89" s="42"/>
      <c r="C89" s="43"/>
      <c r="D89" s="43"/>
      <c r="E89" s="174" t="s">
        <v>987</v>
      </c>
      <c r="F89" s="43"/>
      <c r="G89" s="43"/>
      <c r="H89" s="43"/>
      <c r="I89" s="43"/>
      <c r="J89" s="43"/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161</v>
      </c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6.5" customHeight="1">
      <c r="A91" s="41"/>
      <c r="B91" s="42"/>
      <c r="C91" s="43"/>
      <c r="D91" s="43"/>
      <c r="E91" s="72" t="str">
        <f>E13</f>
        <v>B 103-3 - Odvodnění</v>
      </c>
      <c r="F91" s="43"/>
      <c r="G91" s="43"/>
      <c r="H91" s="43"/>
      <c r="I91" s="43"/>
      <c r="J91" s="43"/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2" customHeight="1">
      <c r="A93" s="41"/>
      <c r="B93" s="42"/>
      <c r="C93" s="35" t="s">
        <v>21</v>
      </c>
      <c r="D93" s="43"/>
      <c r="E93" s="43"/>
      <c r="F93" s="30" t="str">
        <f>F16</f>
        <v>k.ú. Nový Bor</v>
      </c>
      <c r="G93" s="43"/>
      <c r="H93" s="43"/>
      <c r="I93" s="35" t="s">
        <v>23</v>
      </c>
      <c r="J93" s="75" t="str">
        <f>IF(J16="","",J16)</f>
        <v>25. 8. 2025</v>
      </c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6.96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9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25</v>
      </c>
      <c r="D95" s="43"/>
      <c r="E95" s="43"/>
      <c r="F95" s="30" t="str">
        <f>E19</f>
        <v>Město Nový Bor</v>
      </c>
      <c r="G95" s="43"/>
      <c r="H95" s="43"/>
      <c r="I95" s="35" t="s">
        <v>33</v>
      </c>
      <c r="J95" s="39" t="str">
        <f>E25</f>
        <v xml:space="preserve">ProProjekt s.r.o. </v>
      </c>
      <c r="K95" s="43"/>
      <c r="L95" s="149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5.15" customHeight="1">
      <c r="A96" s="41"/>
      <c r="B96" s="42"/>
      <c r="C96" s="35" t="s">
        <v>31</v>
      </c>
      <c r="D96" s="43"/>
      <c r="E96" s="43"/>
      <c r="F96" s="30" t="str">
        <f>IF(E22="","",E22)</f>
        <v>Vyplň údaj</v>
      </c>
      <c r="G96" s="43"/>
      <c r="H96" s="43"/>
      <c r="I96" s="35" t="s">
        <v>38</v>
      </c>
      <c r="J96" s="39" t="str">
        <f>E28</f>
        <v>Martin Rousek</v>
      </c>
      <c r="K96" s="43"/>
      <c r="L96" s="149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0.32" customHeight="1">
      <c r="A97" s="41"/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149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11" customFormat="1" ht="29.28" customHeight="1">
      <c r="A98" s="190"/>
      <c r="B98" s="191"/>
      <c r="C98" s="192" t="s">
        <v>183</v>
      </c>
      <c r="D98" s="193" t="s">
        <v>61</v>
      </c>
      <c r="E98" s="193" t="s">
        <v>57</v>
      </c>
      <c r="F98" s="193" t="s">
        <v>58</v>
      </c>
      <c r="G98" s="193" t="s">
        <v>184</v>
      </c>
      <c r="H98" s="193" t="s">
        <v>185</v>
      </c>
      <c r="I98" s="193" t="s">
        <v>186</v>
      </c>
      <c r="J98" s="193" t="s">
        <v>165</v>
      </c>
      <c r="K98" s="194" t="s">
        <v>187</v>
      </c>
      <c r="L98" s="195"/>
      <c r="M98" s="95" t="s">
        <v>19</v>
      </c>
      <c r="N98" s="96" t="s">
        <v>46</v>
      </c>
      <c r="O98" s="96" t="s">
        <v>188</v>
      </c>
      <c r="P98" s="96" t="s">
        <v>189</v>
      </c>
      <c r="Q98" s="96" t="s">
        <v>190</v>
      </c>
      <c r="R98" s="96" t="s">
        <v>191</v>
      </c>
      <c r="S98" s="96" t="s">
        <v>192</v>
      </c>
      <c r="T98" s="97" t="s">
        <v>193</v>
      </c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</row>
    <row r="99" s="2" customFormat="1" ht="22.8" customHeight="1">
      <c r="A99" s="41"/>
      <c r="B99" s="42"/>
      <c r="C99" s="102" t="s">
        <v>194</v>
      </c>
      <c r="D99" s="43"/>
      <c r="E99" s="43"/>
      <c r="F99" s="43"/>
      <c r="G99" s="43"/>
      <c r="H99" s="43"/>
      <c r="I99" s="43"/>
      <c r="J99" s="196">
        <f>BK99</f>
        <v>0</v>
      </c>
      <c r="K99" s="43"/>
      <c r="L99" s="47"/>
      <c r="M99" s="98"/>
      <c r="N99" s="197"/>
      <c r="O99" s="99"/>
      <c r="P99" s="198">
        <f>P100+P171</f>
        <v>0</v>
      </c>
      <c r="Q99" s="99"/>
      <c r="R99" s="198">
        <f>R100+R171</f>
        <v>0.78625200000000006</v>
      </c>
      <c r="S99" s="99"/>
      <c r="T99" s="199">
        <f>T100+T171</f>
        <v>0.02758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75</v>
      </c>
      <c r="AU99" s="20" t="s">
        <v>166</v>
      </c>
      <c r="BK99" s="200">
        <f>BK100+BK171</f>
        <v>0</v>
      </c>
    </row>
    <row r="100" s="12" customFormat="1" ht="25.92" customHeight="1">
      <c r="A100" s="12"/>
      <c r="B100" s="201"/>
      <c r="C100" s="202"/>
      <c r="D100" s="203" t="s">
        <v>75</v>
      </c>
      <c r="E100" s="204" t="s">
        <v>195</v>
      </c>
      <c r="F100" s="204" t="s">
        <v>196</v>
      </c>
      <c r="G100" s="202"/>
      <c r="H100" s="202"/>
      <c r="I100" s="205"/>
      <c r="J100" s="206">
        <f>BK100</f>
        <v>0</v>
      </c>
      <c r="K100" s="202"/>
      <c r="L100" s="207"/>
      <c r="M100" s="208"/>
      <c r="N100" s="209"/>
      <c r="O100" s="209"/>
      <c r="P100" s="210">
        <f>P101+P140+P144+P168</f>
        <v>0</v>
      </c>
      <c r="Q100" s="209"/>
      <c r="R100" s="210">
        <f>R101+R140+R144+R168</f>
        <v>0.58507200000000004</v>
      </c>
      <c r="S100" s="209"/>
      <c r="T100" s="211">
        <f>T101+T140+T144+T168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2" t="s">
        <v>83</v>
      </c>
      <c r="AT100" s="213" t="s">
        <v>75</v>
      </c>
      <c r="AU100" s="213" t="s">
        <v>76</v>
      </c>
      <c r="AY100" s="212" t="s">
        <v>197</v>
      </c>
      <c r="BK100" s="214">
        <f>BK101+BK140+BK144+BK168</f>
        <v>0</v>
      </c>
    </row>
    <row r="101" s="12" customFormat="1" ht="22.8" customHeight="1">
      <c r="A101" s="12"/>
      <c r="B101" s="201"/>
      <c r="C101" s="202"/>
      <c r="D101" s="203" t="s">
        <v>75</v>
      </c>
      <c r="E101" s="215" t="s">
        <v>83</v>
      </c>
      <c r="F101" s="215" t="s">
        <v>198</v>
      </c>
      <c r="G101" s="202"/>
      <c r="H101" s="202"/>
      <c r="I101" s="205"/>
      <c r="J101" s="216">
        <f>BK101</f>
        <v>0</v>
      </c>
      <c r="K101" s="202"/>
      <c r="L101" s="207"/>
      <c r="M101" s="208"/>
      <c r="N101" s="209"/>
      <c r="O101" s="209"/>
      <c r="P101" s="210">
        <f>SUM(P102:P139)</f>
        <v>0</v>
      </c>
      <c r="Q101" s="209"/>
      <c r="R101" s="210">
        <f>SUM(R102:R139)</f>
        <v>0.067031999999999994</v>
      </c>
      <c r="S101" s="209"/>
      <c r="T101" s="211">
        <f>SUM(T102:T139)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2" t="s">
        <v>83</v>
      </c>
      <c r="AT101" s="213" t="s">
        <v>75</v>
      </c>
      <c r="AU101" s="213" t="s">
        <v>83</v>
      </c>
      <c r="AY101" s="212" t="s">
        <v>197</v>
      </c>
      <c r="BK101" s="214">
        <f>SUM(BK102:BK139)</f>
        <v>0</v>
      </c>
    </row>
    <row r="102" s="2" customFormat="1" ht="44.25" customHeight="1">
      <c r="A102" s="41"/>
      <c r="B102" s="42"/>
      <c r="C102" s="217" t="s">
        <v>83</v>
      </c>
      <c r="D102" s="217" t="s">
        <v>199</v>
      </c>
      <c r="E102" s="218" t="s">
        <v>1286</v>
      </c>
      <c r="F102" s="219" t="s">
        <v>1287</v>
      </c>
      <c r="G102" s="220" t="s">
        <v>266</v>
      </c>
      <c r="H102" s="221">
        <v>25.199999999999999</v>
      </c>
      <c r="I102" s="222"/>
      <c r="J102" s="223">
        <f>ROUND(I102*H102,2)</f>
        <v>0</v>
      </c>
      <c r="K102" s="219" t="s">
        <v>203</v>
      </c>
      <c r="L102" s="47"/>
      <c r="M102" s="224" t="s">
        <v>19</v>
      </c>
      <c r="N102" s="225" t="s">
        <v>47</v>
      </c>
      <c r="O102" s="87"/>
      <c r="P102" s="226">
        <f>O102*H102</f>
        <v>0</v>
      </c>
      <c r="Q102" s="226">
        <v>0</v>
      </c>
      <c r="R102" s="226">
        <f>Q102*H102</f>
        <v>0</v>
      </c>
      <c r="S102" s="226">
        <v>0</v>
      </c>
      <c r="T102" s="22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8" t="s">
        <v>204</v>
      </c>
      <c r="AT102" s="228" t="s">
        <v>199</v>
      </c>
      <c r="AU102" s="228" t="s">
        <v>85</v>
      </c>
      <c r="AY102" s="20" t="s">
        <v>197</v>
      </c>
      <c r="BE102" s="229">
        <f>IF(N102="základní",J102,0)</f>
        <v>0</v>
      </c>
      <c r="BF102" s="229">
        <f>IF(N102="snížená",J102,0)</f>
        <v>0</v>
      </c>
      <c r="BG102" s="229">
        <f>IF(N102="zákl. přenesená",J102,0)</f>
        <v>0</v>
      </c>
      <c r="BH102" s="229">
        <f>IF(N102="sníž. přenesená",J102,0)</f>
        <v>0</v>
      </c>
      <c r="BI102" s="229">
        <f>IF(N102="nulová",J102,0)</f>
        <v>0</v>
      </c>
      <c r="BJ102" s="20" t="s">
        <v>83</v>
      </c>
      <c r="BK102" s="229">
        <f>ROUND(I102*H102,2)</f>
        <v>0</v>
      </c>
      <c r="BL102" s="20" t="s">
        <v>204</v>
      </c>
      <c r="BM102" s="228" t="s">
        <v>1288</v>
      </c>
    </row>
    <row r="103" s="2" customFormat="1">
      <c r="A103" s="41"/>
      <c r="B103" s="42"/>
      <c r="C103" s="43"/>
      <c r="D103" s="230" t="s">
        <v>206</v>
      </c>
      <c r="E103" s="43"/>
      <c r="F103" s="231" t="s">
        <v>1289</v>
      </c>
      <c r="G103" s="43"/>
      <c r="H103" s="43"/>
      <c r="I103" s="232"/>
      <c r="J103" s="43"/>
      <c r="K103" s="43"/>
      <c r="L103" s="47"/>
      <c r="M103" s="233"/>
      <c r="N103" s="23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206</v>
      </c>
      <c r="AU103" s="20" t="s">
        <v>85</v>
      </c>
    </row>
    <row r="104" s="13" customFormat="1">
      <c r="A104" s="13"/>
      <c r="B104" s="235"/>
      <c r="C104" s="236"/>
      <c r="D104" s="237" t="s">
        <v>208</v>
      </c>
      <c r="E104" s="238" t="s">
        <v>19</v>
      </c>
      <c r="F104" s="239" t="s">
        <v>1290</v>
      </c>
      <c r="G104" s="236"/>
      <c r="H104" s="240">
        <v>25.199999999999999</v>
      </c>
      <c r="I104" s="241"/>
      <c r="J104" s="236"/>
      <c r="K104" s="236"/>
      <c r="L104" s="242"/>
      <c r="M104" s="243"/>
      <c r="N104" s="244"/>
      <c r="O104" s="244"/>
      <c r="P104" s="244"/>
      <c r="Q104" s="244"/>
      <c r="R104" s="244"/>
      <c r="S104" s="244"/>
      <c r="T104" s="245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6" t="s">
        <v>208</v>
      </c>
      <c r="AU104" s="246" t="s">
        <v>85</v>
      </c>
      <c r="AV104" s="13" t="s">
        <v>85</v>
      </c>
      <c r="AW104" s="13" t="s">
        <v>37</v>
      </c>
      <c r="AX104" s="13" t="s">
        <v>83</v>
      </c>
      <c r="AY104" s="246" t="s">
        <v>197</v>
      </c>
    </row>
    <row r="105" s="2" customFormat="1" ht="37.8" customHeight="1">
      <c r="A105" s="41"/>
      <c r="B105" s="42"/>
      <c r="C105" s="217" t="s">
        <v>85</v>
      </c>
      <c r="D105" s="217" t="s">
        <v>199</v>
      </c>
      <c r="E105" s="218" t="s">
        <v>303</v>
      </c>
      <c r="F105" s="219" t="s">
        <v>304</v>
      </c>
      <c r="G105" s="220" t="s">
        <v>266</v>
      </c>
      <c r="H105" s="221">
        <v>25.199999999999999</v>
      </c>
      <c r="I105" s="222"/>
      <c r="J105" s="223">
        <f>ROUND(I105*H105,2)</f>
        <v>0</v>
      </c>
      <c r="K105" s="219" t="s">
        <v>203</v>
      </c>
      <c r="L105" s="47"/>
      <c r="M105" s="224" t="s">
        <v>19</v>
      </c>
      <c r="N105" s="225" t="s">
        <v>47</v>
      </c>
      <c r="O105" s="87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8" t="s">
        <v>204</v>
      </c>
      <c r="AT105" s="228" t="s">
        <v>199</v>
      </c>
      <c r="AU105" s="228" t="s">
        <v>85</v>
      </c>
      <c r="AY105" s="20" t="s">
        <v>197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0" t="s">
        <v>83</v>
      </c>
      <c r="BK105" s="229">
        <f>ROUND(I105*H105,2)</f>
        <v>0</v>
      </c>
      <c r="BL105" s="20" t="s">
        <v>204</v>
      </c>
      <c r="BM105" s="228" t="s">
        <v>1291</v>
      </c>
    </row>
    <row r="106" s="2" customFormat="1">
      <c r="A106" s="41"/>
      <c r="B106" s="42"/>
      <c r="C106" s="43"/>
      <c r="D106" s="230" t="s">
        <v>206</v>
      </c>
      <c r="E106" s="43"/>
      <c r="F106" s="231" t="s">
        <v>306</v>
      </c>
      <c r="G106" s="43"/>
      <c r="H106" s="43"/>
      <c r="I106" s="232"/>
      <c r="J106" s="43"/>
      <c r="K106" s="43"/>
      <c r="L106" s="47"/>
      <c r="M106" s="233"/>
      <c r="N106" s="23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206</v>
      </c>
      <c r="AU106" s="20" t="s">
        <v>85</v>
      </c>
    </row>
    <row r="107" s="13" customFormat="1">
      <c r="A107" s="13"/>
      <c r="B107" s="235"/>
      <c r="C107" s="236"/>
      <c r="D107" s="237" t="s">
        <v>208</v>
      </c>
      <c r="E107" s="238" t="s">
        <v>19</v>
      </c>
      <c r="F107" s="239" t="s">
        <v>1290</v>
      </c>
      <c r="G107" s="236"/>
      <c r="H107" s="240">
        <v>25.199999999999999</v>
      </c>
      <c r="I107" s="241"/>
      <c r="J107" s="236"/>
      <c r="K107" s="236"/>
      <c r="L107" s="242"/>
      <c r="M107" s="243"/>
      <c r="N107" s="244"/>
      <c r="O107" s="244"/>
      <c r="P107" s="244"/>
      <c r="Q107" s="244"/>
      <c r="R107" s="244"/>
      <c r="S107" s="244"/>
      <c r="T107" s="245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6" t="s">
        <v>208</v>
      </c>
      <c r="AU107" s="246" t="s">
        <v>85</v>
      </c>
      <c r="AV107" s="13" t="s">
        <v>85</v>
      </c>
      <c r="AW107" s="13" t="s">
        <v>37</v>
      </c>
      <c r="AX107" s="13" t="s">
        <v>83</v>
      </c>
      <c r="AY107" s="246" t="s">
        <v>197</v>
      </c>
    </row>
    <row r="108" s="2" customFormat="1" ht="37.8" customHeight="1">
      <c r="A108" s="41"/>
      <c r="B108" s="42"/>
      <c r="C108" s="217" t="s">
        <v>93</v>
      </c>
      <c r="D108" s="217" t="s">
        <v>199</v>
      </c>
      <c r="E108" s="218" t="s">
        <v>1292</v>
      </c>
      <c r="F108" s="219" t="s">
        <v>1293</v>
      </c>
      <c r="G108" s="220" t="s">
        <v>202</v>
      </c>
      <c r="H108" s="221">
        <v>79.799999999999997</v>
      </c>
      <c r="I108" s="222"/>
      <c r="J108" s="223">
        <f>ROUND(I108*H108,2)</f>
        <v>0</v>
      </c>
      <c r="K108" s="219" t="s">
        <v>203</v>
      </c>
      <c r="L108" s="47"/>
      <c r="M108" s="224" t="s">
        <v>19</v>
      </c>
      <c r="N108" s="225" t="s">
        <v>47</v>
      </c>
      <c r="O108" s="87"/>
      <c r="P108" s="226">
        <f>O108*H108</f>
        <v>0</v>
      </c>
      <c r="Q108" s="226">
        <v>0.00084000000000000003</v>
      </c>
      <c r="R108" s="226">
        <f>Q108*H108</f>
        <v>0.067031999999999994</v>
      </c>
      <c r="S108" s="226">
        <v>0</v>
      </c>
      <c r="T108" s="227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8" t="s">
        <v>204</v>
      </c>
      <c r="AT108" s="228" t="s">
        <v>199</v>
      </c>
      <c r="AU108" s="228" t="s">
        <v>85</v>
      </c>
      <c r="AY108" s="20" t="s">
        <v>197</v>
      </c>
      <c r="BE108" s="229">
        <f>IF(N108="základní",J108,0)</f>
        <v>0</v>
      </c>
      <c r="BF108" s="229">
        <f>IF(N108="snížená",J108,0)</f>
        <v>0</v>
      </c>
      <c r="BG108" s="229">
        <f>IF(N108="zákl. přenesená",J108,0)</f>
        <v>0</v>
      </c>
      <c r="BH108" s="229">
        <f>IF(N108="sníž. přenesená",J108,0)</f>
        <v>0</v>
      </c>
      <c r="BI108" s="229">
        <f>IF(N108="nulová",J108,0)</f>
        <v>0</v>
      </c>
      <c r="BJ108" s="20" t="s">
        <v>83</v>
      </c>
      <c r="BK108" s="229">
        <f>ROUND(I108*H108,2)</f>
        <v>0</v>
      </c>
      <c r="BL108" s="20" t="s">
        <v>204</v>
      </c>
      <c r="BM108" s="228" t="s">
        <v>1294</v>
      </c>
    </row>
    <row r="109" s="2" customFormat="1">
      <c r="A109" s="41"/>
      <c r="B109" s="42"/>
      <c r="C109" s="43"/>
      <c r="D109" s="230" t="s">
        <v>206</v>
      </c>
      <c r="E109" s="43"/>
      <c r="F109" s="231" t="s">
        <v>1295</v>
      </c>
      <c r="G109" s="43"/>
      <c r="H109" s="43"/>
      <c r="I109" s="232"/>
      <c r="J109" s="43"/>
      <c r="K109" s="43"/>
      <c r="L109" s="47"/>
      <c r="M109" s="233"/>
      <c r="N109" s="23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206</v>
      </c>
      <c r="AU109" s="20" t="s">
        <v>85</v>
      </c>
    </row>
    <row r="110" s="13" customFormat="1">
      <c r="A110" s="13"/>
      <c r="B110" s="235"/>
      <c r="C110" s="236"/>
      <c r="D110" s="237" t="s">
        <v>208</v>
      </c>
      <c r="E110" s="238" t="s">
        <v>19</v>
      </c>
      <c r="F110" s="239" t="s">
        <v>1296</v>
      </c>
      <c r="G110" s="236"/>
      <c r="H110" s="240">
        <v>79.799999999999997</v>
      </c>
      <c r="I110" s="241"/>
      <c r="J110" s="236"/>
      <c r="K110" s="236"/>
      <c r="L110" s="242"/>
      <c r="M110" s="243"/>
      <c r="N110" s="244"/>
      <c r="O110" s="244"/>
      <c r="P110" s="244"/>
      <c r="Q110" s="244"/>
      <c r="R110" s="244"/>
      <c r="S110" s="244"/>
      <c r="T110" s="245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6" t="s">
        <v>208</v>
      </c>
      <c r="AU110" s="246" t="s">
        <v>85</v>
      </c>
      <c r="AV110" s="13" t="s">
        <v>85</v>
      </c>
      <c r="AW110" s="13" t="s">
        <v>37</v>
      </c>
      <c r="AX110" s="13" t="s">
        <v>83</v>
      </c>
      <c r="AY110" s="246" t="s">
        <v>197</v>
      </c>
    </row>
    <row r="111" s="2" customFormat="1" ht="44.25" customHeight="1">
      <c r="A111" s="41"/>
      <c r="B111" s="42"/>
      <c r="C111" s="217" t="s">
        <v>204</v>
      </c>
      <c r="D111" s="217" t="s">
        <v>199</v>
      </c>
      <c r="E111" s="218" t="s">
        <v>1297</v>
      </c>
      <c r="F111" s="219" t="s">
        <v>1298</v>
      </c>
      <c r="G111" s="220" t="s">
        <v>202</v>
      </c>
      <c r="H111" s="221">
        <v>79.799999999999997</v>
      </c>
      <c r="I111" s="222"/>
      <c r="J111" s="223">
        <f>ROUND(I111*H111,2)</f>
        <v>0</v>
      </c>
      <c r="K111" s="219" t="s">
        <v>203</v>
      </c>
      <c r="L111" s="47"/>
      <c r="M111" s="224" t="s">
        <v>19</v>
      </c>
      <c r="N111" s="225" t="s">
        <v>47</v>
      </c>
      <c r="O111" s="87"/>
      <c r="P111" s="226">
        <f>O111*H111</f>
        <v>0</v>
      </c>
      <c r="Q111" s="226">
        <v>0</v>
      </c>
      <c r="R111" s="226">
        <f>Q111*H111</f>
        <v>0</v>
      </c>
      <c r="S111" s="226">
        <v>0</v>
      </c>
      <c r="T111" s="22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8" t="s">
        <v>204</v>
      </c>
      <c r="AT111" s="228" t="s">
        <v>199</v>
      </c>
      <c r="AU111" s="228" t="s">
        <v>85</v>
      </c>
      <c r="AY111" s="20" t="s">
        <v>197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0" t="s">
        <v>83</v>
      </c>
      <c r="BK111" s="229">
        <f>ROUND(I111*H111,2)</f>
        <v>0</v>
      </c>
      <c r="BL111" s="20" t="s">
        <v>204</v>
      </c>
      <c r="BM111" s="228" t="s">
        <v>1299</v>
      </c>
    </row>
    <row r="112" s="2" customFormat="1">
      <c r="A112" s="41"/>
      <c r="B112" s="42"/>
      <c r="C112" s="43"/>
      <c r="D112" s="230" t="s">
        <v>206</v>
      </c>
      <c r="E112" s="43"/>
      <c r="F112" s="231" t="s">
        <v>1300</v>
      </c>
      <c r="G112" s="43"/>
      <c r="H112" s="43"/>
      <c r="I112" s="232"/>
      <c r="J112" s="43"/>
      <c r="K112" s="43"/>
      <c r="L112" s="47"/>
      <c r="M112" s="233"/>
      <c r="N112" s="23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206</v>
      </c>
      <c r="AU112" s="20" t="s">
        <v>85</v>
      </c>
    </row>
    <row r="113" s="2" customFormat="1" ht="55.5" customHeight="1">
      <c r="A113" s="41"/>
      <c r="B113" s="42"/>
      <c r="C113" s="217" t="s">
        <v>224</v>
      </c>
      <c r="D113" s="217" t="s">
        <v>199</v>
      </c>
      <c r="E113" s="218" t="s">
        <v>1301</v>
      </c>
      <c r="F113" s="219" t="s">
        <v>1302</v>
      </c>
      <c r="G113" s="220" t="s">
        <v>266</v>
      </c>
      <c r="H113" s="221">
        <v>25.199999999999999</v>
      </c>
      <c r="I113" s="222"/>
      <c r="J113" s="223">
        <f>ROUND(I113*H113,2)</f>
        <v>0</v>
      </c>
      <c r="K113" s="219" t="s">
        <v>203</v>
      </c>
      <c r="L113" s="47"/>
      <c r="M113" s="224" t="s">
        <v>19</v>
      </c>
      <c r="N113" s="225" t="s">
        <v>47</v>
      </c>
      <c r="O113" s="87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8" t="s">
        <v>204</v>
      </c>
      <c r="AT113" s="228" t="s">
        <v>199</v>
      </c>
      <c r="AU113" s="228" t="s">
        <v>85</v>
      </c>
      <c r="AY113" s="20" t="s">
        <v>197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0" t="s">
        <v>83</v>
      </c>
      <c r="BK113" s="229">
        <f>ROUND(I113*H113,2)</f>
        <v>0</v>
      </c>
      <c r="BL113" s="20" t="s">
        <v>204</v>
      </c>
      <c r="BM113" s="228" t="s">
        <v>1303</v>
      </c>
    </row>
    <row r="114" s="2" customFormat="1">
      <c r="A114" s="41"/>
      <c r="B114" s="42"/>
      <c r="C114" s="43"/>
      <c r="D114" s="230" t="s">
        <v>206</v>
      </c>
      <c r="E114" s="43"/>
      <c r="F114" s="231" t="s">
        <v>1304</v>
      </c>
      <c r="G114" s="43"/>
      <c r="H114" s="43"/>
      <c r="I114" s="232"/>
      <c r="J114" s="43"/>
      <c r="K114" s="43"/>
      <c r="L114" s="47"/>
      <c r="M114" s="233"/>
      <c r="N114" s="23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206</v>
      </c>
      <c r="AU114" s="20" t="s">
        <v>85</v>
      </c>
    </row>
    <row r="115" s="13" customFormat="1">
      <c r="A115" s="13"/>
      <c r="B115" s="235"/>
      <c r="C115" s="236"/>
      <c r="D115" s="237" t="s">
        <v>208</v>
      </c>
      <c r="E115" s="238" t="s">
        <v>19</v>
      </c>
      <c r="F115" s="239" t="s">
        <v>1305</v>
      </c>
      <c r="G115" s="236"/>
      <c r="H115" s="240">
        <v>25.199999999999999</v>
      </c>
      <c r="I115" s="241"/>
      <c r="J115" s="236"/>
      <c r="K115" s="236"/>
      <c r="L115" s="242"/>
      <c r="M115" s="243"/>
      <c r="N115" s="244"/>
      <c r="O115" s="244"/>
      <c r="P115" s="244"/>
      <c r="Q115" s="244"/>
      <c r="R115" s="244"/>
      <c r="S115" s="244"/>
      <c r="T115" s="245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6" t="s">
        <v>208</v>
      </c>
      <c r="AU115" s="246" t="s">
        <v>85</v>
      </c>
      <c r="AV115" s="13" t="s">
        <v>85</v>
      </c>
      <c r="AW115" s="13" t="s">
        <v>37</v>
      </c>
      <c r="AX115" s="13" t="s">
        <v>83</v>
      </c>
      <c r="AY115" s="246" t="s">
        <v>197</v>
      </c>
    </row>
    <row r="116" s="2" customFormat="1" ht="62.7" customHeight="1">
      <c r="A116" s="41"/>
      <c r="B116" s="42"/>
      <c r="C116" s="217" t="s">
        <v>229</v>
      </c>
      <c r="D116" s="217" t="s">
        <v>199</v>
      </c>
      <c r="E116" s="218" t="s">
        <v>320</v>
      </c>
      <c r="F116" s="219" t="s">
        <v>321</v>
      </c>
      <c r="G116" s="220" t="s">
        <v>266</v>
      </c>
      <c r="H116" s="221">
        <v>25.199999999999999</v>
      </c>
      <c r="I116" s="222"/>
      <c r="J116" s="223">
        <f>ROUND(I116*H116,2)</f>
        <v>0</v>
      </c>
      <c r="K116" s="219" t="s">
        <v>203</v>
      </c>
      <c r="L116" s="47"/>
      <c r="M116" s="224" t="s">
        <v>19</v>
      </c>
      <c r="N116" s="225" t="s">
        <v>47</v>
      </c>
      <c r="O116" s="87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8" t="s">
        <v>204</v>
      </c>
      <c r="AT116" s="228" t="s">
        <v>199</v>
      </c>
      <c r="AU116" s="228" t="s">
        <v>85</v>
      </c>
      <c r="AY116" s="20" t="s">
        <v>197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0" t="s">
        <v>83</v>
      </c>
      <c r="BK116" s="229">
        <f>ROUND(I116*H116,2)</f>
        <v>0</v>
      </c>
      <c r="BL116" s="20" t="s">
        <v>204</v>
      </c>
      <c r="BM116" s="228" t="s">
        <v>1306</v>
      </c>
    </row>
    <row r="117" s="2" customFormat="1">
      <c r="A117" s="41"/>
      <c r="B117" s="42"/>
      <c r="C117" s="43"/>
      <c r="D117" s="230" t="s">
        <v>206</v>
      </c>
      <c r="E117" s="43"/>
      <c r="F117" s="231" t="s">
        <v>323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206</v>
      </c>
      <c r="AU117" s="20" t="s">
        <v>85</v>
      </c>
    </row>
    <row r="118" s="13" customFormat="1">
      <c r="A118" s="13"/>
      <c r="B118" s="235"/>
      <c r="C118" s="236"/>
      <c r="D118" s="237" t="s">
        <v>208</v>
      </c>
      <c r="E118" s="238" t="s">
        <v>19</v>
      </c>
      <c r="F118" s="239" t="s">
        <v>1307</v>
      </c>
      <c r="G118" s="236"/>
      <c r="H118" s="240">
        <v>25.199999999999999</v>
      </c>
      <c r="I118" s="241"/>
      <c r="J118" s="236"/>
      <c r="K118" s="236"/>
      <c r="L118" s="242"/>
      <c r="M118" s="243"/>
      <c r="N118" s="244"/>
      <c r="O118" s="244"/>
      <c r="P118" s="244"/>
      <c r="Q118" s="244"/>
      <c r="R118" s="244"/>
      <c r="S118" s="244"/>
      <c r="T118" s="245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6" t="s">
        <v>208</v>
      </c>
      <c r="AU118" s="246" t="s">
        <v>85</v>
      </c>
      <c r="AV118" s="13" t="s">
        <v>85</v>
      </c>
      <c r="AW118" s="13" t="s">
        <v>37</v>
      </c>
      <c r="AX118" s="13" t="s">
        <v>83</v>
      </c>
      <c r="AY118" s="246" t="s">
        <v>197</v>
      </c>
    </row>
    <row r="119" s="2" customFormat="1" ht="66.75" customHeight="1">
      <c r="A119" s="41"/>
      <c r="B119" s="42"/>
      <c r="C119" s="217" t="s">
        <v>234</v>
      </c>
      <c r="D119" s="217" t="s">
        <v>199</v>
      </c>
      <c r="E119" s="218" t="s">
        <v>326</v>
      </c>
      <c r="F119" s="219" t="s">
        <v>327</v>
      </c>
      <c r="G119" s="220" t="s">
        <v>266</v>
      </c>
      <c r="H119" s="221">
        <v>478.80000000000001</v>
      </c>
      <c r="I119" s="222"/>
      <c r="J119" s="223">
        <f>ROUND(I119*H119,2)</f>
        <v>0</v>
      </c>
      <c r="K119" s="219" t="s">
        <v>203</v>
      </c>
      <c r="L119" s="47"/>
      <c r="M119" s="224" t="s">
        <v>19</v>
      </c>
      <c r="N119" s="225" t="s">
        <v>47</v>
      </c>
      <c r="O119" s="87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8" t="s">
        <v>204</v>
      </c>
      <c r="AT119" s="228" t="s">
        <v>199</v>
      </c>
      <c r="AU119" s="228" t="s">
        <v>85</v>
      </c>
      <c r="AY119" s="20" t="s">
        <v>197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0" t="s">
        <v>83</v>
      </c>
      <c r="BK119" s="229">
        <f>ROUND(I119*H119,2)</f>
        <v>0</v>
      </c>
      <c r="BL119" s="20" t="s">
        <v>204</v>
      </c>
      <c r="BM119" s="228" t="s">
        <v>1308</v>
      </c>
    </row>
    <row r="120" s="2" customFormat="1">
      <c r="A120" s="41"/>
      <c r="B120" s="42"/>
      <c r="C120" s="43"/>
      <c r="D120" s="230" t="s">
        <v>206</v>
      </c>
      <c r="E120" s="43"/>
      <c r="F120" s="231" t="s">
        <v>329</v>
      </c>
      <c r="G120" s="43"/>
      <c r="H120" s="43"/>
      <c r="I120" s="232"/>
      <c r="J120" s="43"/>
      <c r="K120" s="43"/>
      <c r="L120" s="47"/>
      <c r="M120" s="233"/>
      <c r="N120" s="23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206</v>
      </c>
      <c r="AU120" s="20" t="s">
        <v>85</v>
      </c>
    </row>
    <row r="121" s="13" customFormat="1">
      <c r="A121" s="13"/>
      <c r="B121" s="235"/>
      <c r="C121" s="236"/>
      <c r="D121" s="237" t="s">
        <v>208</v>
      </c>
      <c r="E121" s="238" t="s">
        <v>19</v>
      </c>
      <c r="F121" s="239" t="s">
        <v>1307</v>
      </c>
      <c r="G121" s="236"/>
      <c r="H121" s="240">
        <v>25.199999999999999</v>
      </c>
      <c r="I121" s="241"/>
      <c r="J121" s="236"/>
      <c r="K121" s="236"/>
      <c r="L121" s="242"/>
      <c r="M121" s="243"/>
      <c r="N121" s="244"/>
      <c r="O121" s="244"/>
      <c r="P121" s="244"/>
      <c r="Q121" s="244"/>
      <c r="R121" s="244"/>
      <c r="S121" s="244"/>
      <c r="T121" s="245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6" t="s">
        <v>208</v>
      </c>
      <c r="AU121" s="246" t="s">
        <v>85</v>
      </c>
      <c r="AV121" s="13" t="s">
        <v>85</v>
      </c>
      <c r="AW121" s="13" t="s">
        <v>37</v>
      </c>
      <c r="AX121" s="13" t="s">
        <v>83</v>
      </c>
      <c r="AY121" s="246" t="s">
        <v>197</v>
      </c>
    </row>
    <row r="122" s="13" customFormat="1">
      <c r="A122" s="13"/>
      <c r="B122" s="235"/>
      <c r="C122" s="236"/>
      <c r="D122" s="237" t="s">
        <v>208</v>
      </c>
      <c r="E122" s="236"/>
      <c r="F122" s="239" t="s">
        <v>1309</v>
      </c>
      <c r="G122" s="236"/>
      <c r="H122" s="240">
        <v>478.80000000000001</v>
      </c>
      <c r="I122" s="241"/>
      <c r="J122" s="236"/>
      <c r="K122" s="236"/>
      <c r="L122" s="242"/>
      <c r="M122" s="243"/>
      <c r="N122" s="244"/>
      <c r="O122" s="244"/>
      <c r="P122" s="244"/>
      <c r="Q122" s="244"/>
      <c r="R122" s="244"/>
      <c r="S122" s="244"/>
      <c r="T122" s="245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6" t="s">
        <v>208</v>
      </c>
      <c r="AU122" s="246" t="s">
        <v>85</v>
      </c>
      <c r="AV122" s="13" t="s">
        <v>85</v>
      </c>
      <c r="AW122" s="13" t="s">
        <v>4</v>
      </c>
      <c r="AX122" s="13" t="s">
        <v>83</v>
      </c>
      <c r="AY122" s="246" t="s">
        <v>197</v>
      </c>
    </row>
    <row r="123" s="2" customFormat="1" ht="44.25" customHeight="1">
      <c r="A123" s="41"/>
      <c r="B123" s="42"/>
      <c r="C123" s="217" t="s">
        <v>239</v>
      </c>
      <c r="D123" s="217" t="s">
        <v>199</v>
      </c>
      <c r="E123" s="218" t="s">
        <v>1035</v>
      </c>
      <c r="F123" s="219" t="s">
        <v>1036</v>
      </c>
      <c r="G123" s="220" t="s">
        <v>266</v>
      </c>
      <c r="H123" s="221">
        <v>25.199999999999999</v>
      </c>
      <c r="I123" s="222"/>
      <c r="J123" s="223">
        <f>ROUND(I123*H123,2)</f>
        <v>0</v>
      </c>
      <c r="K123" s="219" t="s">
        <v>203</v>
      </c>
      <c r="L123" s="47"/>
      <c r="M123" s="224" t="s">
        <v>19</v>
      </c>
      <c r="N123" s="225" t="s">
        <v>47</v>
      </c>
      <c r="O123" s="87"/>
      <c r="P123" s="226">
        <f>O123*H123</f>
        <v>0</v>
      </c>
      <c r="Q123" s="226">
        <v>0</v>
      </c>
      <c r="R123" s="226">
        <f>Q123*H123</f>
        <v>0</v>
      </c>
      <c r="S123" s="226">
        <v>0</v>
      </c>
      <c r="T123" s="22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8" t="s">
        <v>204</v>
      </c>
      <c r="AT123" s="228" t="s">
        <v>199</v>
      </c>
      <c r="AU123" s="228" t="s">
        <v>85</v>
      </c>
      <c r="AY123" s="20" t="s">
        <v>197</v>
      </c>
      <c r="BE123" s="229">
        <f>IF(N123="základní",J123,0)</f>
        <v>0</v>
      </c>
      <c r="BF123" s="229">
        <f>IF(N123="snížená",J123,0)</f>
        <v>0</v>
      </c>
      <c r="BG123" s="229">
        <f>IF(N123="zákl. přenesená",J123,0)</f>
        <v>0</v>
      </c>
      <c r="BH123" s="229">
        <f>IF(N123="sníž. přenesená",J123,0)</f>
        <v>0</v>
      </c>
      <c r="BI123" s="229">
        <f>IF(N123="nulová",J123,0)</f>
        <v>0</v>
      </c>
      <c r="BJ123" s="20" t="s">
        <v>83</v>
      </c>
      <c r="BK123" s="229">
        <f>ROUND(I123*H123,2)</f>
        <v>0</v>
      </c>
      <c r="BL123" s="20" t="s">
        <v>204</v>
      </c>
      <c r="BM123" s="228" t="s">
        <v>1310</v>
      </c>
    </row>
    <row r="124" s="2" customFormat="1">
      <c r="A124" s="41"/>
      <c r="B124" s="42"/>
      <c r="C124" s="43"/>
      <c r="D124" s="230" t="s">
        <v>206</v>
      </c>
      <c r="E124" s="43"/>
      <c r="F124" s="231" t="s">
        <v>1038</v>
      </c>
      <c r="G124" s="43"/>
      <c r="H124" s="43"/>
      <c r="I124" s="232"/>
      <c r="J124" s="43"/>
      <c r="K124" s="43"/>
      <c r="L124" s="47"/>
      <c r="M124" s="233"/>
      <c r="N124" s="234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206</v>
      </c>
      <c r="AU124" s="20" t="s">
        <v>85</v>
      </c>
    </row>
    <row r="125" s="13" customFormat="1">
      <c r="A125" s="13"/>
      <c r="B125" s="235"/>
      <c r="C125" s="236"/>
      <c r="D125" s="237" t="s">
        <v>208</v>
      </c>
      <c r="E125" s="238" t="s">
        <v>19</v>
      </c>
      <c r="F125" s="239" t="s">
        <v>1305</v>
      </c>
      <c r="G125" s="236"/>
      <c r="H125" s="240">
        <v>25.199999999999999</v>
      </c>
      <c r="I125" s="241"/>
      <c r="J125" s="236"/>
      <c r="K125" s="236"/>
      <c r="L125" s="242"/>
      <c r="M125" s="243"/>
      <c r="N125" s="244"/>
      <c r="O125" s="244"/>
      <c r="P125" s="244"/>
      <c r="Q125" s="244"/>
      <c r="R125" s="244"/>
      <c r="S125" s="244"/>
      <c r="T125" s="245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6" t="s">
        <v>208</v>
      </c>
      <c r="AU125" s="246" t="s">
        <v>85</v>
      </c>
      <c r="AV125" s="13" t="s">
        <v>85</v>
      </c>
      <c r="AW125" s="13" t="s">
        <v>37</v>
      </c>
      <c r="AX125" s="13" t="s">
        <v>83</v>
      </c>
      <c r="AY125" s="246" t="s">
        <v>197</v>
      </c>
    </row>
    <row r="126" s="2" customFormat="1" ht="44.25" customHeight="1">
      <c r="A126" s="41"/>
      <c r="B126" s="42"/>
      <c r="C126" s="217" t="s">
        <v>245</v>
      </c>
      <c r="D126" s="217" t="s">
        <v>199</v>
      </c>
      <c r="E126" s="218" t="s">
        <v>350</v>
      </c>
      <c r="F126" s="219" t="s">
        <v>351</v>
      </c>
      <c r="G126" s="220" t="s">
        <v>345</v>
      </c>
      <c r="H126" s="221">
        <v>50.399999999999999</v>
      </c>
      <c r="I126" s="222"/>
      <c r="J126" s="223">
        <f>ROUND(I126*H126,2)</f>
        <v>0</v>
      </c>
      <c r="K126" s="219" t="s">
        <v>203</v>
      </c>
      <c r="L126" s="47"/>
      <c r="M126" s="224" t="s">
        <v>19</v>
      </c>
      <c r="N126" s="225" t="s">
        <v>47</v>
      </c>
      <c r="O126" s="87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8" t="s">
        <v>204</v>
      </c>
      <c r="AT126" s="228" t="s">
        <v>199</v>
      </c>
      <c r="AU126" s="228" t="s">
        <v>85</v>
      </c>
      <c r="AY126" s="20" t="s">
        <v>197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0" t="s">
        <v>83</v>
      </c>
      <c r="BK126" s="229">
        <f>ROUND(I126*H126,2)</f>
        <v>0</v>
      </c>
      <c r="BL126" s="20" t="s">
        <v>204</v>
      </c>
      <c r="BM126" s="228" t="s">
        <v>1311</v>
      </c>
    </row>
    <row r="127" s="2" customFormat="1">
      <c r="A127" s="41"/>
      <c r="B127" s="42"/>
      <c r="C127" s="43"/>
      <c r="D127" s="230" t="s">
        <v>206</v>
      </c>
      <c r="E127" s="43"/>
      <c r="F127" s="231" t="s">
        <v>353</v>
      </c>
      <c r="G127" s="43"/>
      <c r="H127" s="43"/>
      <c r="I127" s="232"/>
      <c r="J127" s="43"/>
      <c r="K127" s="43"/>
      <c r="L127" s="47"/>
      <c r="M127" s="233"/>
      <c r="N127" s="23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206</v>
      </c>
      <c r="AU127" s="20" t="s">
        <v>85</v>
      </c>
    </row>
    <row r="128" s="13" customFormat="1">
      <c r="A128" s="13"/>
      <c r="B128" s="235"/>
      <c r="C128" s="236"/>
      <c r="D128" s="237" t="s">
        <v>208</v>
      </c>
      <c r="E128" s="238" t="s">
        <v>19</v>
      </c>
      <c r="F128" s="239" t="s">
        <v>1307</v>
      </c>
      <c r="G128" s="236"/>
      <c r="H128" s="240">
        <v>25.199999999999999</v>
      </c>
      <c r="I128" s="241"/>
      <c r="J128" s="236"/>
      <c r="K128" s="236"/>
      <c r="L128" s="242"/>
      <c r="M128" s="243"/>
      <c r="N128" s="244"/>
      <c r="O128" s="244"/>
      <c r="P128" s="244"/>
      <c r="Q128" s="244"/>
      <c r="R128" s="244"/>
      <c r="S128" s="244"/>
      <c r="T128" s="245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6" t="s">
        <v>208</v>
      </c>
      <c r="AU128" s="246" t="s">
        <v>85</v>
      </c>
      <c r="AV128" s="13" t="s">
        <v>85</v>
      </c>
      <c r="AW128" s="13" t="s">
        <v>37</v>
      </c>
      <c r="AX128" s="13" t="s">
        <v>83</v>
      </c>
      <c r="AY128" s="246" t="s">
        <v>197</v>
      </c>
    </row>
    <row r="129" s="13" customFormat="1">
      <c r="A129" s="13"/>
      <c r="B129" s="235"/>
      <c r="C129" s="236"/>
      <c r="D129" s="237" t="s">
        <v>208</v>
      </c>
      <c r="E129" s="236"/>
      <c r="F129" s="239" t="s">
        <v>1312</v>
      </c>
      <c r="G129" s="236"/>
      <c r="H129" s="240">
        <v>50.399999999999999</v>
      </c>
      <c r="I129" s="241"/>
      <c r="J129" s="236"/>
      <c r="K129" s="236"/>
      <c r="L129" s="242"/>
      <c r="M129" s="243"/>
      <c r="N129" s="244"/>
      <c r="O129" s="244"/>
      <c r="P129" s="244"/>
      <c r="Q129" s="244"/>
      <c r="R129" s="244"/>
      <c r="S129" s="244"/>
      <c r="T129" s="245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6" t="s">
        <v>208</v>
      </c>
      <c r="AU129" s="246" t="s">
        <v>85</v>
      </c>
      <c r="AV129" s="13" t="s">
        <v>85</v>
      </c>
      <c r="AW129" s="13" t="s">
        <v>4</v>
      </c>
      <c r="AX129" s="13" t="s">
        <v>83</v>
      </c>
      <c r="AY129" s="246" t="s">
        <v>197</v>
      </c>
    </row>
    <row r="130" s="2" customFormat="1" ht="44.25" customHeight="1">
      <c r="A130" s="41"/>
      <c r="B130" s="42"/>
      <c r="C130" s="217" t="s">
        <v>252</v>
      </c>
      <c r="D130" s="217" t="s">
        <v>199</v>
      </c>
      <c r="E130" s="218" t="s">
        <v>361</v>
      </c>
      <c r="F130" s="219" t="s">
        <v>362</v>
      </c>
      <c r="G130" s="220" t="s">
        <v>266</v>
      </c>
      <c r="H130" s="221">
        <v>15.119999999999999</v>
      </c>
      <c r="I130" s="222"/>
      <c r="J130" s="223">
        <f>ROUND(I130*H130,2)</f>
        <v>0</v>
      </c>
      <c r="K130" s="219" t="s">
        <v>203</v>
      </c>
      <c r="L130" s="47"/>
      <c r="M130" s="224" t="s">
        <v>19</v>
      </c>
      <c r="N130" s="225" t="s">
        <v>47</v>
      </c>
      <c r="O130" s="87"/>
      <c r="P130" s="226">
        <f>O130*H130</f>
        <v>0</v>
      </c>
      <c r="Q130" s="226">
        <v>0</v>
      </c>
      <c r="R130" s="226">
        <f>Q130*H130</f>
        <v>0</v>
      </c>
      <c r="S130" s="226">
        <v>0</v>
      </c>
      <c r="T130" s="22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8" t="s">
        <v>204</v>
      </c>
      <c r="AT130" s="228" t="s">
        <v>199</v>
      </c>
      <c r="AU130" s="228" t="s">
        <v>85</v>
      </c>
      <c r="AY130" s="20" t="s">
        <v>197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0" t="s">
        <v>83</v>
      </c>
      <c r="BK130" s="229">
        <f>ROUND(I130*H130,2)</f>
        <v>0</v>
      </c>
      <c r="BL130" s="20" t="s">
        <v>204</v>
      </c>
      <c r="BM130" s="228" t="s">
        <v>1313</v>
      </c>
    </row>
    <row r="131" s="2" customFormat="1">
      <c r="A131" s="41"/>
      <c r="B131" s="42"/>
      <c r="C131" s="43"/>
      <c r="D131" s="230" t="s">
        <v>206</v>
      </c>
      <c r="E131" s="43"/>
      <c r="F131" s="231" t="s">
        <v>364</v>
      </c>
      <c r="G131" s="43"/>
      <c r="H131" s="43"/>
      <c r="I131" s="232"/>
      <c r="J131" s="43"/>
      <c r="K131" s="43"/>
      <c r="L131" s="47"/>
      <c r="M131" s="233"/>
      <c r="N131" s="23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206</v>
      </c>
      <c r="AU131" s="20" t="s">
        <v>85</v>
      </c>
    </row>
    <row r="132" s="13" customFormat="1">
      <c r="A132" s="13"/>
      <c r="B132" s="235"/>
      <c r="C132" s="236"/>
      <c r="D132" s="237" t="s">
        <v>208</v>
      </c>
      <c r="E132" s="238" t="s">
        <v>19</v>
      </c>
      <c r="F132" s="239" t="s">
        <v>1314</v>
      </c>
      <c r="G132" s="236"/>
      <c r="H132" s="240">
        <v>15.119999999999999</v>
      </c>
      <c r="I132" s="241"/>
      <c r="J132" s="236"/>
      <c r="K132" s="236"/>
      <c r="L132" s="242"/>
      <c r="M132" s="243"/>
      <c r="N132" s="244"/>
      <c r="O132" s="244"/>
      <c r="P132" s="244"/>
      <c r="Q132" s="244"/>
      <c r="R132" s="244"/>
      <c r="S132" s="244"/>
      <c r="T132" s="245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6" t="s">
        <v>208</v>
      </c>
      <c r="AU132" s="246" t="s">
        <v>85</v>
      </c>
      <c r="AV132" s="13" t="s">
        <v>85</v>
      </c>
      <c r="AW132" s="13" t="s">
        <v>37</v>
      </c>
      <c r="AX132" s="13" t="s">
        <v>83</v>
      </c>
      <c r="AY132" s="246" t="s">
        <v>197</v>
      </c>
    </row>
    <row r="133" s="2" customFormat="1" ht="16.5" customHeight="1">
      <c r="A133" s="41"/>
      <c r="B133" s="42"/>
      <c r="C133" s="269" t="s">
        <v>258</v>
      </c>
      <c r="D133" s="269" t="s">
        <v>342</v>
      </c>
      <c r="E133" s="270" t="s">
        <v>343</v>
      </c>
      <c r="F133" s="271" t="s">
        <v>344</v>
      </c>
      <c r="G133" s="272" t="s">
        <v>345</v>
      </c>
      <c r="H133" s="273">
        <v>34.776000000000003</v>
      </c>
      <c r="I133" s="274"/>
      <c r="J133" s="275">
        <f>ROUND(I133*H133,2)</f>
        <v>0</v>
      </c>
      <c r="K133" s="271" t="s">
        <v>203</v>
      </c>
      <c r="L133" s="276"/>
      <c r="M133" s="277" t="s">
        <v>19</v>
      </c>
      <c r="N133" s="278" t="s">
        <v>47</v>
      </c>
      <c r="O133" s="87"/>
      <c r="P133" s="226">
        <f>O133*H133</f>
        <v>0</v>
      </c>
      <c r="Q133" s="226">
        <v>0</v>
      </c>
      <c r="R133" s="226">
        <f>Q133*H133</f>
        <v>0</v>
      </c>
      <c r="S133" s="226">
        <v>0</v>
      </c>
      <c r="T133" s="227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8" t="s">
        <v>239</v>
      </c>
      <c r="AT133" s="228" t="s">
        <v>342</v>
      </c>
      <c r="AU133" s="228" t="s">
        <v>85</v>
      </c>
      <c r="AY133" s="20" t="s">
        <v>197</v>
      </c>
      <c r="BE133" s="229">
        <f>IF(N133="základní",J133,0)</f>
        <v>0</v>
      </c>
      <c r="BF133" s="229">
        <f>IF(N133="snížená",J133,0)</f>
        <v>0</v>
      </c>
      <c r="BG133" s="229">
        <f>IF(N133="zákl. přenesená",J133,0)</f>
        <v>0</v>
      </c>
      <c r="BH133" s="229">
        <f>IF(N133="sníž. přenesená",J133,0)</f>
        <v>0</v>
      </c>
      <c r="BI133" s="229">
        <f>IF(N133="nulová",J133,0)</f>
        <v>0</v>
      </c>
      <c r="BJ133" s="20" t="s">
        <v>83</v>
      </c>
      <c r="BK133" s="229">
        <f>ROUND(I133*H133,2)</f>
        <v>0</v>
      </c>
      <c r="BL133" s="20" t="s">
        <v>204</v>
      </c>
      <c r="BM133" s="228" t="s">
        <v>1315</v>
      </c>
    </row>
    <row r="134" s="13" customFormat="1">
      <c r="A134" s="13"/>
      <c r="B134" s="235"/>
      <c r="C134" s="236"/>
      <c r="D134" s="237" t="s">
        <v>208</v>
      </c>
      <c r="E134" s="236"/>
      <c r="F134" s="239" t="s">
        <v>1316</v>
      </c>
      <c r="G134" s="236"/>
      <c r="H134" s="240">
        <v>34.776000000000003</v>
      </c>
      <c r="I134" s="241"/>
      <c r="J134" s="236"/>
      <c r="K134" s="236"/>
      <c r="L134" s="242"/>
      <c r="M134" s="243"/>
      <c r="N134" s="244"/>
      <c r="O134" s="244"/>
      <c r="P134" s="244"/>
      <c r="Q134" s="244"/>
      <c r="R134" s="244"/>
      <c r="S134" s="244"/>
      <c r="T134" s="245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6" t="s">
        <v>208</v>
      </c>
      <c r="AU134" s="246" t="s">
        <v>85</v>
      </c>
      <c r="AV134" s="13" t="s">
        <v>85</v>
      </c>
      <c r="AW134" s="13" t="s">
        <v>4</v>
      </c>
      <c r="AX134" s="13" t="s">
        <v>83</v>
      </c>
      <c r="AY134" s="246" t="s">
        <v>197</v>
      </c>
    </row>
    <row r="135" s="2" customFormat="1" ht="66.75" customHeight="1">
      <c r="A135" s="41"/>
      <c r="B135" s="42"/>
      <c r="C135" s="217" t="s">
        <v>8</v>
      </c>
      <c r="D135" s="217" t="s">
        <v>199</v>
      </c>
      <c r="E135" s="218" t="s">
        <v>1317</v>
      </c>
      <c r="F135" s="219" t="s">
        <v>1318</v>
      </c>
      <c r="G135" s="220" t="s">
        <v>266</v>
      </c>
      <c r="H135" s="221">
        <v>7.5599999999999996</v>
      </c>
      <c r="I135" s="222"/>
      <c r="J135" s="223">
        <f>ROUND(I135*H135,2)</f>
        <v>0</v>
      </c>
      <c r="K135" s="219" t="s">
        <v>203</v>
      </c>
      <c r="L135" s="47"/>
      <c r="M135" s="224" t="s">
        <v>19</v>
      </c>
      <c r="N135" s="225" t="s">
        <v>47</v>
      </c>
      <c r="O135" s="87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8" t="s">
        <v>204</v>
      </c>
      <c r="AT135" s="228" t="s">
        <v>199</v>
      </c>
      <c r="AU135" s="228" t="s">
        <v>85</v>
      </c>
      <c r="AY135" s="20" t="s">
        <v>197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0" t="s">
        <v>83</v>
      </c>
      <c r="BK135" s="229">
        <f>ROUND(I135*H135,2)</f>
        <v>0</v>
      </c>
      <c r="BL135" s="20" t="s">
        <v>204</v>
      </c>
      <c r="BM135" s="228" t="s">
        <v>1319</v>
      </c>
    </row>
    <row r="136" s="2" customFormat="1">
      <c r="A136" s="41"/>
      <c r="B136" s="42"/>
      <c r="C136" s="43"/>
      <c r="D136" s="230" t="s">
        <v>206</v>
      </c>
      <c r="E136" s="43"/>
      <c r="F136" s="231" t="s">
        <v>1320</v>
      </c>
      <c r="G136" s="43"/>
      <c r="H136" s="43"/>
      <c r="I136" s="232"/>
      <c r="J136" s="43"/>
      <c r="K136" s="43"/>
      <c r="L136" s="47"/>
      <c r="M136" s="233"/>
      <c r="N136" s="234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206</v>
      </c>
      <c r="AU136" s="20" t="s">
        <v>85</v>
      </c>
    </row>
    <row r="137" s="13" customFormat="1">
      <c r="A137" s="13"/>
      <c r="B137" s="235"/>
      <c r="C137" s="236"/>
      <c r="D137" s="237" t="s">
        <v>208</v>
      </c>
      <c r="E137" s="238" t="s">
        <v>19</v>
      </c>
      <c r="F137" s="239" t="s">
        <v>1321</v>
      </c>
      <c r="G137" s="236"/>
      <c r="H137" s="240">
        <v>7.5599999999999996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37</v>
      </c>
      <c r="AX137" s="13" t="s">
        <v>83</v>
      </c>
      <c r="AY137" s="246" t="s">
        <v>197</v>
      </c>
    </row>
    <row r="138" s="2" customFormat="1" ht="16.5" customHeight="1">
      <c r="A138" s="41"/>
      <c r="B138" s="42"/>
      <c r="C138" s="269" t="s">
        <v>273</v>
      </c>
      <c r="D138" s="269" t="s">
        <v>342</v>
      </c>
      <c r="E138" s="270" t="s">
        <v>1322</v>
      </c>
      <c r="F138" s="271" t="s">
        <v>1323</v>
      </c>
      <c r="G138" s="272" t="s">
        <v>345</v>
      </c>
      <c r="H138" s="273">
        <v>15.119999999999999</v>
      </c>
      <c r="I138" s="274"/>
      <c r="J138" s="275">
        <f>ROUND(I138*H138,2)</f>
        <v>0</v>
      </c>
      <c r="K138" s="271" t="s">
        <v>203</v>
      </c>
      <c r="L138" s="276"/>
      <c r="M138" s="277" t="s">
        <v>19</v>
      </c>
      <c r="N138" s="278" t="s">
        <v>47</v>
      </c>
      <c r="O138" s="87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8" t="s">
        <v>239</v>
      </c>
      <c r="AT138" s="228" t="s">
        <v>342</v>
      </c>
      <c r="AU138" s="228" t="s">
        <v>85</v>
      </c>
      <c r="AY138" s="20" t="s">
        <v>197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0" t="s">
        <v>83</v>
      </c>
      <c r="BK138" s="229">
        <f>ROUND(I138*H138,2)</f>
        <v>0</v>
      </c>
      <c r="BL138" s="20" t="s">
        <v>204</v>
      </c>
      <c r="BM138" s="228" t="s">
        <v>1324</v>
      </c>
    </row>
    <row r="139" s="13" customFormat="1">
      <c r="A139" s="13"/>
      <c r="B139" s="235"/>
      <c r="C139" s="236"/>
      <c r="D139" s="237" t="s">
        <v>208</v>
      </c>
      <c r="E139" s="236"/>
      <c r="F139" s="239" t="s">
        <v>1325</v>
      </c>
      <c r="G139" s="236"/>
      <c r="H139" s="240">
        <v>15.119999999999999</v>
      </c>
      <c r="I139" s="241"/>
      <c r="J139" s="236"/>
      <c r="K139" s="236"/>
      <c r="L139" s="242"/>
      <c r="M139" s="243"/>
      <c r="N139" s="244"/>
      <c r="O139" s="244"/>
      <c r="P139" s="244"/>
      <c r="Q139" s="244"/>
      <c r="R139" s="244"/>
      <c r="S139" s="244"/>
      <c r="T139" s="245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6" t="s">
        <v>208</v>
      </c>
      <c r="AU139" s="246" t="s">
        <v>85</v>
      </c>
      <c r="AV139" s="13" t="s">
        <v>85</v>
      </c>
      <c r="AW139" s="13" t="s">
        <v>4</v>
      </c>
      <c r="AX139" s="13" t="s">
        <v>83</v>
      </c>
      <c r="AY139" s="246" t="s">
        <v>197</v>
      </c>
    </row>
    <row r="140" s="12" customFormat="1" ht="22.8" customHeight="1">
      <c r="A140" s="12"/>
      <c r="B140" s="201"/>
      <c r="C140" s="202"/>
      <c r="D140" s="203" t="s">
        <v>75</v>
      </c>
      <c r="E140" s="215" t="s">
        <v>204</v>
      </c>
      <c r="F140" s="215" t="s">
        <v>1326</v>
      </c>
      <c r="G140" s="202"/>
      <c r="H140" s="202"/>
      <c r="I140" s="205"/>
      <c r="J140" s="216">
        <f>BK140</f>
        <v>0</v>
      </c>
      <c r="K140" s="202"/>
      <c r="L140" s="207"/>
      <c r="M140" s="208"/>
      <c r="N140" s="209"/>
      <c r="O140" s="209"/>
      <c r="P140" s="210">
        <f>SUM(P141:P143)</f>
        <v>0</v>
      </c>
      <c r="Q140" s="209"/>
      <c r="R140" s="210">
        <f>SUM(R141:R143)</f>
        <v>0</v>
      </c>
      <c r="S140" s="209"/>
      <c r="T140" s="211">
        <f>SUM(T141:T143)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12" t="s">
        <v>83</v>
      </c>
      <c r="AT140" s="213" t="s">
        <v>75</v>
      </c>
      <c r="AU140" s="213" t="s">
        <v>83</v>
      </c>
      <c r="AY140" s="212" t="s">
        <v>197</v>
      </c>
      <c r="BK140" s="214">
        <f>SUM(BK141:BK143)</f>
        <v>0</v>
      </c>
    </row>
    <row r="141" s="2" customFormat="1" ht="33" customHeight="1">
      <c r="A141" s="41"/>
      <c r="B141" s="42"/>
      <c r="C141" s="217" t="s">
        <v>279</v>
      </c>
      <c r="D141" s="217" t="s">
        <v>199</v>
      </c>
      <c r="E141" s="218" t="s">
        <v>1327</v>
      </c>
      <c r="F141" s="219" t="s">
        <v>1328</v>
      </c>
      <c r="G141" s="220" t="s">
        <v>266</v>
      </c>
      <c r="H141" s="221">
        <v>2.52</v>
      </c>
      <c r="I141" s="222"/>
      <c r="J141" s="223">
        <f>ROUND(I141*H141,2)</f>
        <v>0</v>
      </c>
      <c r="K141" s="219" t="s">
        <v>203</v>
      </c>
      <c r="L141" s="47"/>
      <c r="M141" s="224" t="s">
        <v>19</v>
      </c>
      <c r="N141" s="225" t="s">
        <v>47</v>
      </c>
      <c r="O141" s="87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8" t="s">
        <v>204</v>
      </c>
      <c r="AT141" s="228" t="s">
        <v>199</v>
      </c>
      <c r="AU141" s="228" t="s">
        <v>85</v>
      </c>
      <c r="AY141" s="20" t="s">
        <v>197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0" t="s">
        <v>83</v>
      </c>
      <c r="BK141" s="229">
        <f>ROUND(I141*H141,2)</f>
        <v>0</v>
      </c>
      <c r="BL141" s="20" t="s">
        <v>204</v>
      </c>
      <c r="BM141" s="228" t="s">
        <v>1329</v>
      </c>
    </row>
    <row r="142" s="2" customFormat="1">
      <c r="A142" s="41"/>
      <c r="B142" s="42"/>
      <c r="C142" s="43"/>
      <c r="D142" s="230" t="s">
        <v>206</v>
      </c>
      <c r="E142" s="43"/>
      <c r="F142" s="231" t="s">
        <v>1330</v>
      </c>
      <c r="G142" s="43"/>
      <c r="H142" s="43"/>
      <c r="I142" s="232"/>
      <c r="J142" s="43"/>
      <c r="K142" s="43"/>
      <c r="L142" s="47"/>
      <c r="M142" s="233"/>
      <c r="N142" s="234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206</v>
      </c>
      <c r="AU142" s="20" t="s">
        <v>85</v>
      </c>
    </row>
    <row r="143" s="13" customFormat="1">
      <c r="A143" s="13"/>
      <c r="B143" s="235"/>
      <c r="C143" s="236"/>
      <c r="D143" s="237" t="s">
        <v>208</v>
      </c>
      <c r="E143" s="238" t="s">
        <v>19</v>
      </c>
      <c r="F143" s="239" t="s">
        <v>1331</v>
      </c>
      <c r="G143" s="236"/>
      <c r="H143" s="240">
        <v>2.52</v>
      </c>
      <c r="I143" s="241"/>
      <c r="J143" s="236"/>
      <c r="K143" s="236"/>
      <c r="L143" s="242"/>
      <c r="M143" s="243"/>
      <c r="N143" s="244"/>
      <c r="O143" s="244"/>
      <c r="P143" s="244"/>
      <c r="Q143" s="244"/>
      <c r="R143" s="244"/>
      <c r="S143" s="244"/>
      <c r="T143" s="245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6" t="s">
        <v>208</v>
      </c>
      <c r="AU143" s="246" t="s">
        <v>85</v>
      </c>
      <c r="AV143" s="13" t="s">
        <v>85</v>
      </c>
      <c r="AW143" s="13" t="s">
        <v>37</v>
      </c>
      <c r="AX143" s="13" t="s">
        <v>83</v>
      </c>
      <c r="AY143" s="246" t="s">
        <v>197</v>
      </c>
    </row>
    <row r="144" s="12" customFormat="1" ht="22.8" customHeight="1">
      <c r="A144" s="12"/>
      <c r="B144" s="201"/>
      <c r="C144" s="202"/>
      <c r="D144" s="203" t="s">
        <v>75</v>
      </c>
      <c r="E144" s="215" t="s">
        <v>239</v>
      </c>
      <c r="F144" s="215" t="s">
        <v>528</v>
      </c>
      <c r="G144" s="202"/>
      <c r="H144" s="202"/>
      <c r="I144" s="205"/>
      <c r="J144" s="216">
        <f>BK144</f>
        <v>0</v>
      </c>
      <c r="K144" s="202"/>
      <c r="L144" s="207"/>
      <c r="M144" s="208"/>
      <c r="N144" s="209"/>
      <c r="O144" s="209"/>
      <c r="P144" s="210">
        <f>SUM(P145:P167)</f>
        <v>0</v>
      </c>
      <c r="Q144" s="209"/>
      <c r="R144" s="210">
        <f>SUM(R145:R167)</f>
        <v>0.51804000000000006</v>
      </c>
      <c r="S144" s="209"/>
      <c r="T144" s="211">
        <f>SUM(T145:T167)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12" t="s">
        <v>83</v>
      </c>
      <c r="AT144" s="213" t="s">
        <v>75</v>
      </c>
      <c r="AU144" s="213" t="s">
        <v>83</v>
      </c>
      <c r="AY144" s="212" t="s">
        <v>197</v>
      </c>
      <c r="BK144" s="214">
        <f>SUM(BK145:BK167)</f>
        <v>0</v>
      </c>
    </row>
    <row r="145" s="2" customFormat="1" ht="24.15" customHeight="1">
      <c r="A145" s="41"/>
      <c r="B145" s="42"/>
      <c r="C145" s="217" t="s">
        <v>285</v>
      </c>
      <c r="D145" s="217" t="s">
        <v>199</v>
      </c>
      <c r="E145" s="218" t="s">
        <v>1332</v>
      </c>
      <c r="F145" s="219" t="s">
        <v>1333</v>
      </c>
      <c r="G145" s="220" t="s">
        <v>248</v>
      </c>
      <c r="H145" s="221">
        <v>21</v>
      </c>
      <c r="I145" s="222"/>
      <c r="J145" s="223">
        <f>ROUND(I145*H145,2)</f>
        <v>0</v>
      </c>
      <c r="K145" s="219" t="s">
        <v>203</v>
      </c>
      <c r="L145" s="47"/>
      <c r="M145" s="224" t="s">
        <v>19</v>
      </c>
      <c r="N145" s="225" t="s">
        <v>47</v>
      </c>
      <c r="O145" s="87"/>
      <c r="P145" s="226">
        <f>O145*H145</f>
        <v>0</v>
      </c>
      <c r="Q145" s="226">
        <v>1.0000000000000001E-05</v>
      </c>
      <c r="R145" s="226">
        <f>Q145*H145</f>
        <v>0.00021000000000000001</v>
      </c>
      <c r="S145" s="226">
        <v>0</v>
      </c>
      <c r="T145" s="227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8" t="s">
        <v>204</v>
      </c>
      <c r="AT145" s="228" t="s">
        <v>199</v>
      </c>
      <c r="AU145" s="228" t="s">
        <v>85</v>
      </c>
      <c r="AY145" s="20" t="s">
        <v>197</v>
      </c>
      <c r="BE145" s="229">
        <f>IF(N145="základní",J145,0)</f>
        <v>0</v>
      </c>
      <c r="BF145" s="229">
        <f>IF(N145="snížená",J145,0)</f>
        <v>0</v>
      </c>
      <c r="BG145" s="229">
        <f>IF(N145="zákl. přenesená",J145,0)</f>
        <v>0</v>
      </c>
      <c r="BH145" s="229">
        <f>IF(N145="sníž. přenesená",J145,0)</f>
        <v>0</v>
      </c>
      <c r="BI145" s="229">
        <f>IF(N145="nulová",J145,0)</f>
        <v>0</v>
      </c>
      <c r="BJ145" s="20" t="s">
        <v>83</v>
      </c>
      <c r="BK145" s="229">
        <f>ROUND(I145*H145,2)</f>
        <v>0</v>
      </c>
      <c r="BL145" s="20" t="s">
        <v>204</v>
      </c>
      <c r="BM145" s="228" t="s">
        <v>1334</v>
      </c>
    </row>
    <row r="146" s="2" customFormat="1">
      <c r="A146" s="41"/>
      <c r="B146" s="42"/>
      <c r="C146" s="43"/>
      <c r="D146" s="230" t="s">
        <v>206</v>
      </c>
      <c r="E146" s="43"/>
      <c r="F146" s="231" t="s">
        <v>1335</v>
      </c>
      <c r="G146" s="43"/>
      <c r="H146" s="43"/>
      <c r="I146" s="232"/>
      <c r="J146" s="43"/>
      <c r="K146" s="43"/>
      <c r="L146" s="47"/>
      <c r="M146" s="233"/>
      <c r="N146" s="234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206</v>
      </c>
      <c r="AU146" s="20" t="s">
        <v>85</v>
      </c>
    </row>
    <row r="147" s="13" customFormat="1">
      <c r="A147" s="13"/>
      <c r="B147" s="235"/>
      <c r="C147" s="236"/>
      <c r="D147" s="237" t="s">
        <v>208</v>
      </c>
      <c r="E147" s="238" t="s">
        <v>19</v>
      </c>
      <c r="F147" s="239" t="s">
        <v>1336</v>
      </c>
      <c r="G147" s="236"/>
      <c r="H147" s="240">
        <v>14</v>
      </c>
      <c r="I147" s="241"/>
      <c r="J147" s="236"/>
      <c r="K147" s="236"/>
      <c r="L147" s="242"/>
      <c r="M147" s="243"/>
      <c r="N147" s="244"/>
      <c r="O147" s="244"/>
      <c r="P147" s="244"/>
      <c r="Q147" s="244"/>
      <c r="R147" s="244"/>
      <c r="S147" s="244"/>
      <c r="T147" s="245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6" t="s">
        <v>208</v>
      </c>
      <c r="AU147" s="246" t="s">
        <v>85</v>
      </c>
      <c r="AV147" s="13" t="s">
        <v>85</v>
      </c>
      <c r="AW147" s="13" t="s">
        <v>37</v>
      </c>
      <c r="AX147" s="13" t="s">
        <v>76</v>
      </c>
      <c r="AY147" s="246" t="s">
        <v>197</v>
      </c>
    </row>
    <row r="148" s="13" customFormat="1">
      <c r="A148" s="13"/>
      <c r="B148" s="235"/>
      <c r="C148" s="236"/>
      <c r="D148" s="237" t="s">
        <v>208</v>
      </c>
      <c r="E148" s="238" t="s">
        <v>19</v>
      </c>
      <c r="F148" s="239" t="s">
        <v>1337</v>
      </c>
      <c r="G148" s="236"/>
      <c r="H148" s="240">
        <v>7</v>
      </c>
      <c r="I148" s="241"/>
      <c r="J148" s="236"/>
      <c r="K148" s="236"/>
      <c r="L148" s="242"/>
      <c r="M148" s="243"/>
      <c r="N148" s="244"/>
      <c r="O148" s="244"/>
      <c r="P148" s="244"/>
      <c r="Q148" s="244"/>
      <c r="R148" s="244"/>
      <c r="S148" s="244"/>
      <c r="T148" s="245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6" t="s">
        <v>208</v>
      </c>
      <c r="AU148" s="246" t="s">
        <v>85</v>
      </c>
      <c r="AV148" s="13" t="s">
        <v>85</v>
      </c>
      <c r="AW148" s="13" t="s">
        <v>37</v>
      </c>
      <c r="AX148" s="13" t="s">
        <v>76</v>
      </c>
      <c r="AY148" s="246" t="s">
        <v>197</v>
      </c>
    </row>
    <row r="149" s="14" customFormat="1">
      <c r="A149" s="14"/>
      <c r="B149" s="247"/>
      <c r="C149" s="248"/>
      <c r="D149" s="237" t="s">
        <v>208</v>
      </c>
      <c r="E149" s="249" t="s">
        <v>19</v>
      </c>
      <c r="F149" s="250" t="s">
        <v>272</v>
      </c>
      <c r="G149" s="248"/>
      <c r="H149" s="251">
        <v>21</v>
      </c>
      <c r="I149" s="252"/>
      <c r="J149" s="248"/>
      <c r="K149" s="248"/>
      <c r="L149" s="253"/>
      <c r="M149" s="254"/>
      <c r="N149" s="255"/>
      <c r="O149" s="255"/>
      <c r="P149" s="255"/>
      <c r="Q149" s="255"/>
      <c r="R149" s="255"/>
      <c r="S149" s="255"/>
      <c r="T149" s="256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7" t="s">
        <v>208</v>
      </c>
      <c r="AU149" s="257" t="s">
        <v>85</v>
      </c>
      <c r="AV149" s="14" t="s">
        <v>204</v>
      </c>
      <c r="AW149" s="14" t="s">
        <v>37</v>
      </c>
      <c r="AX149" s="14" t="s">
        <v>83</v>
      </c>
      <c r="AY149" s="257" t="s">
        <v>197</v>
      </c>
    </row>
    <row r="150" s="2" customFormat="1" ht="16.5" customHeight="1">
      <c r="A150" s="41"/>
      <c r="B150" s="42"/>
      <c r="C150" s="269" t="s">
        <v>290</v>
      </c>
      <c r="D150" s="269" t="s">
        <v>342</v>
      </c>
      <c r="E150" s="270" t="s">
        <v>1338</v>
      </c>
      <c r="F150" s="271" t="s">
        <v>1339</v>
      </c>
      <c r="G150" s="272" t="s">
        <v>248</v>
      </c>
      <c r="H150" s="273">
        <v>22</v>
      </c>
      <c r="I150" s="274"/>
      <c r="J150" s="275">
        <f>ROUND(I150*H150,2)</f>
        <v>0</v>
      </c>
      <c r="K150" s="271" t="s">
        <v>203</v>
      </c>
      <c r="L150" s="276"/>
      <c r="M150" s="277" t="s">
        <v>19</v>
      </c>
      <c r="N150" s="278" t="s">
        <v>47</v>
      </c>
      <c r="O150" s="87"/>
      <c r="P150" s="226">
        <f>O150*H150</f>
        <v>0</v>
      </c>
      <c r="Q150" s="226">
        <v>0.0020400000000000001</v>
      </c>
      <c r="R150" s="226">
        <f>Q150*H150</f>
        <v>0.044880000000000003</v>
      </c>
      <c r="S150" s="226">
        <v>0</v>
      </c>
      <c r="T150" s="22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8" t="s">
        <v>239</v>
      </c>
      <c r="AT150" s="228" t="s">
        <v>342</v>
      </c>
      <c r="AU150" s="228" t="s">
        <v>85</v>
      </c>
      <c r="AY150" s="20" t="s">
        <v>197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0" t="s">
        <v>83</v>
      </c>
      <c r="BK150" s="229">
        <f>ROUND(I150*H150,2)</f>
        <v>0</v>
      </c>
      <c r="BL150" s="20" t="s">
        <v>204</v>
      </c>
      <c r="BM150" s="228" t="s">
        <v>1340</v>
      </c>
    </row>
    <row r="151" s="13" customFormat="1">
      <c r="A151" s="13"/>
      <c r="B151" s="235"/>
      <c r="C151" s="236"/>
      <c r="D151" s="237" t="s">
        <v>208</v>
      </c>
      <c r="E151" s="238" t="s">
        <v>19</v>
      </c>
      <c r="F151" s="239" t="s">
        <v>1341</v>
      </c>
      <c r="G151" s="236"/>
      <c r="H151" s="240">
        <v>21.629999999999999</v>
      </c>
      <c r="I151" s="241"/>
      <c r="J151" s="236"/>
      <c r="K151" s="236"/>
      <c r="L151" s="242"/>
      <c r="M151" s="243"/>
      <c r="N151" s="244"/>
      <c r="O151" s="244"/>
      <c r="P151" s="244"/>
      <c r="Q151" s="244"/>
      <c r="R151" s="244"/>
      <c r="S151" s="244"/>
      <c r="T151" s="245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6" t="s">
        <v>208</v>
      </c>
      <c r="AU151" s="246" t="s">
        <v>85</v>
      </c>
      <c r="AV151" s="13" t="s">
        <v>85</v>
      </c>
      <c r="AW151" s="13" t="s">
        <v>37</v>
      </c>
      <c r="AX151" s="13" t="s">
        <v>76</v>
      </c>
      <c r="AY151" s="246" t="s">
        <v>197</v>
      </c>
    </row>
    <row r="152" s="13" customFormat="1">
      <c r="A152" s="13"/>
      <c r="B152" s="235"/>
      <c r="C152" s="236"/>
      <c r="D152" s="237" t="s">
        <v>208</v>
      </c>
      <c r="E152" s="238" t="s">
        <v>19</v>
      </c>
      <c r="F152" s="239" t="s">
        <v>1342</v>
      </c>
      <c r="G152" s="236"/>
      <c r="H152" s="240">
        <v>22</v>
      </c>
      <c r="I152" s="241"/>
      <c r="J152" s="236"/>
      <c r="K152" s="236"/>
      <c r="L152" s="242"/>
      <c r="M152" s="243"/>
      <c r="N152" s="244"/>
      <c r="O152" s="244"/>
      <c r="P152" s="244"/>
      <c r="Q152" s="244"/>
      <c r="R152" s="244"/>
      <c r="S152" s="244"/>
      <c r="T152" s="24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6" t="s">
        <v>208</v>
      </c>
      <c r="AU152" s="246" t="s">
        <v>85</v>
      </c>
      <c r="AV152" s="13" t="s">
        <v>85</v>
      </c>
      <c r="AW152" s="13" t="s">
        <v>37</v>
      </c>
      <c r="AX152" s="13" t="s">
        <v>83</v>
      </c>
      <c r="AY152" s="246" t="s">
        <v>197</v>
      </c>
    </row>
    <row r="153" s="2" customFormat="1" ht="44.25" customHeight="1">
      <c r="A153" s="41"/>
      <c r="B153" s="42"/>
      <c r="C153" s="217" t="s">
        <v>302</v>
      </c>
      <c r="D153" s="217" t="s">
        <v>199</v>
      </c>
      <c r="E153" s="218" t="s">
        <v>1343</v>
      </c>
      <c r="F153" s="219" t="s">
        <v>1344</v>
      </c>
      <c r="G153" s="220" t="s">
        <v>421</v>
      </c>
      <c r="H153" s="221">
        <v>21</v>
      </c>
      <c r="I153" s="222"/>
      <c r="J153" s="223">
        <f>ROUND(I153*H153,2)</f>
        <v>0</v>
      </c>
      <c r="K153" s="219" t="s">
        <v>203</v>
      </c>
      <c r="L153" s="47"/>
      <c r="M153" s="224" t="s">
        <v>19</v>
      </c>
      <c r="N153" s="225" t="s">
        <v>47</v>
      </c>
      <c r="O153" s="87"/>
      <c r="P153" s="226">
        <f>O153*H153</f>
        <v>0</v>
      </c>
      <c r="Q153" s="226">
        <v>0</v>
      </c>
      <c r="R153" s="226">
        <f>Q153*H153</f>
        <v>0</v>
      </c>
      <c r="S153" s="226">
        <v>0</v>
      </c>
      <c r="T153" s="227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8" t="s">
        <v>204</v>
      </c>
      <c r="AT153" s="228" t="s">
        <v>199</v>
      </c>
      <c r="AU153" s="228" t="s">
        <v>85</v>
      </c>
      <c r="AY153" s="20" t="s">
        <v>197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0" t="s">
        <v>83</v>
      </c>
      <c r="BK153" s="229">
        <f>ROUND(I153*H153,2)</f>
        <v>0</v>
      </c>
      <c r="BL153" s="20" t="s">
        <v>204</v>
      </c>
      <c r="BM153" s="228" t="s">
        <v>1345</v>
      </c>
    </row>
    <row r="154" s="2" customFormat="1">
      <c r="A154" s="41"/>
      <c r="B154" s="42"/>
      <c r="C154" s="43"/>
      <c r="D154" s="230" t="s">
        <v>206</v>
      </c>
      <c r="E154" s="43"/>
      <c r="F154" s="231" t="s">
        <v>1346</v>
      </c>
      <c r="G154" s="43"/>
      <c r="H154" s="43"/>
      <c r="I154" s="232"/>
      <c r="J154" s="43"/>
      <c r="K154" s="43"/>
      <c r="L154" s="47"/>
      <c r="M154" s="233"/>
      <c r="N154" s="234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206</v>
      </c>
      <c r="AU154" s="20" t="s">
        <v>85</v>
      </c>
    </row>
    <row r="155" s="13" customFormat="1">
      <c r="A155" s="13"/>
      <c r="B155" s="235"/>
      <c r="C155" s="236"/>
      <c r="D155" s="237" t="s">
        <v>208</v>
      </c>
      <c r="E155" s="238" t="s">
        <v>19</v>
      </c>
      <c r="F155" s="239" t="s">
        <v>1347</v>
      </c>
      <c r="G155" s="236"/>
      <c r="H155" s="240">
        <v>21</v>
      </c>
      <c r="I155" s="241"/>
      <c r="J155" s="236"/>
      <c r="K155" s="236"/>
      <c r="L155" s="242"/>
      <c r="M155" s="243"/>
      <c r="N155" s="244"/>
      <c r="O155" s="244"/>
      <c r="P155" s="244"/>
      <c r="Q155" s="244"/>
      <c r="R155" s="244"/>
      <c r="S155" s="244"/>
      <c r="T155" s="245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6" t="s">
        <v>208</v>
      </c>
      <c r="AU155" s="246" t="s">
        <v>85</v>
      </c>
      <c r="AV155" s="13" t="s">
        <v>85</v>
      </c>
      <c r="AW155" s="13" t="s">
        <v>37</v>
      </c>
      <c r="AX155" s="13" t="s">
        <v>83</v>
      </c>
      <c r="AY155" s="246" t="s">
        <v>197</v>
      </c>
    </row>
    <row r="156" s="2" customFormat="1" ht="16.5" customHeight="1">
      <c r="A156" s="41"/>
      <c r="B156" s="42"/>
      <c r="C156" s="269" t="s">
        <v>308</v>
      </c>
      <c r="D156" s="269" t="s">
        <v>342</v>
      </c>
      <c r="E156" s="270" t="s">
        <v>1348</v>
      </c>
      <c r="F156" s="271" t="s">
        <v>1349</v>
      </c>
      <c r="G156" s="272" t="s">
        <v>421</v>
      </c>
      <c r="H156" s="273">
        <v>7</v>
      </c>
      <c r="I156" s="274"/>
      <c r="J156" s="275">
        <f>ROUND(I156*H156,2)</f>
        <v>0</v>
      </c>
      <c r="K156" s="271" t="s">
        <v>203</v>
      </c>
      <c r="L156" s="276"/>
      <c r="M156" s="277" t="s">
        <v>19</v>
      </c>
      <c r="N156" s="278" t="s">
        <v>47</v>
      </c>
      <c r="O156" s="87"/>
      <c r="P156" s="226">
        <f>O156*H156</f>
        <v>0</v>
      </c>
      <c r="Q156" s="226">
        <v>0.00029</v>
      </c>
      <c r="R156" s="226">
        <f>Q156*H156</f>
        <v>0.0020300000000000001</v>
      </c>
      <c r="S156" s="226">
        <v>0</v>
      </c>
      <c r="T156" s="22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8" t="s">
        <v>239</v>
      </c>
      <c r="AT156" s="228" t="s">
        <v>342</v>
      </c>
      <c r="AU156" s="228" t="s">
        <v>85</v>
      </c>
      <c r="AY156" s="20" t="s">
        <v>197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0" t="s">
        <v>83</v>
      </c>
      <c r="BK156" s="229">
        <f>ROUND(I156*H156,2)</f>
        <v>0</v>
      </c>
      <c r="BL156" s="20" t="s">
        <v>204</v>
      </c>
      <c r="BM156" s="228" t="s">
        <v>1350</v>
      </c>
    </row>
    <row r="157" s="2" customFormat="1" ht="16.5" customHeight="1">
      <c r="A157" s="41"/>
      <c r="B157" s="42"/>
      <c r="C157" s="269" t="s">
        <v>319</v>
      </c>
      <c r="D157" s="269" t="s">
        <v>342</v>
      </c>
      <c r="E157" s="270" t="s">
        <v>1351</v>
      </c>
      <c r="F157" s="271" t="s">
        <v>1352</v>
      </c>
      <c r="G157" s="272" t="s">
        <v>421</v>
      </c>
      <c r="H157" s="273">
        <v>7</v>
      </c>
      <c r="I157" s="274"/>
      <c r="J157" s="275">
        <f>ROUND(I157*H157,2)</f>
        <v>0</v>
      </c>
      <c r="K157" s="271" t="s">
        <v>203</v>
      </c>
      <c r="L157" s="276"/>
      <c r="M157" s="277" t="s">
        <v>19</v>
      </c>
      <c r="N157" s="278" t="s">
        <v>47</v>
      </c>
      <c r="O157" s="87"/>
      <c r="P157" s="226">
        <f>O157*H157</f>
        <v>0</v>
      </c>
      <c r="Q157" s="226">
        <v>0.00034000000000000002</v>
      </c>
      <c r="R157" s="226">
        <f>Q157*H157</f>
        <v>0.0023800000000000002</v>
      </c>
      <c r="S157" s="226">
        <v>0</v>
      </c>
      <c r="T157" s="227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8" t="s">
        <v>239</v>
      </c>
      <c r="AT157" s="228" t="s">
        <v>342</v>
      </c>
      <c r="AU157" s="228" t="s">
        <v>85</v>
      </c>
      <c r="AY157" s="20" t="s">
        <v>197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0" t="s">
        <v>83</v>
      </c>
      <c r="BK157" s="229">
        <f>ROUND(I157*H157,2)</f>
        <v>0</v>
      </c>
      <c r="BL157" s="20" t="s">
        <v>204</v>
      </c>
      <c r="BM157" s="228" t="s">
        <v>1353</v>
      </c>
    </row>
    <row r="158" s="2" customFormat="1" ht="16.5" customHeight="1">
      <c r="A158" s="41"/>
      <c r="B158" s="42"/>
      <c r="C158" s="269" t="s">
        <v>325</v>
      </c>
      <c r="D158" s="269" t="s">
        <v>342</v>
      </c>
      <c r="E158" s="270" t="s">
        <v>1354</v>
      </c>
      <c r="F158" s="271" t="s">
        <v>1355</v>
      </c>
      <c r="G158" s="272" t="s">
        <v>421</v>
      </c>
      <c r="H158" s="273">
        <v>7</v>
      </c>
      <c r="I158" s="274"/>
      <c r="J158" s="275">
        <f>ROUND(I158*H158,2)</f>
        <v>0</v>
      </c>
      <c r="K158" s="271" t="s">
        <v>203</v>
      </c>
      <c r="L158" s="276"/>
      <c r="M158" s="277" t="s">
        <v>19</v>
      </c>
      <c r="N158" s="278" t="s">
        <v>47</v>
      </c>
      <c r="O158" s="87"/>
      <c r="P158" s="226">
        <f>O158*H158</f>
        <v>0</v>
      </c>
      <c r="Q158" s="226">
        <v>0.00035</v>
      </c>
      <c r="R158" s="226">
        <f>Q158*H158</f>
        <v>0.0024499999999999999</v>
      </c>
      <c r="S158" s="226">
        <v>0</v>
      </c>
      <c r="T158" s="22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8" t="s">
        <v>239</v>
      </c>
      <c r="AT158" s="228" t="s">
        <v>342</v>
      </c>
      <c r="AU158" s="228" t="s">
        <v>85</v>
      </c>
      <c r="AY158" s="20" t="s">
        <v>197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0" t="s">
        <v>83</v>
      </c>
      <c r="BK158" s="229">
        <f>ROUND(I158*H158,2)</f>
        <v>0</v>
      </c>
      <c r="BL158" s="20" t="s">
        <v>204</v>
      </c>
      <c r="BM158" s="228" t="s">
        <v>1356</v>
      </c>
    </row>
    <row r="159" s="2" customFormat="1" ht="24.15" customHeight="1">
      <c r="A159" s="41"/>
      <c r="B159" s="42"/>
      <c r="C159" s="217" t="s">
        <v>7</v>
      </c>
      <c r="D159" s="217" t="s">
        <v>199</v>
      </c>
      <c r="E159" s="218" t="s">
        <v>1357</v>
      </c>
      <c r="F159" s="219" t="s">
        <v>1358</v>
      </c>
      <c r="G159" s="220" t="s">
        <v>421</v>
      </c>
      <c r="H159" s="221">
        <v>7</v>
      </c>
      <c r="I159" s="222"/>
      <c r="J159" s="223">
        <f>ROUND(I159*H159,2)</f>
        <v>0</v>
      </c>
      <c r="K159" s="219" t="s">
        <v>19</v>
      </c>
      <c r="L159" s="47"/>
      <c r="M159" s="224" t="s">
        <v>19</v>
      </c>
      <c r="N159" s="225" t="s">
        <v>47</v>
      </c>
      <c r="O159" s="87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8" t="s">
        <v>204</v>
      </c>
      <c r="AT159" s="228" t="s">
        <v>199</v>
      </c>
      <c r="AU159" s="228" t="s">
        <v>85</v>
      </c>
      <c r="AY159" s="20" t="s">
        <v>197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0" t="s">
        <v>83</v>
      </c>
      <c r="BK159" s="229">
        <f>ROUND(I159*H159,2)</f>
        <v>0</v>
      </c>
      <c r="BL159" s="20" t="s">
        <v>204</v>
      </c>
      <c r="BM159" s="228" t="s">
        <v>1359</v>
      </c>
    </row>
    <row r="160" s="2" customFormat="1" ht="21.75" customHeight="1">
      <c r="A160" s="41"/>
      <c r="B160" s="42"/>
      <c r="C160" s="217" t="s">
        <v>335</v>
      </c>
      <c r="D160" s="217" t="s">
        <v>199</v>
      </c>
      <c r="E160" s="218" t="s">
        <v>1360</v>
      </c>
      <c r="F160" s="219" t="s">
        <v>1361</v>
      </c>
      <c r="G160" s="220" t="s">
        <v>248</v>
      </c>
      <c r="H160" s="221">
        <v>14</v>
      </c>
      <c r="I160" s="222"/>
      <c r="J160" s="223">
        <f>ROUND(I160*H160,2)</f>
        <v>0</v>
      </c>
      <c r="K160" s="219" t="s">
        <v>203</v>
      </c>
      <c r="L160" s="47"/>
      <c r="M160" s="224" t="s">
        <v>19</v>
      </c>
      <c r="N160" s="225" t="s">
        <v>47</v>
      </c>
      <c r="O160" s="87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8" t="s">
        <v>204</v>
      </c>
      <c r="AT160" s="228" t="s">
        <v>199</v>
      </c>
      <c r="AU160" s="228" t="s">
        <v>85</v>
      </c>
      <c r="AY160" s="20" t="s">
        <v>197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0" t="s">
        <v>83</v>
      </c>
      <c r="BK160" s="229">
        <f>ROUND(I160*H160,2)</f>
        <v>0</v>
      </c>
      <c r="BL160" s="20" t="s">
        <v>204</v>
      </c>
      <c r="BM160" s="228" t="s">
        <v>1362</v>
      </c>
    </row>
    <row r="161" s="2" customFormat="1">
      <c r="A161" s="41"/>
      <c r="B161" s="42"/>
      <c r="C161" s="43"/>
      <c r="D161" s="230" t="s">
        <v>206</v>
      </c>
      <c r="E161" s="43"/>
      <c r="F161" s="231" t="s">
        <v>1363</v>
      </c>
      <c r="G161" s="43"/>
      <c r="H161" s="43"/>
      <c r="I161" s="232"/>
      <c r="J161" s="43"/>
      <c r="K161" s="43"/>
      <c r="L161" s="47"/>
      <c r="M161" s="233"/>
      <c r="N161" s="23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206</v>
      </c>
      <c r="AU161" s="20" t="s">
        <v>85</v>
      </c>
    </row>
    <row r="162" s="2" customFormat="1" ht="24.15" customHeight="1">
      <c r="A162" s="41"/>
      <c r="B162" s="42"/>
      <c r="C162" s="217" t="s">
        <v>341</v>
      </c>
      <c r="D162" s="217" t="s">
        <v>199</v>
      </c>
      <c r="E162" s="218" t="s">
        <v>1364</v>
      </c>
      <c r="F162" s="219" t="s">
        <v>1365</v>
      </c>
      <c r="G162" s="220" t="s">
        <v>421</v>
      </c>
      <c r="H162" s="221">
        <v>1</v>
      </c>
      <c r="I162" s="222"/>
      <c r="J162" s="223">
        <f>ROUND(I162*H162,2)</f>
        <v>0</v>
      </c>
      <c r="K162" s="219" t="s">
        <v>203</v>
      </c>
      <c r="L162" s="47"/>
      <c r="M162" s="224" t="s">
        <v>19</v>
      </c>
      <c r="N162" s="225" t="s">
        <v>47</v>
      </c>
      <c r="O162" s="87"/>
      <c r="P162" s="226">
        <f>O162*H162</f>
        <v>0</v>
      </c>
      <c r="Q162" s="226">
        <v>0.45937</v>
      </c>
      <c r="R162" s="226">
        <f>Q162*H162</f>
        <v>0.45937</v>
      </c>
      <c r="S162" s="226">
        <v>0</v>
      </c>
      <c r="T162" s="22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8" t="s">
        <v>204</v>
      </c>
      <c r="AT162" s="228" t="s">
        <v>199</v>
      </c>
      <c r="AU162" s="228" t="s">
        <v>85</v>
      </c>
      <c r="AY162" s="20" t="s">
        <v>197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0" t="s">
        <v>83</v>
      </c>
      <c r="BK162" s="229">
        <f>ROUND(I162*H162,2)</f>
        <v>0</v>
      </c>
      <c r="BL162" s="20" t="s">
        <v>204</v>
      </c>
      <c r="BM162" s="228" t="s">
        <v>1366</v>
      </c>
    </row>
    <row r="163" s="2" customFormat="1">
      <c r="A163" s="41"/>
      <c r="B163" s="42"/>
      <c r="C163" s="43"/>
      <c r="D163" s="230" t="s">
        <v>206</v>
      </c>
      <c r="E163" s="43"/>
      <c r="F163" s="231" t="s">
        <v>1367</v>
      </c>
      <c r="G163" s="43"/>
      <c r="H163" s="43"/>
      <c r="I163" s="232"/>
      <c r="J163" s="43"/>
      <c r="K163" s="43"/>
      <c r="L163" s="47"/>
      <c r="M163" s="233"/>
      <c r="N163" s="23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206</v>
      </c>
      <c r="AU163" s="20" t="s">
        <v>85</v>
      </c>
    </row>
    <row r="164" s="2" customFormat="1" ht="16.5" customHeight="1">
      <c r="A164" s="41"/>
      <c r="B164" s="42"/>
      <c r="C164" s="217" t="s">
        <v>349</v>
      </c>
      <c r="D164" s="217" t="s">
        <v>199</v>
      </c>
      <c r="E164" s="218" t="s">
        <v>1368</v>
      </c>
      <c r="F164" s="219" t="s">
        <v>1369</v>
      </c>
      <c r="G164" s="220" t="s">
        <v>248</v>
      </c>
      <c r="H164" s="221">
        <v>21</v>
      </c>
      <c r="I164" s="222"/>
      <c r="J164" s="223">
        <f>ROUND(I164*H164,2)</f>
        <v>0</v>
      </c>
      <c r="K164" s="219" t="s">
        <v>203</v>
      </c>
      <c r="L164" s="47"/>
      <c r="M164" s="224" t="s">
        <v>19</v>
      </c>
      <c r="N164" s="225" t="s">
        <v>47</v>
      </c>
      <c r="O164" s="87"/>
      <c r="P164" s="226">
        <f>O164*H164</f>
        <v>0</v>
      </c>
      <c r="Q164" s="226">
        <v>0.00019000000000000001</v>
      </c>
      <c r="R164" s="226">
        <f>Q164*H164</f>
        <v>0.0039900000000000005</v>
      </c>
      <c r="S164" s="226">
        <v>0</v>
      </c>
      <c r="T164" s="227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8" t="s">
        <v>204</v>
      </c>
      <c r="AT164" s="228" t="s">
        <v>199</v>
      </c>
      <c r="AU164" s="228" t="s">
        <v>85</v>
      </c>
      <c r="AY164" s="20" t="s">
        <v>197</v>
      </c>
      <c r="BE164" s="229">
        <f>IF(N164="základní",J164,0)</f>
        <v>0</v>
      </c>
      <c r="BF164" s="229">
        <f>IF(N164="snížená",J164,0)</f>
        <v>0</v>
      </c>
      <c r="BG164" s="229">
        <f>IF(N164="zákl. přenesená",J164,0)</f>
        <v>0</v>
      </c>
      <c r="BH164" s="229">
        <f>IF(N164="sníž. přenesená",J164,0)</f>
        <v>0</v>
      </c>
      <c r="BI164" s="229">
        <f>IF(N164="nulová",J164,0)</f>
        <v>0</v>
      </c>
      <c r="BJ164" s="20" t="s">
        <v>83</v>
      </c>
      <c r="BK164" s="229">
        <f>ROUND(I164*H164,2)</f>
        <v>0</v>
      </c>
      <c r="BL164" s="20" t="s">
        <v>204</v>
      </c>
      <c r="BM164" s="228" t="s">
        <v>1370</v>
      </c>
    </row>
    <row r="165" s="2" customFormat="1">
      <c r="A165" s="41"/>
      <c r="B165" s="42"/>
      <c r="C165" s="43"/>
      <c r="D165" s="230" t="s">
        <v>206</v>
      </c>
      <c r="E165" s="43"/>
      <c r="F165" s="231" t="s">
        <v>1371</v>
      </c>
      <c r="G165" s="43"/>
      <c r="H165" s="43"/>
      <c r="I165" s="232"/>
      <c r="J165" s="43"/>
      <c r="K165" s="43"/>
      <c r="L165" s="47"/>
      <c r="M165" s="233"/>
      <c r="N165" s="234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206</v>
      </c>
      <c r="AU165" s="20" t="s">
        <v>85</v>
      </c>
    </row>
    <row r="166" s="2" customFormat="1" ht="24.15" customHeight="1">
      <c r="A166" s="41"/>
      <c r="B166" s="42"/>
      <c r="C166" s="217" t="s">
        <v>355</v>
      </c>
      <c r="D166" s="217" t="s">
        <v>199</v>
      </c>
      <c r="E166" s="218" t="s">
        <v>1372</v>
      </c>
      <c r="F166" s="219" t="s">
        <v>1373</v>
      </c>
      <c r="G166" s="220" t="s">
        <v>248</v>
      </c>
      <c r="H166" s="221">
        <v>21</v>
      </c>
      <c r="I166" s="222"/>
      <c r="J166" s="223">
        <f>ROUND(I166*H166,2)</f>
        <v>0</v>
      </c>
      <c r="K166" s="219" t="s">
        <v>203</v>
      </c>
      <c r="L166" s="47"/>
      <c r="M166" s="224" t="s">
        <v>19</v>
      </c>
      <c r="N166" s="225" t="s">
        <v>47</v>
      </c>
      <c r="O166" s="87"/>
      <c r="P166" s="226">
        <f>O166*H166</f>
        <v>0</v>
      </c>
      <c r="Q166" s="226">
        <v>0.00012999999999999999</v>
      </c>
      <c r="R166" s="226">
        <f>Q166*H166</f>
        <v>0.0027299999999999998</v>
      </c>
      <c r="S166" s="226">
        <v>0</v>
      </c>
      <c r="T166" s="22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8" t="s">
        <v>204</v>
      </c>
      <c r="AT166" s="228" t="s">
        <v>199</v>
      </c>
      <c r="AU166" s="228" t="s">
        <v>85</v>
      </c>
      <c r="AY166" s="20" t="s">
        <v>197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0" t="s">
        <v>83</v>
      </c>
      <c r="BK166" s="229">
        <f>ROUND(I166*H166,2)</f>
        <v>0</v>
      </c>
      <c r="BL166" s="20" t="s">
        <v>204</v>
      </c>
      <c r="BM166" s="228" t="s">
        <v>1374</v>
      </c>
    </row>
    <row r="167" s="2" customFormat="1">
      <c r="A167" s="41"/>
      <c r="B167" s="42"/>
      <c r="C167" s="43"/>
      <c r="D167" s="230" t="s">
        <v>206</v>
      </c>
      <c r="E167" s="43"/>
      <c r="F167" s="231" t="s">
        <v>1375</v>
      </c>
      <c r="G167" s="43"/>
      <c r="H167" s="43"/>
      <c r="I167" s="232"/>
      <c r="J167" s="43"/>
      <c r="K167" s="43"/>
      <c r="L167" s="47"/>
      <c r="M167" s="233"/>
      <c r="N167" s="23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206</v>
      </c>
      <c r="AU167" s="20" t="s">
        <v>85</v>
      </c>
    </row>
    <row r="168" s="12" customFormat="1" ht="22.8" customHeight="1">
      <c r="A168" s="12"/>
      <c r="B168" s="201"/>
      <c r="C168" s="202"/>
      <c r="D168" s="203" t="s">
        <v>75</v>
      </c>
      <c r="E168" s="215" t="s">
        <v>735</v>
      </c>
      <c r="F168" s="215" t="s">
        <v>736</v>
      </c>
      <c r="G168" s="202"/>
      <c r="H168" s="202"/>
      <c r="I168" s="205"/>
      <c r="J168" s="216">
        <f>BK168</f>
        <v>0</v>
      </c>
      <c r="K168" s="202"/>
      <c r="L168" s="207"/>
      <c r="M168" s="208"/>
      <c r="N168" s="209"/>
      <c r="O168" s="209"/>
      <c r="P168" s="210">
        <f>SUM(P169:P170)</f>
        <v>0</v>
      </c>
      <c r="Q168" s="209"/>
      <c r="R168" s="210">
        <f>SUM(R169:R170)</f>
        <v>0</v>
      </c>
      <c r="S168" s="209"/>
      <c r="T168" s="211">
        <f>SUM(T169:T170)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12" t="s">
        <v>83</v>
      </c>
      <c r="AT168" s="213" t="s">
        <v>75</v>
      </c>
      <c r="AU168" s="213" t="s">
        <v>83</v>
      </c>
      <c r="AY168" s="212" t="s">
        <v>197</v>
      </c>
      <c r="BK168" s="214">
        <f>SUM(BK169:BK170)</f>
        <v>0</v>
      </c>
    </row>
    <row r="169" s="2" customFormat="1" ht="49.05" customHeight="1">
      <c r="A169" s="41"/>
      <c r="B169" s="42"/>
      <c r="C169" s="217" t="s">
        <v>360</v>
      </c>
      <c r="D169" s="217" t="s">
        <v>199</v>
      </c>
      <c r="E169" s="218" t="s">
        <v>1376</v>
      </c>
      <c r="F169" s="219" t="s">
        <v>1377</v>
      </c>
      <c r="G169" s="220" t="s">
        <v>345</v>
      </c>
      <c r="H169" s="221">
        <v>0.58499999999999996</v>
      </c>
      <c r="I169" s="222"/>
      <c r="J169" s="223">
        <f>ROUND(I169*H169,2)</f>
        <v>0</v>
      </c>
      <c r="K169" s="219" t="s">
        <v>203</v>
      </c>
      <c r="L169" s="47"/>
      <c r="M169" s="224" t="s">
        <v>19</v>
      </c>
      <c r="N169" s="225" t="s">
        <v>47</v>
      </c>
      <c r="O169" s="87"/>
      <c r="P169" s="226">
        <f>O169*H169</f>
        <v>0</v>
      </c>
      <c r="Q169" s="226">
        <v>0</v>
      </c>
      <c r="R169" s="226">
        <f>Q169*H169</f>
        <v>0</v>
      </c>
      <c r="S169" s="226">
        <v>0</v>
      </c>
      <c r="T169" s="227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8" t="s">
        <v>204</v>
      </c>
      <c r="AT169" s="228" t="s">
        <v>199</v>
      </c>
      <c r="AU169" s="228" t="s">
        <v>85</v>
      </c>
      <c r="AY169" s="20" t="s">
        <v>197</v>
      </c>
      <c r="BE169" s="229">
        <f>IF(N169="základní",J169,0)</f>
        <v>0</v>
      </c>
      <c r="BF169" s="229">
        <f>IF(N169="snížená",J169,0)</f>
        <v>0</v>
      </c>
      <c r="BG169" s="229">
        <f>IF(N169="zákl. přenesená",J169,0)</f>
        <v>0</v>
      </c>
      <c r="BH169" s="229">
        <f>IF(N169="sníž. přenesená",J169,0)</f>
        <v>0</v>
      </c>
      <c r="BI169" s="229">
        <f>IF(N169="nulová",J169,0)</f>
        <v>0</v>
      </c>
      <c r="BJ169" s="20" t="s">
        <v>83</v>
      </c>
      <c r="BK169" s="229">
        <f>ROUND(I169*H169,2)</f>
        <v>0</v>
      </c>
      <c r="BL169" s="20" t="s">
        <v>204</v>
      </c>
      <c r="BM169" s="228" t="s">
        <v>1378</v>
      </c>
    </row>
    <row r="170" s="2" customFormat="1">
      <c r="A170" s="41"/>
      <c r="B170" s="42"/>
      <c r="C170" s="43"/>
      <c r="D170" s="230" t="s">
        <v>206</v>
      </c>
      <c r="E170" s="43"/>
      <c r="F170" s="231" t="s">
        <v>1379</v>
      </c>
      <c r="G170" s="43"/>
      <c r="H170" s="43"/>
      <c r="I170" s="232"/>
      <c r="J170" s="43"/>
      <c r="K170" s="43"/>
      <c r="L170" s="47"/>
      <c r="M170" s="233"/>
      <c r="N170" s="234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206</v>
      </c>
      <c r="AU170" s="20" t="s">
        <v>85</v>
      </c>
    </row>
    <row r="171" s="12" customFormat="1" ht="25.92" customHeight="1">
      <c r="A171" s="12"/>
      <c r="B171" s="201"/>
      <c r="C171" s="202"/>
      <c r="D171" s="203" t="s">
        <v>75</v>
      </c>
      <c r="E171" s="204" t="s">
        <v>742</v>
      </c>
      <c r="F171" s="204" t="s">
        <v>743</v>
      </c>
      <c r="G171" s="202"/>
      <c r="H171" s="202"/>
      <c r="I171" s="205"/>
      <c r="J171" s="206">
        <f>BK171</f>
        <v>0</v>
      </c>
      <c r="K171" s="202"/>
      <c r="L171" s="207"/>
      <c r="M171" s="208"/>
      <c r="N171" s="209"/>
      <c r="O171" s="209"/>
      <c r="P171" s="210">
        <f>P172+P177</f>
        <v>0</v>
      </c>
      <c r="Q171" s="209"/>
      <c r="R171" s="210">
        <f>R172+R177</f>
        <v>0.20118</v>
      </c>
      <c r="S171" s="209"/>
      <c r="T171" s="211">
        <f>T172+T177</f>
        <v>0.02758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2" t="s">
        <v>85</v>
      </c>
      <c r="AT171" s="213" t="s">
        <v>75</v>
      </c>
      <c r="AU171" s="213" t="s">
        <v>76</v>
      </c>
      <c r="AY171" s="212" t="s">
        <v>197</v>
      </c>
      <c r="BK171" s="214">
        <f>BK172+BK177</f>
        <v>0</v>
      </c>
    </row>
    <row r="172" s="12" customFormat="1" ht="22.8" customHeight="1">
      <c r="A172" s="12"/>
      <c r="B172" s="201"/>
      <c r="C172" s="202"/>
      <c r="D172" s="203" t="s">
        <v>75</v>
      </c>
      <c r="E172" s="215" t="s">
        <v>1380</v>
      </c>
      <c r="F172" s="215" t="s">
        <v>1381</v>
      </c>
      <c r="G172" s="202"/>
      <c r="H172" s="202"/>
      <c r="I172" s="205"/>
      <c r="J172" s="216">
        <f>BK172</f>
        <v>0</v>
      </c>
      <c r="K172" s="202"/>
      <c r="L172" s="207"/>
      <c r="M172" s="208"/>
      <c r="N172" s="209"/>
      <c r="O172" s="209"/>
      <c r="P172" s="210">
        <f>SUM(P173:P176)</f>
        <v>0</v>
      </c>
      <c r="Q172" s="209"/>
      <c r="R172" s="210">
        <f>SUM(R173:R176)</f>
        <v>0.18564</v>
      </c>
      <c r="S172" s="209"/>
      <c r="T172" s="211">
        <f>SUM(T173:T176)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12" t="s">
        <v>85</v>
      </c>
      <c r="AT172" s="213" t="s">
        <v>75</v>
      </c>
      <c r="AU172" s="213" t="s">
        <v>83</v>
      </c>
      <c r="AY172" s="212" t="s">
        <v>197</v>
      </c>
      <c r="BK172" s="214">
        <f>SUM(BK173:BK176)</f>
        <v>0</v>
      </c>
    </row>
    <row r="173" s="2" customFormat="1" ht="16.5" customHeight="1">
      <c r="A173" s="41"/>
      <c r="B173" s="42"/>
      <c r="C173" s="217" t="s">
        <v>366</v>
      </c>
      <c r="D173" s="217" t="s">
        <v>199</v>
      </c>
      <c r="E173" s="218" t="s">
        <v>1382</v>
      </c>
      <c r="F173" s="219" t="s">
        <v>1383</v>
      </c>
      <c r="G173" s="220" t="s">
        <v>421</v>
      </c>
      <c r="H173" s="221">
        <v>7</v>
      </c>
      <c r="I173" s="222"/>
      <c r="J173" s="223">
        <f>ROUND(I173*H173,2)</f>
        <v>0</v>
      </c>
      <c r="K173" s="219" t="s">
        <v>203</v>
      </c>
      <c r="L173" s="47"/>
      <c r="M173" s="224" t="s">
        <v>19</v>
      </c>
      <c r="N173" s="225" t="s">
        <v>47</v>
      </c>
      <c r="O173" s="87"/>
      <c r="P173" s="226">
        <f>O173*H173</f>
        <v>0</v>
      </c>
      <c r="Q173" s="226">
        <v>0.026519999999999998</v>
      </c>
      <c r="R173" s="226">
        <f>Q173*H173</f>
        <v>0.18564</v>
      </c>
      <c r="S173" s="226">
        <v>0</v>
      </c>
      <c r="T173" s="227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8" t="s">
        <v>290</v>
      </c>
      <c r="AT173" s="228" t="s">
        <v>199</v>
      </c>
      <c r="AU173" s="228" t="s">
        <v>85</v>
      </c>
      <c r="AY173" s="20" t="s">
        <v>197</v>
      </c>
      <c r="BE173" s="229">
        <f>IF(N173="základní",J173,0)</f>
        <v>0</v>
      </c>
      <c r="BF173" s="229">
        <f>IF(N173="snížená",J173,0)</f>
        <v>0</v>
      </c>
      <c r="BG173" s="229">
        <f>IF(N173="zákl. přenesená",J173,0)</f>
        <v>0</v>
      </c>
      <c r="BH173" s="229">
        <f>IF(N173="sníž. přenesená",J173,0)</f>
        <v>0</v>
      </c>
      <c r="BI173" s="229">
        <f>IF(N173="nulová",J173,0)</f>
        <v>0</v>
      </c>
      <c r="BJ173" s="20" t="s">
        <v>83</v>
      </c>
      <c r="BK173" s="229">
        <f>ROUND(I173*H173,2)</f>
        <v>0</v>
      </c>
      <c r="BL173" s="20" t="s">
        <v>290</v>
      </c>
      <c r="BM173" s="228" t="s">
        <v>1384</v>
      </c>
    </row>
    <row r="174" s="2" customFormat="1">
      <c r="A174" s="41"/>
      <c r="B174" s="42"/>
      <c r="C174" s="43"/>
      <c r="D174" s="230" t="s">
        <v>206</v>
      </c>
      <c r="E174" s="43"/>
      <c r="F174" s="231" t="s">
        <v>1385</v>
      </c>
      <c r="G174" s="43"/>
      <c r="H174" s="43"/>
      <c r="I174" s="232"/>
      <c r="J174" s="43"/>
      <c r="K174" s="43"/>
      <c r="L174" s="47"/>
      <c r="M174" s="233"/>
      <c r="N174" s="234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206</v>
      </c>
      <c r="AU174" s="20" t="s">
        <v>85</v>
      </c>
    </row>
    <row r="175" s="2" customFormat="1" ht="49.05" customHeight="1">
      <c r="A175" s="41"/>
      <c r="B175" s="42"/>
      <c r="C175" s="217" t="s">
        <v>372</v>
      </c>
      <c r="D175" s="217" t="s">
        <v>199</v>
      </c>
      <c r="E175" s="218" t="s">
        <v>1386</v>
      </c>
      <c r="F175" s="219" t="s">
        <v>1387</v>
      </c>
      <c r="G175" s="220" t="s">
        <v>345</v>
      </c>
      <c r="H175" s="221">
        <v>0.186</v>
      </c>
      <c r="I175" s="222"/>
      <c r="J175" s="223">
        <f>ROUND(I175*H175,2)</f>
        <v>0</v>
      </c>
      <c r="K175" s="219" t="s">
        <v>203</v>
      </c>
      <c r="L175" s="47"/>
      <c r="M175" s="224" t="s">
        <v>19</v>
      </c>
      <c r="N175" s="225" t="s">
        <v>47</v>
      </c>
      <c r="O175" s="87"/>
      <c r="P175" s="226">
        <f>O175*H175</f>
        <v>0</v>
      </c>
      <c r="Q175" s="226">
        <v>0</v>
      </c>
      <c r="R175" s="226">
        <f>Q175*H175</f>
        <v>0</v>
      </c>
      <c r="S175" s="226">
        <v>0</v>
      </c>
      <c r="T175" s="227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8" t="s">
        <v>290</v>
      </c>
      <c r="AT175" s="228" t="s">
        <v>199</v>
      </c>
      <c r="AU175" s="228" t="s">
        <v>85</v>
      </c>
      <c r="AY175" s="20" t="s">
        <v>197</v>
      </c>
      <c r="BE175" s="229">
        <f>IF(N175="základní",J175,0)</f>
        <v>0</v>
      </c>
      <c r="BF175" s="229">
        <f>IF(N175="snížená",J175,0)</f>
        <v>0</v>
      </c>
      <c r="BG175" s="229">
        <f>IF(N175="zákl. přenesená",J175,0)</f>
        <v>0</v>
      </c>
      <c r="BH175" s="229">
        <f>IF(N175="sníž. přenesená",J175,0)</f>
        <v>0</v>
      </c>
      <c r="BI175" s="229">
        <f>IF(N175="nulová",J175,0)</f>
        <v>0</v>
      </c>
      <c r="BJ175" s="20" t="s">
        <v>83</v>
      </c>
      <c r="BK175" s="229">
        <f>ROUND(I175*H175,2)</f>
        <v>0</v>
      </c>
      <c r="BL175" s="20" t="s">
        <v>290</v>
      </c>
      <c r="BM175" s="228" t="s">
        <v>1388</v>
      </c>
    </row>
    <row r="176" s="2" customFormat="1">
      <c r="A176" s="41"/>
      <c r="B176" s="42"/>
      <c r="C176" s="43"/>
      <c r="D176" s="230" t="s">
        <v>206</v>
      </c>
      <c r="E176" s="43"/>
      <c r="F176" s="231" t="s">
        <v>1389</v>
      </c>
      <c r="G176" s="43"/>
      <c r="H176" s="43"/>
      <c r="I176" s="232"/>
      <c r="J176" s="43"/>
      <c r="K176" s="43"/>
      <c r="L176" s="47"/>
      <c r="M176" s="233"/>
      <c r="N176" s="234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206</v>
      </c>
      <c r="AU176" s="20" t="s">
        <v>85</v>
      </c>
    </row>
    <row r="177" s="12" customFormat="1" ht="22.8" customHeight="1">
      <c r="A177" s="12"/>
      <c r="B177" s="201"/>
      <c r="C177" s="202"/>
      <c r="D177" s="203" t="s">
        <v>75</v>
      </c>
      <c r="E177" s="215" t="s">
        <v>1390</v>
      </c>
      <c r="F177" s="215" t="s">
        <v>1391</v>
      </c>
      <c r="G177" s="202"/>
      <c r="H177" s="202"/>
      <c r="I177" s="205"/>
      <c r="J177" s="216">
        <f>BK177</f>
        <v>0</v>
      </c>
      <c r="K177" s="202"/>
      <c r="L177" s="207"/>
      <c r="M177" s="208"/>
      <c r="N177" s="209"/>
      <c r="O177" s="209"/>
      <c r="P177" s="210">
        <f>SUM(P178:P185)</f>
        <v>0</v>
      </c>
      <c r="Q177" s="209"/>
      <c r="R177" s="210">
        <f>SUM(R178:R185)</f>
        <v>0.015540000000000002</v>
      </c>
      <c r="S177" s="209"/>
      <c r="T177" s="211">
        <f>SUM(T178:T185)</f>
        <v>0.02758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12" t="s">
        <v>85</v>
      </c>
      <c r="AT177" s="213" t="s">
        <v>75</v>
      </c>
      <c r="AU177" s="213" t="s">
        <v>83</v>
      </c>
      <c r="AY177" s="212" t="s">
        <v>197</v>
      </c>
      <c r="BK177" s="214">
        <f>SUM(BK178:BK185)</f>
        <v>0</v>
      </c>
    </row>
    <row r="178" s="2" customFormat="1" ht="24.15" customHeight="1">
      <c r="A178" s="41"/>
      <c r="B178" s="42"/>
      <c r="C178" s="217" t="s">
        <v>391</v>
      </c>
      <c r="D178" s="217" t="s">
        <v>199</v>
      </c>
      <c r="E178" s="218" t="s">
        <v>1392</v>
      </c>
      <c r="F178" s="219" t="s">
        <v>1393</v>
      </c>
      <c r="G178" s="220" t="s">
        <v>248</v>
      </c>
      <c r="H178" s="221">
        <v>7</v>
      </c>
      <c r="I178" s="222"/>
      <c r="J178" s="223">
        <f>ROUND(I178*H178,2)</f>
        <v>0</v>
      </c>
      <c r="K178" s="219" t="s">
        <v>203</v>
      </c>
      <c r="L178" s="47"/>
      <c r="M178" s="224" t="s">
        <v>19</v>
      </c>
      <c r="N178" s="225" t="s">
        <v>47</v>
      </c>
      <c r="O178" s="87"/>
      <c r="P178" s="226">
        <f>O178*H178</f>
        <v>0</v>
      </c>
      <c r="Q178" s="226">
        <v>0</v>
      </c>
      <c r="R178" s="226">
        <f>Q178*H178</f>
        <v>0</v>
      </c>
      <c r="S178" s="226">
        <v>0.0039399999999999999</v>
      </c>
      <c r="T178" s="227">
        <f>S178*H178</f>
        <v>0.02758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8" t="s">
        <v>290</v>
      </c>
      <c r="AT178" s="228" t="s">
        <v>199</v>
      </c>
      <c r="AU178" s="228" t="s">
        <v>85</v>
      </c>
      <c r="AY178" s="20" t="s">
        <v>197</v>
      </c>
      <c r="BE178" s="229">
        <f>IF(N178="základní",J178,0)</f>
        <v>0</v>
      </c>
      <c r="BF178" s="229">
        <f>IF(N178="snížená",J178,0)</f>
        <v>0</v>
      </c>
      <c r="BG178" s="229">
        <f>IF(N178="zákl. přenesená",J178,0)</f>
        <v>0</v>
      </c>
      <c r="BH178" s="229">
        <f>IF(N178="sníž. přenesená",J178,0)</f>
        <v>0</v>
      </c>
      <c r="BI178" s="229">
        <f>IF(N178="nulová",J178,0)</f>
        <v>0</v>
      </c>
      <c r="BJ178" s="20" t="s">
        <v>83</v>
      </c>
      <c r="BK178" s="229">
        <f>ROUND(I178*H178,2)</f>
        <v>0</v>
      </c>
      <c r="BL178" s="20" t="s">
        <v>290</v>
      </c>
      <c r="BM178" s="228" t="s">
        <v>1394</v>
      </c>
    </row>
    <row r="179" s="2" customFormat="1">
      <c r="A179" s="41"/>
      <c r="B179" s="42"/>
      <c r="C179" s="43"/>
      <c r="D179" s="230" t="s">
        <v>206</v>
      </c>
      <c r="E179" s="43"/>
      <c r="F179" s="231" t="s">
        <v>1395</v>
      </c>
      <c r="G179" s="43"/>
      <c r="H179" s="43"/>
      <c r="I179" s="232"/>
      <c r="J179" s="43"/>
      <c r="K179" s="43"/>
      <c r="L179" s="47"/>
      <c r="M179" s="233"/>
      <c r="N179" s="234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206</v>
      </c>
      <c r="AU179" s="20" t="s">
        <v>85</v>
      </c>
    </row>
    <row r="180" s="13" customFormat="1">
      <c r="A180" s="13"/>
      <c r="B180" s="235"/>
      <c r="C180" s="236"/>
      <c r="D180" s="237" t="s">
        <v>208</v>
      </c>
      <c r="E180" s="238" t="s">
        <v>19</v>
      </c>
      <c r="F180" s="239" t="s">
        <v>1396</v>
      </c>
      <c r="G180" s="236"/>
      <c r="H180" s="240">
        <v>7</v>
      </c>
      <c r="I180" s="241"/>
      <c r="J180" s="236"/>
      <c r="K180" s="236"/>
      <c r="L180" s="242"/>
      <c r="M180" s="243"/>
      <c r="N180" s="244"/>
      <c r="O180" s="244"/>
      <c r="P180" s="244"/>
      <c r="Q180" s="244"/>
      <c r="R180" s="244"/>
      <c r="S180" s="244"/>
      <c r="T180" s="245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6" t="s">
        <v>208</v>
      </c>
      <c r="AU180" s="246" t="s">
        <v>85</v>
      </c>
      <c r="AV180" s="13" t="s">
        <v>85</v>
      </c>
      <c r="AW180" s="13" t="s">
        <v>37</v>
      </c>
      <c r="AX180" s="13" t="s">
        <v>83</v>
      </c>
      <c r="AY180" s="246" t="s">
        <v>197</v>
      </c>
    </row>
    <row r="181" s="2" customFormat="1" ht="37.8" customHeight="1">
      <c r="A181" s="41"/>
      <c r="B181" s="42"/>
      <c r="C181" s="217" t="s">
        <v>396</v>
      </c>
      <c r="D181" s="217" t="s">
        <v>199</v>
      </c>
      <c r="E181" s="218" t="s">
        <v>1397</v>
      </c>
      <c r="F181" s="219" t="s">
        <v>1398</v>
      </c>
      <c r="G181" s="220" t="s">
        <v>248</v>
      </c>
      <c r="H181" s="221">
        <v>14</v>
      </c>
      <c r="I181" s="222"/>
      <c r="J181" s="223">
        <f>ROUND(I181*H181,2)</f>
        <v>0</v>
      </c>
      <c r="K181" s="219" t="s">
        <v>203</v>
      </c>
      <c r="L181" s="47"/>
      <c r="M181" s="224" t="s">
        <v>19</v>
      </c>
      <c r="N181" s="225" t="s">
        <v>47</v>
      </c>
      <c r="O181" s="87"/>
      <c r="P181" s="226">
        <f>O181*H181</f>
        <v>0</v>
      </c>
      <c r="Q181" s="226">
        <v>0.0011100000000000001</v>
      </c>
      <c r="R181" s="226">
        <f>Q181*H181</f>
        <v>0.015540000000000002</v>
      </c>
      <c r="S181" s="226">
        <v>0</v>
      </c>
      <c r="T181" s="227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8" t="s">
        <v>290</v>
      </c>
      <c r="AT181" s="228" t="s">
        <v>199</v>
      </c>
      <c r="AU181" s="228" t="s">
        <v>85</v>
      </c>
      <c r="AY181" s="20" t="s">
        <v>197</v>
      </c>
      <c r="BE181" s="229">
        <f>IF(N181="základní",J181,0)</f>
        <v>0</v>
      </c>
      <c r="BF181" s="229">
        <f>IF(N181="snížená",J181,0)</f>
        <v>0</v>
      </c>
      <c r="BG181" s="229">
        <f>IF(N181="zákl. přenesená",J181,0)</f>
        <v>0</v>
      </c>
      <c r="BH181" s="229">
        <f>IF(N181="sníž. přenesená",J181,0)</f>
        <v>0</v>
      </c>
      <c r="BI181" s="229">
        <f>IF(N181="nulová",J181,0)</f>
        <v>0</v>
      </c>
      <c r="BJ181" s="20" t="s">
        <v>83</v>
      </c>
      <c r="BK181" s="229">
        <f>ROUND(I181*H181,2)</f>
        <v>0</v>
      </c>
      <c r="BL181" s="20" t="s">
        <v>290</v>
      </c>
      <c r="BM181" s="228" t="s">
        <v>1399</v>
      </c>
    </row>
    <row r="182" s="2" customFormat="1">
      <c r="A182" s="41"/>
      <c r="B182" s="42"/>
      <c r="C182" s="43"/>
      <c r="D182" s="230" t="s">
        <v>206</v>
      </c>
      <c r="E182" s="43"/>
      <c r="F182" s="231" t="s">
        <v>1400</v>
      </c>
      <c r="G182" s="43"/>
      <c r="H182" s="43"/>
      <c r="I182" s="232"/>
      <c r="J182" s="43"/>
      <c r="K182" s="43"/>
      <c r="L182" s="47"/>
      <c r="M182" s="233"/>
      <c r="N182" s="23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206</v>
      </c>
      <c r="AU182" s="20" t="s">
        <v>85</v>
      </c>
    </row>
    <row r="183" s="13" customFormat="1">
      <c r="A183" s="13"/>
      <c r="B183" s="235"/>
      <c r="C183" s="236"/>
      <c r="D183" s="237" t="s">
        <v>208</v>
      </c>
      <c r="E183" s="238" t="s">
        <v>19</v>
      </c>
      <c r="F183" s="239" t="s">
        <v>1401</v>
      </c>
      <c r="G183" s="236"/>
      <c r="H183" s="240">
        <v>14</v>
      </c>
      <c r="I183" s="241"/>
      <c r="J183" s="236"/>
      <c r="K183" s="236"/>
      <c r="L183" s="242"/>
      <c r="M183" s="243"/>
      <c r="N183" s="244"/>
      <c r="O183" s="244"/>
      <c r="P183" s="244"/>
      <c r="Q183" s="244"/>
      <c r="R183" s="244"/>
      <c r="S183" s="244"/>
      <c r="T183" s="245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6" t="s">
        <v>208</v>
      </c>
      <c r="AU183" s="246" t="s">
        <v>85</v>
      </c>
      <c r="AV183" s="13" t="s">
        <v>85</v>
      </c>
      <c r="AW183" s="13" t="s">
        <v>37</v>
      </c>
      <c r="AX183" s="13" t="s">
        <v>83</v>
      </c>
      <c r="AY183" s="246" t="s">
        <v>197</v>
      </c>
    </row>
    <row r="184" s="2" customFormat="1" ht="49.05" customHeight="1">
      <c r="A184" s="41"/>
      <c r="B184" s="42"/>
      <c r="C184" s="217" t="s">
        <v>404</v>
      </c>
      <c r="D184" s="217" t="s">
        <v>199</v>
      </c>
      <c r="E184" s="218" t="s">
        <v>1402</v>
      </c>
      <c r="F184" s="219" t="s">
        <v>1403</v>
      </c>
      <c r="G184" s="220" t="s">
        <v>345</v>
      </c>
      <c r="H184" s="221">
        <v>0.016</v>
      </c>
      <c r="I184" s="222"/>
      <c r="J184" s="223">
        <f>ROUND(I184*H184,2)</f>
        <v>0</v>
      </c>
      <c r="K184" s="219" t="s">
        <v>203</v>
      </c>
      <c r="L184" s="47"/>
      <c r="M184" s="224" t="s">
        <v>19</v>
      </c>
      <c r="N184" s="225" t="s">
        <v>47</v>
      </c>
      <c r="O184" s="87"/>
      <c r="P184" s="226">
        <f>O184*H184</f>
        <v>0</v>
      </c>
      <c r="Q184" s="226">
        <v>0</v>
      </c>
      <c r="R184" s="226">
        <f>Q184*H184</f>
        <v>0</v>
      </c>
      <c r="S184" s="226">
        <v>0</v>
      </c>
      <c r="T184" s="227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8" t="s">
        <v>290</v>
      </c>
      <c r="AT184" s="228" t="s">
        <v>199</v>
      </c>
      <c r="AU184" s="228" t="s">
        <v>85</v>
      </c>
      <c r="AY184" s="20" t="s">
        <v>197</v>
      </c>
      <c r="BE184" s="229">
        <f>IF(N184="základní",J184,0)</f>
        <v>0</v>
      </c>
      <c r="BF184" s="229">
        <f>IF(N184="snížená",J184,0)</f>
        <v>0</v>
      </c>
      <c r="BG184" s="229">
        <f>IF(N184="zákl. přenesená",J184,0)</f>
        <v>0</v>
      </c>
      <c r="BH184" s="229">
        <f>IF(N184="sníž. přenesená",J184,0)</f>
        <v>0</v>
      </c>
      <c r="BI184" s="229">
        <f>IF(N184="nulová",J184,0)</f>
        <v>0</v>
      </c>
      <c r="BJ184" s="20" t="s">
        <v>83</v>
      </c>
      <c r="BK184" s="229">
        <f>ROUND(I184*H184,2)</f>
        <v>0</v>
      </c>
      <c r="BL184" s="20" t="s">
        <v>290</v>
      </c>
      <c r="BM184" s="228" t="s">
        <v>1404</v>
      </c>
    </row>
    <row r="185" s="2" customFormat="1">
      <c r="A185" s="41"/>
      <c r="B185" s="42"/>
      <c r="C185" s="43"/>
      <c r="D185" s="230" t="s">
        <v>206</v>
      </c>
      <c r="E185" s="43"/>
      <c r="F185" s="231" t="s">
        <v>1405</v>
      </c>
      <c r="G185" s="43"/>
      <c r="H185" s="43"/>
      <c r="I185" s="232"/>
      <c r="J185" s="43"/>
      <c r="K185" s="43"/>
      <c r="L185" s="47"/>
      <c r="M185" s="285"/>
      <c r="N185" s="286"/>
      <c r="O185" s="282"/>
      <c r="P185" s="282"/>
      <c r="Q185" s="282"/>
      <c r="R185" s="282"/>
      <c r="S185" s="282"/>
      <c r="T185" s="287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206</v>
      </c>
      <c r="AU185" s="20" t="s">
        <v>85</v>
      </c>
    </row>
    <row r="186" s="2" customFormat="1" ht="6.96" customHeight="1">
      <c r="A186" s="41"/>
      <c r="B186" s="62"/>
      <c r="C186" s="63"/>
      <c r="D186" s="63"/>
      <c r="E186" s="63"/>
      <c r="F186" s="63"/>
      <c r="G186" s="63"/>
      <c r="H186" s="63"/>
      <c r="I186" s="63"/>
      <c r="J186" s="63"/>
      <c r="K186" s="63"/>
      <c r="L186" s="47"/>
      <c r="M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</row>
  </sheetData>
  <sheetProtection sheet="1" autoFilter="0" formatColumns="0" formatRows="0" objects="1" scenarios="1" spinCount="100000" saltValue="F7aVRqVNhKX5TtgRbpD5BzZX0roS1+IcZbOc1ERjVw5MH5iaGWK1Ehvl/eiVqIwLNnVJLOCimmOhAlHHPp+dDg==" hashValue="1v9cjUqNd+53YPYqllQcP/h7Rf/7CwLSGdIqY5MnGWPx2PuHbXgqT8Oyxjd41WJB/eDJ8wx8Z2+xk6I67kUJyg==" algorithmName="SHA-512" password="CC35"/>
  <autoFilter ref="C98:K185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5:H85"/>
    <mergeCell ref="E89:H89"/>
    <mergeCell ref="E87:H87"/>
    <mergeCell ref="E91:H91"/>
    <mergeCell ref="L2:V2"/>
  </mergeCells>
  <hyperlinks>
    <hyperlink ref="F103" r:id="rId1" display="https://podminky.urs.cz/item/CS_URS_2025_02/132254101"/>
    <hyperlink ref="F106" r:id="rId2" display="https://podminky.urs.cz/item/CS_URS_2025_02/139001101"/>
    <hyperlink ref="F109" r:id="rId3" display="https://podminky.urs.cz/item/CS_URS_2025_02/151101101"/>
    <hyperlink ref="F112" r:id="rId4" display="https://podminky.urs.cz/item/CS_URS_2025_02/151101111"/>
    <hyperlink ref="F114" r:id="rId5" display="https://podminky.urs.cz/item/CS_URS_2025_02/162251101"/>
    <hyperlink ref="F117" r:id="rId6" display="https://podminky.urs.cz/item/CS_URS_2025_02/162351104"/>
    <hyperlink ref="F120" r:id="rId7" display="https://podminky.urs.cz/item/CS_URS_2025_02/162751119"/>
    <hyperlink ref="F124" r:id="rId8" display="https://podminky.urs.cz/item/CS_URS_2025_02/167151101"/>
    <hyperlink ref="F127" r:id="rId9" display="https://podminky.urs.cz/item/CS_URS_2025_02/171201231"/>
    <hyperlink ref="F131" r:id="rId10" display="https://podminky.urs.cz/item/CS_URS_2025_02/174151101"/>
    <hyperlink ref="F136" r:id="rId11" display="https://podminky.urs.cz/item/CS_URS_2025_02/175111101"/>
    <hyperlink ref="F142" r:id="rId12" display="https://podminky.urs.cz/item/CS_URS_2025_02/451572111"/>
    <hyperlink ref="F146" r:id="rId13" display="https://podminky.urs.cz/item/CS_URS_2025_02/871273120"/>
    <hyperlink ref="F154" r:id="rId14" display="https://podminky.urs.cz/item/CS_URS_2025_02/877270310"/>
    <hyperlink ref="F161" r:id="rId15" display="https://podminky.urs.cz/item/CS_URS_2025_02/892351111"/>
    <hyperlink ref="F163" r:id="rId16" display="https://podminky.urs.cz/item/CS_URS_2025_02/892372111"/>
    <hyperlink ref="F165" r:id="rId17" display="https://podminky.urs.cz/item/CS_URS_2025_02/899721111"/>
    <hyperlink ref="F167" r:id="rId18" display="https://podminky.urs.cz/item/CS_URS_2025_02/899722114"/>
    <hyperlink ref="F170" r:id="rId19" display="https://podminky.urs.cz/item/CS_URS_2025_02/998276101"/>
    <hyperlink ref="F174" r:id="rId20" display="https://podminky.urs.cz/item/CS_URS_2025_02/721241102"/>
    <hyperlink ref="F176" r:id="rId21" display="https://podminky.urs.cz/item/CS_URS_2025_02/998721101"/>
    <hyperlink ref="F179" r:id="rId22" display="https://podminky.urs.cz/item/CS_URS_2025_02/764004863"/>
    <hyperlink ref="F182" r:id="rId23" display="https://podminky.urs.cz/item/CS_URS_2025_02/764518622"/>
    <hyperlink ref="F185" r:id="rId24" display="https://podminky.urs.cz/item/CS_URS_2025_02/998764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5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115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986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1406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ROUND(J95,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ROUND((SUM(BE95:BE238)),  2)</f>
        <v>0</v>
      </c>
      <c r="G35" s="41"/>
      <c r="H35" s="41"/>
      <c r="I35" s="161">
        <v>0.20999999999999999</v>
      </c>
      <c r="J35" s="160">
        <f>ROUND(((SUM(BE95:BE238))*I35),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ROUND((SUM(BF95:BF238)),  2)</f>
        <v>0</v>
      </c>
      <c r="G36" s="41"/>
      <c r="H36" s="41"/>
      <c r="I36" s="161">
        <v>0.12</v>
      </c>
      <c r="J36" s="160">
        <f>ROUND(((SUM(BF95:BF238))*I36),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ROUND((SUM(BG95:BG238)),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ROUND((SUM(BH95:BH238)),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ROUND((SUM(BI95:BI238)),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986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B 401 - Veřejné osvětlení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1407</v>
      </c>
      <c r="E64" s="182"/>
      <c r="F64" s="182"/>
      <c r="G64" s="182"/>
      <c r="H64" s="182"/>
      <c r="I64" s="182"/>
      <c r="J64" s="183">
        <f>J96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1408</v>
      </c>
      <c r="E65" s="187"/>
      <c r="F65" s="187"/>
      <c r="G65" s="187"/>
      <c r="H65" s="187"/>
      <c r="I65" s="187"/>
      <c r="J65" s="188">
        <f>J97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7"/>
      <c r="D66" s="186" t="s">
        <v>1409</v>
      </c>
      <c r="E66" s="187"/>
      <c r="F66" s="187"/>
      <c r="G66" s="187"/>
      <c r="H66" s="187"/>
      <c r="I66" s="187"/>
      <c r="J66" s="188">
        <f>J115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9"/>
      <c r="C67" s="180"/>
      <c r="D67" s="181" t="s">
        <v>1410</v>
      </c>
      <c r="E67" s="182"/>
      <c r="F67" s="182"/>
      <c r="G67" s="182"/>
      <c r="H67" s="182"/>
      <c r="I67" s="182"/>
      <c r="J67" s="183">
        <f>J117</f>
        <v>0</v>
      </c>
      <c r="K67" s="180"/>
      <c r="L67" s="184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5"/>
      <c r="C68" s="127"/>
      <c r="D68" s="186" t="s">
        <v>1411</v>
      </c>
      <c r="E68" s="187"/>
      <c r="F68" s="187"/>
      <c r="G68" s="187"/>
      <c r="H68" s="187"/>
      <c r="I68" s="187"/>
      <c r="J68" s="188">
        <f>J118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1412</v>
      </c>
      <c r="E69" s="187"/>
      <c r="F69" s="187"/>
      <c r="G69" s="187"/>
      <c r="H69" s="187"/>
      <c r="I69" s="187"/>
      <c r="J69" s="188">
        <f>J150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9"/>
      <c r="C70" s="180"/>
      <c r="D70" s="181" t="s">
        <v>1413</v>
      </c>
      <c r="E70" s="182"/>
      <c r="F70" s="182"/>
      <c r="G70" s="182"/>
      <c r="H70" s="182"/>
      <c r="I70" s="182"/>
      <c r="J70" s="183">
        <f>J214</f>
        <v>0</v>
      </c>
      <c r="K70" s="180"/>
      <c r="L70" s="184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85"/>
      <c r="C71" s="127"/>
      <c r="D71" s="186" t="s">
        <v>1414</v>
      </c>
      <c r="E71" s="187"/>
      <c r="F71" s="187"/>
      <c r="G71" s="187"/>
      <c r="H71" s="187"/>
      <c r="I71" s="187"/>
      <c r="J71" s="188">
        <f>J215</f>
        <v>0</v>
      </c>
      <c r="K71" s="127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9"/>
      <c r="C72" s="180"/>
      <c r="D72" s="181" t="s">
        <v>1415</v>
      </c>
      <c r="E72" s="182"/>
      <c r="F72" s="182"/>
      <c r="G72" s="182"/>
      <c r="H72" s="182"/>
      <c r="I72" s="182"/>
      <c r="J72" s="183">
        <f>J235</f>
        <v>0</v>
      </c>
      <c r="K72" s="180"/>
      <c r="L72" s="184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5"/>
      <c r="C73" s="127"/>
      <c r="D73" s="186" t="s">
        <v>1416</v>
      </c>
      <c r="E73" s="187"/>
      <c r="F73" s="187"/>
      <c r="G73" s="187"/>
      <c r="H73" s="187"/>
      <c r="I73" s="187"/>
      <c r="J73" s="188">
        <f>J236</f>
        <v>0</v>
      </c>
      <c r="K73" s="127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9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9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182</v>
      </c>
      <c r="D80" s="43"/>
      <c r="E80" s="43"/>
      <c r="F80" s="43"/>
      <c r="G80" s="43"/>
      <c r="H80" s="43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9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6.25" customHeight="1">
      <c r="A83" s="41"/>
      <c r="B83" s="42"/>
      <c r="C83" s="43"/>
      <c r="D83" s="43"/>
      <c r="E83" s="173" t="str">
        <f>E7</f>
        <v>Regenerace sídliště Husákova-Jiráskova, Nový Bor - realizace pro rok 2025</v>
      </c>
      <c r="F83" s="35"/>
      <c r="G83" s="35"/>
      <c r="H83" s="35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157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3" t="s">
        <v>986</v>
      </c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159</v>
      </c>
      <c r="D86" s="43"/>
      <c r="E86" s="43"/>
      <c r="F86" s="43"/>
      <c r="G86" s="43"/>
      <c r="H86" s="43"/>
      <c r="I86" s="43"/>
      <c r="J86" s="43"/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B 401 - Veřejné osvětlení</v>
      </c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>k.ú. Nový Bor</v>
      </c>
      <c r="G89" s="43"/>
      <c r="H89" s="43"/>
      <c r="I89" s="35" t="s">
        <v>23</v>
      </c>
      <c r="J89" s="75" t="str">
        <f>IF(J14="","",J14)</f>
        <v>25. 8. 2025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25</v>
      </c>
      <c r="D91" s="43"/>
      <c r="E91" s="43"/>
      <c r="F91" s="30" t="str">
        <f>E17</f>
        <v>Město Nový Bor</v>
      </c>
      <c r="G91" s="43"/>
      <c r="H91" s="43"/>
      <c r="I91" s="35" t="s">
        <v>33</v>
      </c>
      <c r="J91" s="39" t="str">
        <f>E23</f>
        <v xml:space="preserve">ProProjekt s.r.o. </v>
      </c>
      <c r="K91" s="43"/>
      <c r="L91" s="149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31</v>
      </c>
      <c r="D92" s="43"/>
      <c r="E92" s="43"/>
      <c r="F92" s="30" t="str">
        <f>IF(E20="","",E20)</f>
        <v>Vyplň údaj</v>
      </c>
      <c r="G92" s="43"/>
      <c r="H92" s="43"/>
      <c r="I92" s="35" t="s">
        <v>38</v>
      </c>
      <c r="J92" s="39" t="str">
        <f>E26</f>
        <v>Martin Rousek</v>
      </c>
      <c r="K92" s="43"/>
      <c r="L92" s="149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9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90"/>
      <c r="B94" s="191"/>
      <c r="C94" s="192" t="s">
        <v>183</v>
      </c>
      <c r="D94" s="193" t="s">
        <v>61</v>
      </c>
      <c r="E94" s="193" t="s">
        <v>57</v>
      </c>
      <c r="F94" s="193" t="s">
        <v>58</v>
      </c>
      <c r="G94" s="193" t="s">
        <v>184</v>
      </c>
      <c r="H94" s="193" t="s">
        <v>185</v>
      </c>
      <c r="I94" s="193" t="s">
        <v>186</v>
      </c>
      <c r="J94" s="193" t="s">
        <v>165</v>
      </c>
      <c r="K94" s="194" t="s">
        <v>187</v>
      </c>
      <c r="L94" s="195"/>
      <c r="M94" s="95" t="s">
        <v>19</v>
      </c>
      <c r="N94" s="96" t="s">
        <v>46</v>
      </c>
      <c r="O94" s="96" t="s">
        <v>188</v>
      </c>
      <c r="P94" s="96" t="s">
        <v>189</v>
      </c>
      <c r="Q94" s="96" t="s">
        <v>190</v>
      </c>
      <c r="R94" s="96" t="s">
        <v>191</v>
      </c>
      <c r="S94" s="96" t="s">
        <v>192</v>
      </c>
      <c r="T94" s="97" t="s">
        <v>193</v>
      </c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</row>
    <row r="95" s="2" customFormat="1" ht="22.8" customHeight="1">
      <c r="A95" s="41"/>
      <c r="B95" s="42"/>
      <c r="C95" s="102" t="s">
        <v>194</v>
      </c>
      <c r="D95" s="43"/>
      <c r="E95" s="43"/>
      <c r="F95" s="43"/>
      <c r="G95" s="43"/>
      <c r="H95" s="43"/>
      <c r="I95" s="43"/>
      <c r="J95" s="196">
        <f>BK95</f>
        <v>0</v>
      </c>
      <c r="K95" s="43"/>
      <c r="L95" s="47"/>
      <c r="M95" s="98"/>
      <c r="N95" s="197"/>
      <c r="O95" s="99"/>
      <c r="P95" s="198">
        <f>P96+P117+P214+P235</f>
        <v>0</v>
      </c>
      <c r="Q95" s="99"/>
      <c r="R95" s="198">
        <f>R96+R117+R214+R235</f>
        <v>61.188394099999996</v>
      </c>
      <c r="S95" s="99"/>
      <c r="T95" s="199">
        <f>T96+T117+T214+T235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75</v>
      </c>
      <c r="AU95" s="20" t="s">
        <v>166</v>
      </c>
      <c r="BK95" s="200">
        <f>BK96+BK117+BK214+BK235</f>
        <v>0</v>
      </c>
    </row>
    <row r="96" s="12" customFormat="1" ht="25.92" customHeight="1">
      <c r="A96" s="12"/>
      <c r="B96" s="201"/>
      <c r="C96" s="202"/>
      <c r="D96" s="203" t="s">
        <v>75</v>
      </c>
      <c r="E96" s="204" t="s">
        <v>1417</v>
      </c>
      <c r="F96" s="204" t="s">
        <v>167</v>
      </c>
      <c r="G96" s="202"/>
      <c r="H96" s="202"/>
      <c r="I96" s="205"/>
      <c r="J96" s="206">
        <f>BK96</f>
        <v>0</v>
      </c>
      <c r="K96" s="202"/>
      <c r="L96" s="207"/>
      <c r="M96" s="208"/>
      <c r="N96" s="209"/>
      <c r="O96" s="209"/>
      <c r="P96" s="210">
        <f>P97+P115</f>
        <v>0</v>
      </c>
      <c r="Q96" s="209"/>
      <c r="R96" s="210">
        <f>R97+R115</f>
        <v>0</v>
      </c>
      <c r="S96" s="209"/>
      <c r="T96" s="211">
        <f>T97+T115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2" t="s">
        <v>83</v>
      </c>
      <c r="AT96" s="213" t="s">
        <v>75</v>
      </c>
      <c r="AU96" s="213" t="s">
        <v>76</v>
      </c>
      <c r="AY96" s="212" t="s">
        <v>197</v>
      </c>
      <c r="BK96" s="214">
        <f>BK97+BK115</f>
        <v>0</v>
      </c>
    </row>
    <row r="97" s="12" customFormat="1" ht="22.8" customHeight="1">
      <c r="A97" s="12"/>
      <c r="B97" s="201"/>
      <c r="C97" s="202"/>
      <c r="D97" s="203" t="s">
        <v>75</v>
      </c>
      <c r="E97" s="215" t="s">
        <v>1418</v>
      </c>
      <c r="F97" s="215" t="s">
        <v>1418</v>
      </c>
      <c r="G97" s="202"/>
      <c r="H97" s="202"/>
      <c r="I97" s="205"/>
      <c r="J97" s="216">
        <f>BK97</f>
        <v>0</v>
      </c>
      <c r="K97" s="202"/>
      <c r="L97" s="207"/>
      <c r="M97" s="208"/>
      <c r="N97" s="209"/>
      <c r="O97" s="209"/>
      <c r="P97" s="210">
        <f>SUM(P98:P114)</f>
        <v>0</v>
      </c>
      <c r="Q97" s="209"/>
      <c r="R97" s="210">
        <f>SUM(R98:R114)</f>
        <v>0</v>
      </c>
      <c r="S97" s="209"/>
      <c r="T97" s="211">
        <f>SUM(T98:T114)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2" t="s">
        <v>83</v>
      </c>
      <c r="AT97" s="213" t="s">
        <v>75</v>
      </c>
      <c r="AU97" s="213" t="s">
        <v>83</v>
      </c>
      <c r="AY97" s="212" t="s">
        <v>197</v>
      </c>
      <c r="BK97" s="214">
        <f>SUM(BK98:BK114)</f>
        <v>0</v>
      </c>
    </row>
    <row r="98" s="2" customFormat="1" ht="33" customHeight="1">
      <c r="A98" s="41"/>
      <c r="B98" s="42"/>
      <c r="C98" s="217" t="s">
        <v>83</v>
      </c>
      <c r="D98" s="217" t="s">
        <v>199</v>
      </c>
      <c r="E98" s="218" t="s">
        <v>1419</v>
      </c>
      <c r="F98" s="219" t="s">
        <v>1420</v>
      </c>
      <c r="G98" s="220" t="s">
        <v>345</v>
      </c>
      <c r="H98" s="221">
        <v>72.674000000000007</v>
      </c>
      <c r="I98" s="222"/>
      <c r="J98" s="223">
        <f>ROUND(I98*H98,2)</f>
        <v>0</v>
      </c>
      <c r="K98" s="219" t="s">
        <v>19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204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204</v>
      </c>
      <c r="BM98" s="228" t="s">
        <v>1421</v>
      </c>
    </row>
    <row r="99" s="13" customFormat="1">
      <c r="A99" s="13"/>
      <c r="B99" s="235"/>
      <c r="C99" s="236"/>
      <c r="D99" s="237" t="s">
        <v>208</v>
      </c>
      <c r="E99" s="238" t="s">
        <v>19</v>
      </c>
      <c r="F99" s="239" t="s">
        <v>1422</v>
      </c>
      <c r="G99" s="236"/>
      <c r="H99" s="240">
        <v>16.673999999999999</v>
      </c>
      <c r="I99" s="241"/>
      <c r="J99" s="236"/>
      <c r="K99" s="236"/>
      <c r="L99" s="242"/>
      <c r="M99" s="243"/>
      <c r="N99" s="244"/>
      <c r="O99" s="244"/>
      <c r="P99" s="244"/>
      <c r="Q99" s="244"/>
      <c r="R99" s="244"/>
      <c r="S99" s="244"/>
      <c r="T99" s="245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6" t="s">
        <v>208</v>
      </c>
      <c r="AU99" s="246" t="s">
        <v>85</v>
      </c>
      <c r="AV99" s="13" t="s">
        <v>85</v>
      </c>
      <c r="AW99" s="13" t="s">
        <v>37</v>
      </c>
      <c r="AX99" s="13" t="s">
        <v>76</v>
      </c>
      <c r="AY99" s="246" t="s">
        <v>197</v>
      </c>
    </row>
    <row r="100" s="13" customFormat="1">
      <c r="A100" s="13"/>
      <c r="B100" s="235"/>
      <c r="C100" s="236"/>
      <c r="D100" s="237" t="s">
        <v>208</v>
      </c>
      <c r="E100" s="238" t="s">
        <v>19</v>
      </c>
      <c r="F100" s="239" t="s">
        <v>1423</v>
      </c>
      <c r="G100" s="236"/>
      <c r="H100" s="240">
        <v>15.523</v>
      </c>
      <c r="I100" s="241"/>
      <c r="J100" s="236"/>
      <c r="K100" s="236"/>
      <c r="L100" s="242"/>
      <c r="M100" s="243"/>
      <c r="N100" s="244"/>
      <c r="O100" s="244"/>
      <c r="P100" s="244"/>
      <c r="Q100" s="244"/>
      <c r="R100" s="244"/>
      <c r="S100" s="244"/>
      <c r="T100" s="245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6" t="s">
        <v>208</v>
      </c>
      <c r="AU100" s="246" t="s">
        <v>85</v>
      </c>
      <c r="AV100" s="13" t="s">
        <v>85</v>
      </c>
      <c r="AW100" s="13" t="s">
        <v>37</v>
      </c>
      <c r="AX100" s="13" t="s">
        <v>76</v>
      </c>
      <c r="AY100" s="246" t="s">
        <v>197</v>
      </c>
    </row>
    <row r="101" s="13" customFormat="1">
      <c r="A101" s="13"/>
      <c r="B101" s="235"/>
      <c r="C101" s="236"/>
      <c r="D101" s="237" t="s">
        <v>208</v>
      </c>
      <c r="E101" s="238" t="s">
        <v>19</v>
      </c>
      <c r="F101" s="239" t="s">
        <v>1424</v>
      </c>
      <c r="G101" s="236"/>
      <c r="H101" s="240">
        <v>4.1399999999999997</v>
      </c>
      <c r="I101" s="241"/>
      <c r="J101" s="236"/>
      <c r="K101" s="236"/>
      <c r="L101" s="242"/>
      <c r="M101" s="243"/>
      <c r="N101" s="244"/>
      <c r="O101" s="244"/>
      <c r="P101" s="244"/>
      <c r="Q101" s="244"/>
      <c r="R101" s="244"/>
      <c r="S101" s="244"/>
      <c r="T101" s="245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6" t="s">
        <v>208</v>
      </c>
      <c r="AU101" s="246" t="s">
        <v>85</v>
      </c>
      <c r="AV101" s="13" t="s">
        <v>85</v>
      </c>
      <c r="AW101" s="13" t="s">
        <v>37</v>
      </c>
      <c r="AX101" s="13" t="s">
        <v>76</v>
      </c>
      <c r="AY101" s="246" t="s">
        <v>197</v>
      </c>
    </row>
    <row r="102" s="14" customFormat="1">
      <c r="A102" s="14"/>
      <c r="B102" s="247"/>
      <c r="C102" s="248"/>
      <c r="D102" s="237" t="s">
        <v>208</v>
      </c>
      <c r="E102" s="249" t="s">
        <v>19</v>
      </c>
      <c r="F102" s="250" t="s">
        <v>272</v>
      </c>
      <c r="G102" s="248"/>
      <c r="H102" s="251">
        <v>36.337000000000003</v>
      </c>
      <c r="I102" s="252"/>
      <c r="J102" s="248"/>
      <c r="K102" s="248"/>
      <c r="L102" s="253"/>
      <c r="M102" s="254"/>
      <c r="N102" s="255"/>
      <c r="O102" s="255"/>
      <c r="P102" s="255"/>
      <c r="Q102" s="255"/>
      <c r="R102" s="255"/>
      <c r="S102" s="255"/>
      <c r="T102" s="256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7" t="s">
        <v>208</v>
      </c>
      <c r="AU102" s="257" t="s">
        <v>85</v>
      </c>
      <c r="AV102" s="14" t="s">
        <v>204</v>
      </c>
      <c r="AW102" s="14" t="s">
        <v>37</v>
      </c>
      <c r="AX102" s="14" t="s">
        <v>83</v>
      </c>
      <c r="AY102" s="257" t="s">
        <v>197</v>
      </c>
    </row>
    <row r="103" s="13" customFormat="1">
      <c r="A103" s="13"/>
      <c r="B103" s="235"/>
      <c r="C103" s="236"/>
      <c r="D103" s="237" t="s">
        <v>208</v>
      </c>
      <c r="E103" s="236"/>
      <c r="F103" s="239" t="s">
        <v>1425</v>
      </c>
      <c r="G103" s="236"/>
      <c r="H103" s="240">
        <v>72.674000000000007</v>
      </c>
      <c r="I103" s="241"/>
      <c r="J103" s="236"/>
      <c r="K103" s="236"/>
      <c r="L103" s="242"/>
      <c r="M103" s="243"/>
      <c r="N103" s="244"/>
      <c r="O103" s="244"/>
      <c r="P103" s="244"/>
      <c r="Q103" s="244"/>
      <c r="R103" s="244"/>
      <c r="S103" s="244"/>
      <c r="T103" s="245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6" t="s">
        <v>208</v>
      </c>
      <c r="AU103" s="246" t="s">
        <v>85</v>
      </c>
      <c r="AV103" s="13" t="s">
        <v>85</v>
      </c>
      <c r="AW103" s="13" t="s">
        <v>4</v>
      </c>
      <c r="AX103" s="13" t="s">
        <v>83</v>
      </c>
      <c r="AY103" s="246" t="s">
        <v>197</v>
      </c>
    </row>
    <row r="104" s="2" customFormat="1" ht="33" customHeight="1">
      <c r="A104" s="41"/>
      <c r="B104" s="42"/>
      <c r="C104" s="217" t="s">
        <v>85</v>
      </c>
      <c r="D104" s="217" t="s">
        <v>199</v>
      </c>
      <c r="E104" s="218" t="s">
        <v>1419</v>
      </c>
      <c r="F104" s="219" t="s">
        <v>1420</v>
      </c>
      <c r="G104" s="220" t="s">
        <v>345</v>
      </c>
      <c r="H104" s="221">
        <v>6.25</v>
      </c>
      <c r="I104" s="222"/>
      <c r="J104" s="223">
        <f>ROUND(I104*H104,2)</f>
        <v>0</v>
      </c>
      <c r="K104" s="219" t="s">
        <v>19</v>
      </c>
      <c r="L104" s="47"/>
      <c r="M104" s="224" t="s">
        <v>19</v>
      </c>
      <c r="N104" s="225" t="s">
        <v>47</v>
      </c>
      <c r="O104" s="87"/>
      <c r="P104" s="226">
        <f>O104*H104</f>
        <v>0</v>
      </c>
      <c r="Q104" s="226">
        <v>0</v>
      </c>
      <c r="R104" s="226">
        <f>Q104*H104</f>
        <v>0</v>
      </c>
      <c r="S104" s="226">
        <v>0</v>
      </c>
      <c r="T104" s="22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8" t="s">
        <v>204</v>
      </c>
      <c r="AT104" s="228" t="s">
        <v>199</v>
      </c>
      <c r="AU104" s="228" t="s">
        <v>85</v>
      </c>
      <c r="AY104" s="20" t="s">
        <v>197</v>
      </c>
      <c r="BE104" s="229">
        <f>IF(N104="základní",J104,0)</f>
        <v>0</v>
      </c>
      <c r="BF104" s="229">
        <f>IF(N104="snížená",J104,0)</f>
        <v>0</v>
      </c>
      <c r="BG104" s="229">
        <f>IF(N104="zákl. přenesená",J104,0)</f>
        <v>0</v>
      </c>
      <c r="BH104" s="229">
        <f>IF(N104="sníž. přenesená",J104,0)</f>
        <v>0</v>
      </c>
      <c r="BI104" s="229">
        <f>IF(N104="nulová",J104,0)</f>
        <v>0</v>
      </c>
      <c r="BJ104" s="20" t="s">
        <v>83</v>
      </c>
      <c r="BK104" s="229">
        <f>ROUND(I104*H104,2)</f>
        <v>0</v>
      </c>
      <c r="BL104" s="20" t="s">
        <v>204</v>
      </c>
      <c r="BM104" s="228" t="s">
        <v>1426</v>
      </c>
    </row>
    <row r="105" s="13" customFormat="1">
      <c r="A105" s="13"/>
      <c r="B105" s="235"/>
      <c r="C105" s="236"/>
      <c r="D105" s="237" t="s">
        <v>208</v>
      </c>
      <c r="E105" s="238" t="s">
        <v>19</v>
      </c>
      <c r="F105" s="239" t="s">
        <v>1427</v>
      </c>
      <c r="G105" s="236"/>
      <c r="H105" s="240">
        <v>2.5</v>
      </c>
      <c r="I105" s="241"/>
      <c r="J105" s="236"/>
      <c r="K105" s="236"/>
      <c r="L105" s="242"/>
      <c r="M105" s="243"/>
      <c r="N105" s="244"/>
      <c r="O105" s="244"/>
      <c r="P105" s="244"/>
      <c r="Q105" s="244"/>
      <c r="R105" s="244"/>
      <c r="S105" s="244"/>
      <c r="T105" s="245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6" t="s">
        <v>208</v>
      </c>
      <c r="AU105" s="246" t="s">
        <v>85</v>
      </c>
      <c r="AV105" s="13" t="s">
        <v>85</v>
      </c>
      <c r="AW105" s="13" t="s">
        <v>37</v>
      </c>
      <c r="AX105" s="13" t="s">
        <v>83</v>
      </c>
      <c r="AY105" s="246" t="s">
        <v>197</v>
      </c>
    </row>
    <row r="106" s="13" customFormat="1">
      <c r="A106" s="13"/>
      <c r="B106" s="235"/>
      <c r="C106" s="236"/>
      <c r="D106" s="237" t="s">
        <v>208</v>
      </c>
      <c r="E106" s="236"/>
      <c r="F106" s="239" t="s">
        <v>1428</v>
      </c>
      <c r="G106" s="236"/>
      <c r="H106" s="240">
        <v>6.25</v>
      </c>
      <c r="I106" s="241"/>
      <c r="J106" s="236"/>
      <c r="K106" s="236"/>
      <c r="L106" s="242"/>
      <c r="M106" s="243"/>
      <c r="N106" s="244"/>
      <c r="O106" s="244"/>
      <c r="P106" s="244"/>
      <c r="Q106" s="244"/>
      <c r="R106" s="244"/>
      <c r="S106" s="244"/>
      <c r="T106" s="245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6" t="s">
        <v>208</v>
      </c>
      <c r="AU106" s="246" t="s">
        <v>85</v>
      </c>
      <c r="AV106" s="13" t="s">
        <v>85</v>
      </c>
      <c r="AW106" s="13" t="s">
        <v>4</v>
      </c>
      <c r="AX106" s="13" t="s">
        <v>83</v>
      </c>
      <c r="AY106" s="246" t="s">
        <v>197</v>
      </c>
    </row>
    <row r="107" s="2" customFormat="1" ht="24.15" customHeight="1">
      <c r="A107" s="41"/>
      <c r="B107" s="42"/>
      <c r="C107" s="217" t="s">
        <v>93</v>
      </c>
      <c r="D107" s="217" t="s">
        <v>199</v>
      </c>
      <c r="E107" s="218" t="s">
        <v>1429</v>
      </c>
      <c r="F107" s="219" t="s">
        <v>1430</v>
      </c>
      <c r="G107" s="220" t="s">
        <v>345</v>
      </c>
      <c r="H107" s="221">
        <v>1380.806</v>
      </c>
      <c r="I107" s="222"/>
      <c r="J107" s="223">
        <f>ROUND(I107*H107,2)</f>
        <v>0</v>
      </c>
      <c r="K107" s="219" t="s">
        <v>19</v>
      </c>
      <c r="L107" s="47"/>
      <c r="M107" s="224" t="s">
        <v>19</v>
      </c>
      <c r="N107" s="225" t="s">
        <v>47</v>
      </c>
      <c r="O107" s="87"/>
      <c r="P107" s="226">
        <f>O107*H107</f>
        <v>0</v>
      </c>
      <c r="Q107" s="226">
        <v>0</v>
      </c>
      <c r="R107" s="226">
        <f>Q107*H107</f>
        <v>0</v>
      </c>
      <c r="S107" s="226">
        <v>0</v>
      </c>
      <c r="T107" s="22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8" t="s">
        <v>204</v>
      </c>
      <c r="AT107" s="228" t="s">
        <v>199</v>
      </c>
      <c r="AU107" s="228" t="s">
        <v>85</v>
      </c>
      <c r="AY107" s="20" t="s">
        <v>197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0" t="s">
        <v>83</v>
      </c>
      <c r="BK107" s="229">
        <f>ROUND(I107*H107,2)</f>
        <v>0</v>
      </c>
      <c r="BL107" s="20" t="s">
        <v>204</v>
      </c>
      <c r="BM107" s="228" t="s">
        <v>1431</v>
      </c>
    </row>
    <row r="108" s="13" customFormat="1">
      <c r="A108" s="13"/>
      <c r="B108" s="235"/>
      <c r="C108" s="236"/>
      <c r="D108" s="237" t="s">
        <v>208</v>
      </c>
      <c r="E108" s="238" t="s">
        <v>19</v>
      </c>
      <c r="F108" s="239" t="s">
        <v>1432</v>
      </c>
      <c r="G108" s="236"/>
      <c r="H108" s="240">
        <v>72.674000000000007</v>
      </c>
      <c r="I108" s="241"/>
      <c r="J108" s="236"/>
      <c r="K108" s="236"/>
      <c r="L108" s="242"/>
      <c r="M108" s="243"/>
      <c r="N108" s="244"/>
      <c r="O108" s="244"/>
      <c r="P108" s="244"/>
      <c r="Q108" s="244"/>
      <c r="R108" s="244"/>
      <c r="S108" s="244"/>
      <c r="T108" s="245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6" t="s">
        <v>208</v>
      </c>
      <c r="AU108" s="246" t="s">
        <v>85</v>
      </c>
      <c r="AV108" s="13" t="s">
        <v>85</v>
      </c>
      <c r="AW108" s="13" t="s">
        <v>37</v>
      </c>
      <c r="AX108" s="13" t="s">
        <v>83</v>
      </c>
      <c r="AY108" s="246" t="s">
        <v>197</v>
      </c>
    </row>
    <row r="109" s="13" customFormat="1">
      <c r="A109" s="13"/>
      <c r="B109" s="235"/>
      <c r="C109" s="236"/>
      <c r="D109" s="237" t="s">
        <v>208</v>
      </c>
      <c r="E109" s="236"/>
      <c r="F109" s="239" t="s">
        <v>1433</v>
      </c>
      <c r="G109" s="236"/>
      <c r="H109" s="240">
        <v>1380.806</v>
      </c>
      <c r="I109" s="241"/>
      <c r="J109" s="236"/>
      <c r="K109" s="236"/>
      <c r="L109" s="242"/>
      <c r="M109" s="243"/>
      <c r="N109" s="244"/>
      <c r="O109" s="244"/>
      <c r="P109" s="244"/>
      <c r="Q109" s="244"/>
      <c r="R109" s="244"/>
      <c r="S109" s="244"/>
      <c r="T109" s="245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6" t="s">
        <v>208</v>
      </c>
      <c r="AU109" s="246" t="s">
        <v>85</v>
      </c>
      <c r="AV109" s="13" t="s">
        <v>85</v>
      </c>
      <c r="AW109" s="13" t="s">
        <v>4</v>
      </c>
      <c r="AX109" s="13" t="s">
        <v>83</v>
      </c>
      <c r="AY109" s="246" t="s">
        <v>197</v>
      </c>
    </row>
    <row r="110" s="2" customFormat="1" ht="24.15" customHeight="1">
      <c r="A110" s="41"/>
      <c r="B110" s="42"/>
      <c r="C110" s="217" t="s">
        <v>204</v>
      </c>
      <c r="D110" s="217" t="s">
        <v>199</v>
      </c>
      <c r="E110" s="218" t="s">
        <v>1429</v>
      </c>
      <c r="F110" s="219" t="s">
        <v>1430</v>
      </c>
      <c r="G110" s="220" t="s">
        <v>345</v>
      </c>
      <c r="H110" s="221">
        <v>118.75</v>
      </c>
      <c r="I110" s="222"/>
      <c r="J110" s="223">
        <f>ROUND(I110*H110,2)</f>
        <v>0</v>
      </c>
      <c r="K110" s="219" t="s">
        <v>19</v>
      </c>
      <c r="L110" s="47"/>
      <c r="M110" s="224" t="s">
        <v>19</v>
      </c>
      <c r="N110" s="225" t="s">
        <v>47</v>
      </c>
      <c r="O110" s="87"/>
      <c r="P110" s="226">
        <f>O110*H110</f>
        <v>0</v>
      </c>
      <c r="Q110" s="226">
        <v>0</v>
      </c>
      <c r="R110" s="226">
        <f>Q110*H110</f>
        <v>0</v>
      </c>
      <c r="S110" s="226">
        <v>0</v>
      </c>
      <c r="T110" s="227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8" t="s">
        <v>204</v>
      </c>
      <c r="AT110" s="228" t="s">
        <v>199</v>
      </c>
      <c r="AU110" s="228" t="s">
        <v>85</v>
      </c>
      <c r="AY110" s="20" t="s">
        <v>197</v>
      </c>
      <c r="BE110" s="229">
        <f>IF(N110="základní",J110,0)</f>
        <v>0</v>
      </c>
      <c r="BF110" s="229">
        <f>IF(N110="snížená",J110,0)</f>
        <v>0</v>
      </c>
      <c r="BG110" s="229">
        <f>IF(N110="zákl. přenesená",J110,0)</f>
        <v>0</v>
      </c>
      <c r="BH110" s="229">
        <f>IF(N110="sníž. přenesená",J110,0)</f>
        <v>0</v>
      </c>
      <c r="BI110" s="229">
        <f>IF(N110="nulová",J110,0)</f>
        <v>0</v>
      </c>
      <c r="BJ110" s="20" t="s">
        <v>83</v>
      </c>
      <c r="BK110" s="229">
        <f>ROUND(I110*H110,2)</f>
        <v>0</v>
      </c>
      <c r="BL110" s="20" t="s">
        <v>204</v>
      </c>
      <c r="BM110" s="228" t="s">
        <v>1434</v>
      </c>
    </row>
    <row r="111" s="13" customFormat="1">
      <c r="A111" s="13"/>
      <c r="B111" s="235"/>
      <c r="C111" s="236"/>
      <c r="D111" s="237" t="s">
        <v>208</v>
      </c>
      <c r="E111" s="238" t="s">
        <v>19</v>
      </c>
      <c r="F111" s="239" t="s">
        <v>1435</v>
      </c>
      <c r="G111" s="236"/>
      <c r="H111" s="240">
        <v>6.25</v>
      </c>
      <c r="I111" s="241"/>
      <c r="J111" s="236"/>
      <c r="K111" s="236"/>
      <c r="L111" s="242"/>
      <c r="M111" s="243"/>
      <c r="N111" s="244"/>
      <c r="O111" s="244"/>
      <c r="P111" s="244"/>
      <c r="Q111" s="244"/>
      <c r="R111" s="244"/>
      <c r="S111" s="244"/>
      <c r="T111" s="245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6" t="s">
        <v>208</v>
      </c>
      <c r="AU111" s="246" t="s">
        <v>85</v>
      </c>
      <c r="AV111" s="13" t="s">
        <v>85</v>
      </c>
      <c r="AW111" s="13" t="s">
        <v>37</v>
      </c>
      <c r="AX111" s="13" t="s">
        <v>83</v>
      </c>
      <c r="AY111" s="246" t="s">
        <v>197</v>
      </c>
    </row>
    <row r="112" s="13" customFormat="1">
      <c r="A112" s="13"/>
      <c r="B112" s="235"/>
      <c r="C112" s="236"/>
      <c r="D112" s="237" t="s">
        <v>208</v>
      </c>
      <c r="E112" s="236"/>
      <c r="F112" s="239" t="s">
        <v>1436</v>
      </c>
      <c r="G112" s="236"/>
      <c r="H112" s="240">
        <v>118.75</v>
      </c>
      <c r="I112" s="241"/>
      <c r="J112" s="236"/>
      <c r="K112" s="236"/>
      <c r="L112" s="242"/>
      <c r="M112" s="243"/>
      <c r="N112" s="244"/>
      <c r="O112" s="244"/>
      <c r="P112" s="244"/>
      <c r="Q112" s="244"/>
      <c r="R112" s="244"/>
      <c r="S112" s="244"/>
      <c r="T112" s="245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6" t="s">
        <v>208</v>
      </c>
      <c r="AU112" s="246" t="s">
        <v>85</v>
      </c>
      <c r="AV112" s="13" t="s">
        <v>85</v>
      </c>
      <c r="AW112" s="13" t="s">
        <v>4</v>
      </c>
      <c r="AX112" s="13" t="s">
        <v>83</v>
      </c>
      <c r="AY112" s="246" t="s">
        <v>197</v>
      </c>
    </row>
    <row r="113" s="2" customFormat="1" ht="24.15" customHeight="1">
      <c r="A113" s="41"/>
      <c r="B113" s="42"/>
      <c r="C113" s="217" t="s">
        <v>224</v>
      </c>
      <c r="D113" s="217" t="s">
        <v>199</v>
      </c>
      <c r="E113" s="218" t="s">
        <v>1437</v>
      </c>
      <c r="F113" s="219" t="s">
        <v>1438</v>
      </c>
      <c r="G113" s="220" t="s">
        <v>345</v>
      </c>
      <c r="H113" s="221">
        <v>6.25</v>
      </c>
      <c r="I113" s="222"/>
      <c r="J113" s="223">
        <f>ROUND(I113*H113,2)</f>
        <v>0</v>
      </c>
      <c r="K113" s="219" t="s">
        <v>19</v>
      </c>
      <c r="L113" s="47"/>
      <c r="M113" s="224" t="s">
        <v>19</v>
      </c>
      <c r="N113" s="225" t="s">
        <v>47</v>
      </c>
      <c r="O113" s="87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8" t="s">
        <v>204</v>
      </c>
      <c r="AT113" s="228" t="s">
        <v>199</v>
      </c>
      <c r="AU113" s="228" t="s">
        <v>85</v>
      </c>
      <c r="AY113" s="20" t="s">
        <v>197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0" t="s">
        <v>83</v>
      </c>
      <c r="BK113" s="229">
        <f>ROUND(I113*H113,2)</f>
        <v>0</v>
      </c>
      <c r="BL113" s="20" t="s">
        <v>204</v>
      </c>
      <c r="BM113" s="228" t="s">
        <v>1439</v>
      </c>
    </row>
    <row r="114" s="2" customFormat="1" ht="24.15" customHeight="1">
      <c r="A114" s="41"/>
      <c r="B114" s="42"/>
      <c r="C114" s="217" t="s">
        <v>229</v>
      </c>
      <c r="D114" s="217" t="s">
        <v>199</v>
      </c>
      <c r="E114" s="218" t="s">
        <v>1440</v>
      </c>
      <c r="F114" s="219" t="s">
        <v>1441</v>
      </c>
      <c r="G114" s="220" t="s">
        <v>345</v>
      </c>
      <c r="H114" s="221">
        <v>56.640000000000001</v>
      </c>
      <c r="I114" s="222"/>
      <c r="J114" s="223">
        <f>ROUND(I114*H114,2)</f>
        <v>0</v>
      </c>
      <c r="K114" s="219" t="s">
        <v>19</v>
      </c>
      <c r="L114" s="47"/>
      <c r="M114" s="224" t="s">
        <v>19</v>
      </c>
      <c r="N114" s="225" t="s">
        <v>47</v>
      </c>
      <c r="O114" s="87"/>
      <c r="P114" s="226">
        <f>O114*H114</f>
        <v>0</v>
      </c>
      <c r="Q114" s="226">
        <v>0</v>
      </c>
      <c r="R114" s="226">
        <f>Q114*H114</f>
        <v>0</v>
      </c>
      <c r="S114" s="226">
        <v>0</v>
      </c>
      <c r="T114" s="22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8" t="s">
        <v>204</v>
      </c>
      <c r="AT114" s="228" t="s">
        <v>199</v>
      </c>
      <c r="AU114" s="228" t="s">
        <v>85</v>
      </c>
      <c r="AY114" s="20" t="s">
        <v>197</v>
      </c>
      <c r="BE114" s="229">
        <f>IF(N114="základní",J114,0)</f>
        <v>0</v>
      </c>
      <c r="BF114" s="229">
        <f>IF(N114="snížená",J114,0)</f>
        <v>0</v>
      </c>
      <c r="BG114" s="229">
        <f>IF(N114="zákl. přenesená",J114,0)</f>
        <v>0</v>
      </c>
      <c r="BH114" s="229">
        <f>IF(N114="sníž. přenesená",J114,0)</f>
        <v>0</v>
      </c>
      <c r="BI114" s="229">
        <f>IF(N114="nulová",J114,0)</f>
        <v>0</v>
      </c>
      <c r="BJ114" s="20" t="s">
        <v>83</v>
      </c>
      <c r="BK114" s="229">
        <f>ROUND(I114*H114,2)</f>
        <v>0</v>
      </c>
      <c r="BL114" s="20" t="s">
        <v>204</v>
      </c>
      <c r="BM114" s="228" t="s">
        <v>1442</v>
      </c>
    </row>
    <row r="115" s="12" customFormat="1" ht="22.8" customHeight="1">
      <c r="A115" s="12"/>
      <c r="B115" s="201"/>
      <c r="C115" s="202"/>
      <c r="D115" s="203" t="s">
        <v>75</v>
      </c>
      <c r="E115" s="215" t="s">
        <v>1443</v>
      </c>
      <c r="F115" s="215" t="s">
        <v>1443</v>
      </c>
      <c r="G115" s="202"/>
      <c r="H115" s="202"/>
      <c r="I115" s="205"/>
      <c r="J115" s="216">
        <f>BK115</f>
        <v>0</v>
      </c>
      <c r="K115" s="202"/>
      <c r="L115" s="207"/>
      <c r="M115" s="208"/>
      <c r="N115" s="209"/>
      <c r="O115" s="209"/>
      <c r="P115" s="210">
        <f>P116</f>
        <v>0</v>
      </c>
      <c r="Q115" s="209"/>
      <c r="R115" s="210">
        <f>R116</f>
        <v>0</v>
      </c>
      <c r="S115" s="209"/>
      <c r="T115" s="211">
        <f>T116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12" t="s">
        <v>83</v>
      </c>
      <c r="AT115" s="213" t="s">
        <v>75</v>
      </c>
      <c r="AU115" s="213" t="s">
        <v>83</v>
      </c>
      <c r="AY115" s="212" t="s">
        <v>197</v>
      </c>
      <c r="BK115" s="214">
        <f>BK116</f>
        <v>0</v>
      </c>
    </row>
    <row r="116" s="2" customFormat="1" ht="44.25" customHeight="1">
      <c r="A116" s="41"/>
      <c r="B116" s="42"/>
      <c r="C116" s="217" t="s">
        <v>234</v>
      </c>
      <c r="D116" s="217" t="s">
        <v>199</v>
      </c>
      <c r="E116" s="218" t="s">
        <v>908</v>
      </c>
      <c r="F116" s="219" t="s">
        <v>909</v>
      </c>
      <c r="G116" s="220" t="s">
        <v>345</v>
      </c>
      <c r="H116" s="221">
        <v>16</v>
      </c>
      <c r="I116" s="222"/>
      <c r="J116" s="223">
        <f>ROUND(I116*H116,2)</f>
        <v>0</v>
      </c>
      <c r="K116" s="219" t="s">
        <v>19</v>
      </c>
      <c r="L116" s="47"/>
      <c r="M116" s="224" t="s">
        <v>19</v>
      </c>
      <c r="N116" s="225" t="s">
        <v>47</v>
      </c>
      <c r="O116" s="87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8" t="s">
        <v>204</v>
      </c>
      <c r="AT116" s="228" t="s">
        <v>199</v>
      </c>
      <c r="AU116" s="228" t="s">
        <v>85</v>
      </c>
      <c r="AY116" s="20" t="s">
        <v>197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0" t="s">
        <v>83</v>
      </c>
      <c r="BK116" s="229">
        <f>ROUND(I116*H116,2)</f>
        <v>0</v>
      </c>
      <c r="BL116" s="20" t="s">
        <v>204</v>
      </c>
      <c r="BM116" s="228" t="s">
        <v>1444</v>
      </c>
    </row>
    <row r="117" s="12" customFormat="1" ht="25.92" customHeight="1">
      <c r="A117" s="12"/>
      <c r="B117" s="201"/>
      <c r="C117" s="202"/>
      <c r="D117" s="203" t="s">
        <v>75</v>
      </c>
      <c r="E117" s="204" t="s">
        <v>1445</v>
      </c>
      <c r="F117" s="204" t="s">
        <v>1446</v>
      </c>
      <c r="G117" s="202"/>
      <c r="H117" s="202"/>
      <c r="I117" s="205"/>
      <c r="J117" s="206">
        <f>BK117</f>
        <v>0</v>
      </c>
      <c r="K117" s="202"/>
      <c r="L117" s="207"/>
      <c r="M117" s="208"/>
      <c r="N117" s="209"/>
      <c r="O117" s="209"/>
      <c r="P117" s="210">
        <f>P118+P150</f>
        <v>0</v>
      </c>
      <c r="Q117" s="209"/>
      <c r="R117" s="210">
        <f>R118+R150</f>
        <v>60.9172005</v>
      </c>
      <c r="S117" s="209"/>
      <c r="T117" s="211">
        <f>T118+T150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2" t="s">
        <v>85</v>
      </c>
      <c r="AT117" s="213" t="s">
        <v>75</v>
      </c>
      <c r="AU117" s="213" t="s">
        <v>76</v>
      </c>
      <c r="AY117" s="212" t="s">
        <v>197</v>
      </c>
      <c r="BK117" s="214">
        <f>BK118+BK150</f>
        <v>0</v>
      </c>
    </row>
    <row r="118" s="12" customFormat="1" ht="22.8" customHeight="1">
      <c r="A118" s="12"/>
      <c r="B118" s="201"/>
      <c r="C118" s="202"/>
      <c r="D118" s="203" t="s">
        <v>75</v>
      </c>
      <c r="E118" s="215" t="s">
        <v>1447</v>
      </c>
      <c r="F118" s="215" t="s">
        <v>1448</v>
      </c>
      <c r="G118" s="202"/>
      <c r="H118" s="202"/>
      <c r="I118" s="205"/>
      <c r="J118" s="216">
        <f>BK118</f>
        <v>0</v>
      </c>
      <c r="K118" s="202"/>
      <c r="L118" s="207"/>
      <c r="M118" s="208"/>
      <c r="N118" s="209"/>
      <c r="O118" s="209"/>
      <c r="P118" s="210">
        <f>SUM(P119:P149)</f>
        <v>0</v>
      </c>
      <c r="Q118" s="209"/>
      <c r="R118" s="210">
        <f>SUM(R119:R149)</f>
        <v>0</v>
      </c>
      <c r="S118" s="209"/>
      <c r="T118" s="211">
        <f>SUM(T119:T149)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2" t="s">
        <v>85</v>
      </c>
      <c r="AT118" s="213" t="s">
        <v>75</v>
      </c>
      <c r="AU118" s="213" t="s">
        <v>83</v>
      </c>
      <c r="AY118" s="212" t="s">
        <v>197</v>
      </c>
      <c r="BK118" s="214">
        <f>SUM(BK119:BK149)</f>
        <v>0</v>
      </c>
    </row>
    <row r="119" s="2" customFormat="1" ht="33" customHeight="1">
      <c r="A119" s="41"/>
      <c r="B119" s="42"/>
      <c r="C119" s="217" t="s">
        <v>239</v>
      </c>
      <c r="D119" s="217" t="s">
        <v>199</v>
      </c>
      <c r="E119" s="218" t="s">
        <v>1449</v>
      </c>
      <c r="F119" s="219" t="s">
        <v>1450</v>
      </c>
      <c r="G119" s="220" t="s">
        <v>421</v>
      </c>
      <c r="H119" s="221">
        <v>42</v>
      </c>
      <c r="I119" s="222"/>
      <c r="J119" s="223">
        <f>ROUND(I119*H119,2)</f>
        <v>0</v>
      </c>
      <c r="K119" s="219" t="s">
        <v>19</v>
      </c>
      <c r="L119" s="47"/>
      <c r="M119" s="224" t="s">
        <v>19</v>
      </c>
      <c r="N119" s="225" t="s">
        <v>47</v>
      </c>
      <c r="O119" s="87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8" t="s">
        <v>290</v>
      </c>
      <c r="AT119" s="228" t="s">
        <v>199</v>
      </c>
      <c r="AU119" s="228" t="s">
        <v>85</v>
      </c>
      <c r="AY119" s="20" t="s">
        <v>197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0" t="s">
        <v>83</v>
      </c>
      <c r="BK119" s="229">
        <f>ROUND(I119*H119,2)</f>
        <v>0</v>
      </c>
      <c r="BL119" s="20" t="s">
        <v>290</v>
      </c>
      <c r="BM119" s="228" t="s">
        <v>1451</v>
      </c>
    </row>
    <row r="120" s="13" customFormat="1">
      <c r="A120" s="13"/>
      <c r="B120" s="235"/>
      <c r="C120" s="236"/>
      <c r="D120" s="237" t="s">
        <v>208</v>
      </c>
      <c r="E120" s="238" t="s">
        <v>19</v>
      </c>
      <c r="F120" s="239" t="s">
        <v>1452</v>
      </c>
      <c r="G120" s="236"/>
      <c r="H120" s="240">
        <v>42</v>
      </c>
      <c r="I120" s="241"/>
      <c r="J120" s="236"/>
      <c r="K120" s="236"/>
      <c r="L120" s="242"/>
      <c r="M120" s="243"/>
      <c r="N120" s="244"/>
      <c r="O120" s="244"/>
      <c r="P120" s="244"/>
      <c r="Q120" s="244"/>
      <c r="R120" s="244"/>
      <c r="S120" s="244"/>
      <c r="T120" s="245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6" t="s">
        <v>208</v>
      </c>
      <c r="AU120" s="246" t="s">
        <v>85</v>
      </c>
      <c r="AV120" s="13" t="s">
        <v>85</v>
      </c>
      <c r="AW120" s="13" t="s">
        <v>37</v>
      </c>
      <c r="AX120" s="13" t="s">
        <v>83</v>
      </c>
      <c r="AY120" s="246" t="s">
        <v>197</v>
      </c>
    </row>
    <row r="121" s="2" customFormat="1" ht="37.8" customHeight="1">
      <c r="A121" s="41"/>
      <c r="B121" s="42"/>
      <c r="C121" s="217" t="s">
        <v>245</v>
      </c>
      <c r="D121" s="217" t="s">
        <v>199</v>
      </c>
      <c r="E121" s="218" t="s">
        <v>1453</v>
      </c>
      <c r="F121" s="219" t="s">
        <v>1454</v>
      </c>
      <c r="G121" s="220" t="s">
        <v>421</v>
      </c>
      <c r="H121" s="221">
        <v>48</v>
      </c>
      <c r="I121" s="222"/>
      <c r="J121" s="223">
        <f>ROUND(I121*H121,2)</f>
        <v>0</v>
      </c>
      <c r="K121" s="219" t="s">
        <v>346</v>
      </c>
      <c r="L121" s="47"/>
      <c r="M121" s="224" t="s">
        <v>19</v>
      </c>
      <c r="N121" s="225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290</v>
      </c>
      <c r="AT121" s="228" t="s">
        <v>199</v>
      </c>
      <c r="AU121" s="228" t="s">
        <v>85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290</v>
      </c>
      <c r="BM121" s="228" t="s">
        <v>1455</v>
      </c>
    </row>
    <row r="122" s="2" customFormat="1">
      <c r="A122" s="41"/>
      <c r="B122" s="42"/>
      <c r="C122" s="43"/>
      <c r="D122" s="230" t="s">
        <v>206</v>
      </c>
      <c r="E122" s="43"/>
      <c r="F122" s="231" t="s">
        <v>1456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206</v>
      </c>
      <c r="AU122" s="20" t="s">
        <v>85</v>
      </c>
    </row>
    <row r="123" s="13" customFormat="1">
      <c r="A123" s="13"/>
      <c r="B123" s="235"/>
      <c r="C123" s="236"/>
      <c r="D123" s="237" t="s">
        <v>208</v>
      </c>
      <c r="E123" s="238" t="s">
        <v>19</v>
      </c>
      <c r="F123" s="239" t="s">
        <v>1457</v>
      </c>
      <c r="G123" s="236"/>
      <c r="H123" s="240">
        <v>48</v>
      </c>
      <c r="I123" s="241"/>
      <c r="J123" s="236"/>
      <c r="K123" s="236"/>
      <c r="L123" s="242"/>
      <c r="M123" s="243"/>
      <c r="N123" s="244"/>
      <c r="O123" s="244"/>
      <c r="P123" s="244"/>
      <c r="Q123" s="244"/>
      <c r="R123" s="244"/>
      <c r="S123" s="244"/>
      <c r="T123" s="245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6" t="s">
        <v>208</v>
      </c>
      <c r="AU123" s="246" t="s">
        <v>85</v>
      </c>
      <c r="AV123" s="13" t="s">
        <v>85</v>
      </c>
      <c r="AW123" s="13" t="s">
        <v>37</v>
      </c>
      <c r="AX123" s="13" t="s">
        <v>83</v>
      </c>
      <c r="AY123" s="246" t="s">
        <v>197</v>
      </c>
    </row>
    <row r="124" s="2" customFormat="1" ht="24.15" customHeight="1">
      <c r="A124" s="41"/>
      <c r="B124" s="42"/>
      <c r="C124" s="217" t="s">
        <v>252</v>
      </c>
      <c r="D124" s="217" t="s">
        <v>199</v>
      </c>
      <c r="E124" s="218" t="s">
        <v>1458</v>
      </c>
      <c r="F124" s="219" t="s">
        <v>1459</v>
      </c>
      <c r="G124" s="220" t="s">
        <v>421</v>
      </c>
      <c r="H124" s="221">
        <v>6</v>
      </c>
      <c r="I124" s="222"/>
      <c r="J124" s="223">
        <f>ROUND(I124*H124,2)</f>
        <v>0</v>
      </c>
      <c r="K124" s="219" t="s">
        <v>19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290</v>
      </c>
      <c r="AT124" s="228" t="s">
        <v>199</v>
      </c>
      <c r="AU124" s="228" t="s">
        <v>85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290</v>
      </c>
      <c r="BM124" s="228" t="s">
        <v>1460</v>
      </c>
    </row>
    <row r="125" s="13" customFormat="1">
      <c r="A125" s="13"/>
      <c r="B125" s="235"/>
      <c r="C125" s="236"/>
      <c r="D125" s="237" t="s">
        <v>208</v>
      </c>
      <c r="E125" s="238" t="s">
        <v>19</v>
      </c>
      <c r="F125" s="239" t="s">
        <v>1461</v>
      </c>
      <c r="G125" s="236"/>
      <c r="H125" s="240">
        <v>6</v>
      </c>
      <c r="I125" s="241"/>
      <c r="J125" s="236"/>
      <c r="K125" s="236"/>
      <c r="L125" s="242"/>
      <c r="M125" s="243"/>
      <c r="N125" s="244"/>
      <c r="O125" s="244"/>
      <c r="P125" s="244"/>
      <c r="Q125" s="244"/>
      <c r="R125" s="244"/>
      <c r="S125" s="244"/>
      <c r="T125" s="245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6" t="s">
        <v>208</v>
      </c>
      <c r="AU125" s="246" t="s">
        <v>85</v>
      </c>
      <c r="AV125" s="13" t="s">
        <v>85</v>
      </c>
      <c r="AW125" s="13" t="s">
        <v>37</v>
      </c>
      <c r="AX125" s="13" t="s">
        <v>83</v>
      </c>
      <c r="AY125" s="246" t="s">
        <v>197</v>
      </c>
    </row>
    <row r="126" s="2" customFormat="1" ht="24.15" customHeight="1">
      <c r="A126" s="41"/>
      <c r="B126" s="42"/>
      <c r="C126" s="269" t="s">
        <v>258</v>
      </c>
      <c r="D126" s="269" t="s">
        <v>342</v>
      </c>
      <c r="E126" s="270" t="s">
        <v>1462</v>
      </c>
      <c r="F126" s="271" t="s">
        <v>1463</v>
      </c>
      <c r="G126" s="272" t="s">
        <v>421</v>
      </c>
      <c r="H126" s="273">
        <v>6</v>
      </c>
      <c r="I126" s="274"/>
      <c r="J126" s="275">
        <f>ROUND(I126*H126,2)</f>
        <v>0</v>
      </c>
      <c r="K126" s="271" t="s">
        <v>19</v>
      </c>
      <c r="L126" s="276"/>
      <c r="M126" s="277" t="s">
        <v>19</v>
      </c>
      <c r="N126" s="278" t="s">
        <v>47</v>
      </c>
      <c r="O126" s="87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8" t="s">
        <v>411</v>
      </c>
      <c r="AT126" s="228" t="s">
        <v>342</v>
      </c>
      <c r="AU126" s="228" t="s">
        <v>85</v>
      </c>
      <c r="AY126" s="20" t="s">
        <v>197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0" t="s">
        <v>83</v>
      </c>
      <c r="BK126" s="229">
        <f>ROUND(I126*H126,2)</f>
        <v>0</v>
      </c>
      <c r="BL126" s="20" t="s">
        <v>290</v>
      </c>
      <c r="BM126" s="228" t="s">
        <v>1464</v>
      </c>
    </row>
    <row r="127" s="13" customFormat="1">
      <c r="A127" s="13"/>
      <c r="B127" s="235"/>
      <c r="C127" s="236"/>
      <c r="D127" s="237" t="s">
        <v>208</v>
      </c>
      <c r="E127" s="238" t="s">
        <v>19</v>
      </c>
      <c r="F127" s="239" t="s">
        <v>1461</v>
      </c>
      <c r="G127" s="236"/>
      <c r="H127" s="240">
        <v>6</v>
      </c>
      <c r="I127" s="241"/>
      <c r="J127" s="236"/>
      <c r="K127" s="236"/>
      <c r="L127" s="242"/>
      <c r="M127" s="243"/>
      <c r="N127" s="244"/>
      <c r="O127" s="244"/>
      <c r="P127" s="244"/>
      <c r="Q127" s="244"/>
      <c r="R127" s="244"/>
      <c r="S127" s="244"/>
      <c r="T127" s="245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6" t="s">
        <v>208</v>
      </c>
      <c r="AU127" s="246" t="s">
        <v>85</v>
      </c>
      <c r="AV127" s="13" t="s">
        <v>85</v>
      </c>
      <c r="AW127" s="13" t="s">
        <v>37</v>
      </c>
      <c r="AX127" s="13" t="s">
        <v>83</v>
      </c>
      <c r="AY127" s="246" t="s">
        <v>197</v>
      </c>
    </row>
    <row r="128" s="2" customFormat="1" ht="24.15" customHeight="1">
      <c r="A128" s="41"/>
      <c r="B128" s="42"/>
      <c r="C128" s="217" t="s">
        <v>8</v>
      </c>
      <c r="D128" s="217" t="s">
        <v>199</v>
      </c>
      <c r="E128" s="218" t="s">
        <v>1465</v>
      </c>
      <c r="F128" s="219" t="s">
        <v>1466</v>
      </c>
      <c r="G128" s="220" t="s">
        <v>421</v>
      </c>
      <c r="H128" s="221">
        <v>6</v>
      </c>
      <c r="I128" s="222"/>
      <c r="J128" s="223">
        <f>ROUND(I128*H128,2)</f>
        <v>0</v>
      </c>
      <c r="K128" s="219" t="s">
        <v>19</v>
      </c>
      <c r="L128" s="47"/>
      <c r="M128" s="224" t="s">
        <v>19</v>
      </c>
      <c r="N128" s="225" t="s">
        <v>47</v>
      </c>
      <c r="O128" s="87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290</v>
      </c>
      <c r="AT128" s="228" t="s">
        <v>199</v>
      </c>
      <c r="AU128" s="228" t="s">
        <v>85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290</v>
      </c>
      <c r="BM128" s="228" t="s">
        <v>1467</v>
      </c>
    </row>
    <row r="129" s="2" customFormat="1" ht="24.15" customHeight="1">
      <c r="A129" s="41"/>
      <c r="B129" s="42"/>
      <c r="C129" s="217" t="s">
        <v>273</v>
      </c>
      <c r="D129" s="217" t="s">
        <v>199</v>
      </c>
      <c r="E129" s="218" t="s">
        <v>1468</v>
      </c>
      <c r="F129" s="219" t="s">
        <v>1469</v>
      </c>
      <c r="G129" s="220" t="s">
        <v>421</v>
      </c>
      <c r="H129" s="221">
        <v>5</v>
      </c>
      <c r="I129" s="222"/>
      <c r="J129" s="223">
        <f>ROUND(I129*H129,2)</f>
        <v>0</v>
      </c>
      <c r="K129" s="219" t="s">
        <v>203</v>
      </c>
      <c r="L129" s="47"/>
      <c r="M129" s="224" t="s">
        <v>19</v>
      </c>
      <c r="N129" s="225" t="s">
        <v>47</v>
      </c>
      <c r="O129" s="87"/>
      <c r="P129" s="226">
        <f>O129*H129</f>
        <v>0</v>
      </c>
      <c r="Q129" s="226">
        <v>0</v>
      </c>
      <c r="R129" s="226">
        <f>Q129*H129</f>
        <v>0</v>
      </c>
      <c r="S129" s="226">
        <v>0</v>
      </c>
      <c r="T129" s="227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8" t="s">
        <v>589</v>
      </c>
      <c r="AT129" s="228" t="s">
        <v>199</v>
      </c>
      <c r="AU129" s="228" t="s">
        <v>85</v>
      </c>
      <c r="AY129" s="20" t="s">
        <v>197</v>
      </c>
      <c r="BE129" s="229">
        <f>IF(N129="základní",J129,0)</f>
        <v>0</v>
      </c>
      <c r="BF129" s="229">
        <f>IF(N129="snížená",J129,0)</f>
        <v>0</v>
      </c>
      <c r="BG129" s="229">
        <f>IF(N129="zákl. přenesená",J129,0)</f>
        <v>0</v>
      </c>
      <c r="BH129" s="229">
        <f>IF(N129="sníž. přenesená",J129,0)</f>
        <v>0</v>
      </c>
      <c r="BI129" s="229">
        <f>IF(N129="nulová",J129,0)</f>
        <v>0</v>
      </c>
      <c r="BJ129" s="20" t="s">
        <v>83</v>
      </c>
      <c r="BK129" s="229">
        <f>ROUND(I129*H129,2)</f>
        <v>0</v>
      </c>
      <c r="BL129" s="20" t="s">
        <v>589</v>
      </c>
      <c r="BM129" s="228" t="s">
        <v>1470</v>
      </c>
    </row>
    <row r="130" s="2" customFormat="1">
      <c r="A130" s="41"/>
      <c r="B130" s="42"/>
      <c r="C130" s="43"/>
      <c r="D130" s="230" t="s">
        <v>206</v>
      </c>
      <c r="E130" s="43"/>
      <c r="F130" s="231" t="s">
        <v>1471</v>
      </c>
      <c r="G130" s="43"/>
      <c r="H130" s="43"/>
      <c r="I130" s="232"/>
      <c r="J130" s="43"/>
      <c r="K130" s="43"/>
      <c r="L130" s="47"/>
      <c r="M130" s="233"/>
      <c r="N130" s="234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206</v>
      </c>
      <c r="AU130" s="20" t="s">
        <v>85</v>
      </c>
    </row>
    <row r="131" s="13" customFormat="1">
      <c r="A131" s="13"/>
      <c r="B131" s="235"/>
      <c r="C131" s="236"/>
      <c r="D131" s="237" t="s">
        <v>208</v>
      </c>
      <c r="E131" s="238" t="s">
        <v>19</v>
      </c>
      <c r="F131" s="239" t="s">
        <v>224</v>
      </c>
      <c r="G131" s="236"/>
      <c r="H131" s="240">
        <v>5</v>
      </c>
      <c r="I131" s="241"/>
      <c r="J131" s="236"/>
      <c r="K131" s="236"/>
      <c r="L131" s="242"/>
      <c r="M131" s="243"/>
      <c r="N131" s="244"/>
      <c r="O131" s="244"/>
      <c r="P131" s="244"/>
      <c r="Q131" s="244"/>
      <c r="R131" s="244"/>
      <c r="S131" s="244"/>
      <c r="T131" s="245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6" t="s">
        <v>208</v>
      </c>
      <c r="AU131" s="246" t="s">
        <v>85</v>
      </c>
      <c r="AV131" s="13" t="s">
        <v>85</v>
      </c>
      <c r="AW131" s="13" t="s">
        <v>37</v>
      </c>
      <c r="AX131" s="13" t="s">
        <v>83</v>
      </c>
      <c r="AY131" s="246" t="s">
        <v>197</v>
      </c>
    </row>
    <row r="132" s="2" customFormat="1" ht="24.15" customHeight="1">
      <c r="A132" s="41"/>
      <c r="B132" s="42"/>
      <c r="C132" s="217" t="s">
        <v>279</v>
      </c>
      <c r="D132" s="217" t="s">
        <v>199</v>
      </c>
      <c r="E132" s="218" t="s">
        <v>1472</v>
      </c>
      <c r="F132" s="219" t="s">
        <v>1473</v>
      </c>
      <c r="G132" s="220" t="s">
        <v>421</v>
      </c>
      <c r="H132" s="221">
        <v>1</v>
      </c>
      <c r="I132" s="222"/>
      <c r="J132" s="223">
        <f>ROUND(I132*H132,2)</f>
        <v>0</v>
      </c>
      <c r="K132" s="219" t="s">
        <v>203</v>
      </c>
      <c r="L132" s="47"/>
      <c r="M132" s="224" t="s">
        <v>19</v>
      </c>
      <c r="N132" s="225" t="s">
        <v>47</v>
      </c>
      <c r="O132" s="87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8" t="s">
        <v>589</v>
      </c>
      <c r="AT132" s="228" t="s">
        <v>199</v>
      </c>
      <c r="AU132" s="228" t="s">
        <v>85</v>
      </c>
      <c r="AY132" s="20" t="s">
        <v>197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0" t="s">
        <v>83</v>
      </c>
      <c r="BK132" s="229">
        <f>ROUND(I132*H132,2)</f>
        <v>0</v>
      </c>
      <c r="BL132" s="20" t="s">
        <v>589</v>
      </c>
      <c r="BM132" s="228" t="s">
        <v>1474</v>
      </c>
    </row>
    <row r="133" s="2" customFormat="1">
      <c r="A133" s="41"/>
      <c r="B133" s="42"/>
      <c r="C133" s="43"/>
      <c r="D133" s="230" t="s">
        <v>206</v>
      </c>
      <c r="E133" s="43"/>
      <c r="F133" s="231" t="s">
        <v>1475</v>
      </c>
      <c r="G133" s="43"/>
      <c r="H133" s="43"/>
      <c r="I133" s="232"/>
      <c r="J133" s="43"/>
      <c r="K133" s="43"/>
      <c r="L133" s="47"/>
      <c r="M133" s="233"/>
      <c r="N133" s="23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206</v>
      </c>
      <c r="AU133" s="20" t="s">
        <v>85</v>
      </c>
    </row>
    <row r="134" s="13" customFormat="1">
      <c r="A134" s="13"/>
      <c r="B134" s="235"/>
      <c r="C134" s="236"/>
      <c r="D134" s="237" t="s">
        <v>208</v>
      </c>
      <c r="E134" s="238" t="s">
        <v>19</v>
      </c>
      <c r="F134" s="239" t="s">
        <v>83</v>
      </c>
      <c r="G134" s="236"/>
      <c r="H134" s="240">
        <v>1</v>
      </c>
      <c r="I134" s="241"/>
      <c r="J134" s="236"/>
      <c r="K134" s="236"/>
      <c r="L134" s="242"/>
      <c r="M134" s="243"/>
      <c r="N134" s="244"/>
      <c r="O134" s="244"/>
      <c r="P134" s="244"/>
      <c r="Q134" s="244"/>
      <c r="R134" s="244"/>
      <c r="S134" s="244"/>
      <c r="T134" s="245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6" t="s">
        <v>208</v>
      </c>
      <c r="AU134" s="246" t="s">
        <v>85</v>
      </c>
      <c r="AV134" s="13" t="s">
        <v>85</v>
      </c>
      <c r="AW134" s="13" t="s">
        <v>37</v>
      </c>
      <c r="AX134" s="13" t="s">
        <v>83</v>
      </c>
      <c r="AY134" s="246" t="s">
        <v>197</v>
      </c>
    </row>
    <row r="135" s="2" customFormat="1" ht="24.15" customHeight="1">
      <c r="A135" s="41"/>
      <c r="B135" s="42"/>
      <c r="C135" s="217" t="s">
        <v>285</v>
      </c>
      <c r="D135" s="217" t="s">
        <v>199</v>
      </c>
      <c r="E135" s="218" t="s">
        <v>1476</v>
      </c>
      <c r="F135" s="219" t="s">
        <v>1477</v>
      </c>
      <c r="G135" s="220" t="s">
        <v>421</v>
      </c>
      <c r="H135" s="221">
        <v>2</v>
      </c>
      <c r="I135" s="222"/>
      <c r="J135" s="223">
        <f>ROUND(I135*H135,2)</f>
        <v>0</v>
      </c>
      <c r="K135" s="219" t="s">
        <v>19</v>
      </c>
      <c r="L135" s="47"/>
      <c r="M135" s="224" t="s">
        <v>19</v>
      </c>
      <c r="N135" s="225" t="s">
        <v>47</v>
      </c>
      <c r="O135" s="87"/>
      <c r="P135" s="226">
        <f>O135*H135</f>
        <v>0</v>
      </c>
      <c r="Q135" s="226">
        <v>0</v>
      </c>
      <c r="R135" s="226">
        <f>Q135*H135</f>
        <v>0</v>
      </c>
      <c r="S135" s="226">
        <v>0</v>
      </c>
      <c r="T135" s="227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8" t="s">
        <v>290</v>
      </c>
      <c r="AT135" s="228" t="s">
        <v>199</v>
      </c>
      <c r="AU135" s="228" t="s">
        <v>85</v>
      </c>
      <c r="AY135" s="20" t="s">
        <v>197</v>
      </c>
      <c r="BE135" s="229">
        <f>IF(N135="základní",J135,0)</f>
        <v>0</v>
      </c>
      <c r="BF135" s="229">
        <f>IF(N135="snížená",J135,0)</f>
        <v>0</v>
      </c>
      <c r="BG135" s="229">
        <f>IF(N135="zákl. přenesená",J135,0)</f>
        <v>0</v>
      </c>
      <c r="BH135" s="229">
        <f>IF(N135="sníž. přenesená",J135,0)</f>
        <v>0</v>
      </c>
      <c r="BI135" s="229">
        <f>IF(N135="nulová",J135,0)</f>
        <v>0</v>
      </c>
      <c r="BJ135" s="20" t="s">
        <v>83</v>
      </c>
      <c r="BK135" s="229">
        <f>ROUND(I135*H135,2)</f>
        <v>0</v>
      </c>
      <c r="BL135" s="20" t="s">
        <v>290</v>
      </c>
      <c r="BM135" s="228" t="s">
        <v>1478</v>
      </c>
    </row>
    <row r="136" s="2" customFormat="1" ht="16.5" customHeight="1">
      <c r="A136" s="41"/>
      <c r="B136" s="42"/>
      <c r="C136" s="269" t="s">
        <v>290</v>
      </c>
      <c r="D136" s="269" t="s">
        <v>342</v>
      </c>
      <c r="E136" s="270" t="s">
        <v>1479</v>
      </c>
      <c r="F136" s="271" t="s">
        <v>1480</v>
      </c>
      <c r="G136" s="272" t="s">
        <v>421</v>
      </c>
      <c r="H136" s="273">
        <v>5</v>
      </c>
      <c r="I136" s="274"/>
      <c r="J136" s="275">
        <f>ROUND(I136*H136,2)</f>
        <v>0</v>
      </c>
      <c r="K136" s="271" t="s">
        <v>19</v>
      </c>
      <c r="L136" s="276"/>
      <c r="M136" s="277" t="s">
        <v>19</v>
      </c>
      <c r="N136" s="278" t="s">
        <v>47</v>
      </c>
      <c r="O136" s="87"/>
      <c r="P136" s="226">
        <f>O136*H136</f>
        <v>0</v>
      </c>
      <c r="Q136" s="226">
        <v>0</v>
      </c>
      <c r="R136" s="226">
        <f>Q136*H136</f>
        <v>0</v>
      </c>
      <c r="S136" s="226">
        <v>0</v>
      </c>
      <c r="T136" s="22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8" t="s">
        <v>411</v>
      </c>
      <c r="AT136" s="228" t="s">
        <v>342</v>
      </c>
      <c r="AU136" s="228" t="s">
        <v>85</v>
      </c>
      <c r="AY136" s="20" t="s">
        <v>197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0" t="s">
        <v>83</v>
      </c>
      <c r="BK136" s="229">
        <f>ROUND(I136*H136,2)</f>
        <v>0</v>
      </c>
      <c r="BL136" s="20" t="s">
        <v>290</v>
      </c>
      <c r="BM136" s="228" t="s">
        <v>1481</v>
      </c>
    </row>
    <row r="137" s="13" customFormat="1">
      <c r="A137" s="13"/>
      <c r="B137" s="235"/>
      <c r="C137" s="236"/>
      <c r="D137" s="237" t="s">
        <v>208</v>
      </c>
      <c r="E137" s="238" t="s">
        <v>19</v>
      </c>
      <c r="F137" s="239" t="s">
        <v>1482</v>
      </c>
      <c r="G137" s="236"/>
      <c r="H137" s="240">
        <v>5</v>
      </c>
      <c r="I137" s="241"/>
      <c r="J137" s="236"/>
      <c r="K137" s="236"/>
      <c r="L137" s="242"/>
      <c r="M137" s="243"/>
      <c r="N137" s="244"/>
      <c r="O137" s="244"/>
      <c r="P137" s="244"/>
      <c r="Q137" s="244"/>
      <c r="R137" s="244"/>
      <c r="S137" s="244"/>
      <c r="T137" s="245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6" t="s">
        <v>208</v>
      </c>
      <c r="AU137" s="246" t="s">
        <v>85</v>
      </c>
      <c r="AV137" s="13" t="s">
        <v>85</v>
      </c>
      <c r="AW137" s="13" t="s">
        <v>37</v>
      </c>
      <c r="AX137" s="13" t="s">
        <v>83</v>
      </c>
      <c r="AY137" s="246" t="s">
        <v>197</v>
      </c>
    </row>
    <row r="138" s="2" customFormat="1" ht="24.15" customHeight="1">
      <c r="A138" s="41"/>
      <c r="B138" s="42"/>
      <c r="C138" s="217" t="s">
        <v>302</v>
      </c>
      <c r="D138" s="217" t="s">
        <v>199</v>
      </c>
      <c r="E138" s="218" t="s">
        <v>1483</v>
      </c>
      <c r="F138" s="219" t="s">
        <v>1484</v>
      </c>
      <c r="G138" s="220" t="s">
        <v>421</v>
      </c>
      <c r="H138" s="221">
        <v>1</v>
      </c>
      <c r="I138" s="222"/>
      <c r="J138" s="223">
        <f>ROUND(I138*H138,2)</f>
        <v>0</v>
      </c>
      <c r="K138" s="219" t="s">
        <v>19</v>
      </c>
      <c r="L138" s="47"/>
      <c r="M138" s="224" t="s">
        <v>19</v>
      </c>
      <c r="N138" s="225" t="s">
        <v>47</v>
      </c>
      <c r="O138" s="87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8" t="s">
        <v>290</v>
      </c>
      <c r="AT138" s="228" t="s">
        <v>199</v>
      </c>
      <c r="AU138" s="228" t="s">
        <v>85</v>
      </c>
      <c r="AY138" s="20" t="s">
        <v>197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0" t="s">
        <v>83</v>
      </c>
      <c r="BK138" s="229">
        <f>ROUND(I138*H138,2)</f>
        <v>0</v>
      </c>
      <c r="BL138" s="20" t="s">
        <v>290</v>
      </c>
      <c r="BM138" s="228" t="s">
        <v>1485</v>
      </c>
    </row>
    <row r="139" s="2" customFormat="1" ht="24.15" customHeight="1">
      <c r="A139" s="41"/>
      <c r="B139" s="42"/>
      <c r="C139" s="269" t="s">
        <v>308</v>
      </c>
      <c r="D139" s="269" t="s">
        <v>342</v>
      </c>
      <c r="E139" s="270" t="s">
        <v>1486</v>
      </c>
      <c r="F139" s="271" t="s">
        <v>1487</v>
      </c>
      <c r="G139" s="272" t="s">
        <v>421</v>
      </c>
      <c r="H139" s="273">
        <v>1</v>
      </c>
      <c r="I139" s="274"/>
      <c r="J139" s="275">
        <f>ROUND(I139*H139,2)</f>
        <v>0</v>
      </c>
      <c r="K139" s="271" t="s">
        <v>19</v>
      </c>
      <c r="L139" s="276"/>
      <c r="M139" s="277" t="s">
        <v>19</v>
      </c>
      <c r="N139" s="278" t="s">
        <v>47</v>
      </c>
      <c r="O139" s="87"/>
      <c r="P139" s="226">
        <f>O139*H139</f>
        <v>0</v>
      </c>
      <c r="Q139" s="226">
        <v>0</v>
      </c>
      <c r="R139" s="226">
        <f>Q139*H139</f>
        <v>0</v>
      </c>
      <c r="S139" s="226">
        <v>0</v>
      </c>
      <c r="T139" s="227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8" t="s">
        <v>411</v>
      </c>
      <c r="AT139" s="228" t="s">
        <v>342</v>
      </c>
      <c r="AU139" s="228" t="s">
        <v>85</v>
      </c>
      <c r="AY139" s="20" t="s">
        <v>197</v>
      </c>
      <c r="BE139" s="229">
        <f>IF(N139="základní",J139,0)</f>
        <v>0</v>
      </c>
      <c r="BF139" s="229">
        <f>IF(N139="snížená",J139,0)</f>
        <v>0</v>
      </c>
      <c r="BG139" s="229">
        <f>IF(N139="zákl. přenesená",J139,0)</f>
        <v>0</v>
      </c>
      <c r="BH139" s="229">
        <f>IF(N139="sníž. přenesená",J139,0)</f>
        <v>0</v>
      </c>
      <c r="BI139" s="229">
        <f>IF(N139="nulová",J139,0)</f>
        <v>0</v>
      </c>
      <c r="BJ139" s="20" t="s">
        <v>83</v>
      </c>
      <c r="BK139" s="229">
        <f>ROUND(I139*H139,2)</f>
        <v>0</v>
      </c>
      <c r="BL139" s="20" t="s">
        <v>290</v>
      </c>
      <c r="BM139" s="228" t="s">
        <v>1488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1489</v>
      </c>
      <c r="G140" s="236"/>
      <c r="H140" s="240">
        <v>1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85</v>
      </c>
      <c r="AV140" s="13" t="s">
        <v>85</v>
      </c>
      <c r="AW140" s="13" t="s">
        <v>37</v>
      </c>
      <c r="AX140" s="13" t="s">
        <v>83</v>
      </c>
      <c r="AY140" s="246" t="s">
        <v>197</v>
      </c>
    </row>
    <row r="141" s="2" customFormat="1" ht="16.5" customHeight="1">
      <c r="A141" s="41"/>
      <c r="B141" s="42"/>
      <c r="C141" s="217" t="s">
        <v>319</v>
      </c>
      <c r="D141" s="217" t="s">
        <v>199</v>
      </c>
      <c r="E141" s="218" t="s">
        <v>1490</v>
      </c>
      <c r="F141" s="219" t="s">
        <v>1491</v>
      </c>
      <c r="G141" s="220" t="s">
        <v>421</v>
      </c>
      <c r="H141" s="221">
        <v>5</v>
      </c>
      <c r="I141" s="222"/>
      <c r="J141" s="223">
        <f>ROUND(I141*H141,2)</f>
        <v>0</v>
      </c>
      <c r="K141" s="219" t="s">
        <v>19</v>
      </c>
      <c r="L141" s="47"/>
      <c r="M141" s="224" t="s">
        <v>19</v>
      </c>
      <c r="N141" s="225" t="s">
        <v>47</v>
      </c>
      <c r="O141" s="87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8" t="s">
        <v>290</v>
      </c>
      <c r="AT141" s="228" t="s">
        <v>199</v>
      </c>
      <c r="AU141" s="228" t="s">
        <v>85</v>
      </c>
      <c r="AY141" s="20" t="s">
        <v>197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0" t="s">
        <v>83</v>
      </c>
      <c r="BK141" s="229">
        <f>ROUND(I141*H141,2)</f>
        <v>0</v>
      </c>
      <c r="BL141" s="20" t="s">
        <v>290</v>
      </c>
      <c r="BM141" s="228" t="s">
        <v>1492</v>
      </c>
    </row>
    <row r="142" s="13" customFormat="1">
      <c r="A142" s="13"/>
      <c r="B142" s="235"/>
      <c r="C142" s="236"/>
      <c r="D142" s="237" t="s">
        <v>208</v>
      </c>
      <c r="E142" s="238" t="s">
        <v>19</v>
      </c>
      <c r="F142" s="239" t="s">
        <v>1482</v>
      </c>
      <c r="G142" s="236"/>
      <c r="H142" s="240">
        <v>5</v>
      </c>
      <c r="I142" s="241"/>
      <c r="J142" s="236"/>
      <c r="K142" s="236"/>
      <c r="L142" s="242"/>
      <c r="M142" s="243"/>
      <c r="N142" s="244"/>
      <c r="O142" s="244"/>
      <c r="P142" s="244"/>
      <c r="Q142" s="244"/>
      <c r="R142" s="244"/>
      <c r="S142" s="244"/>
      <c r="T142" s="245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6" t="s">
        <v>208</v>
      </c>
      <c r="AU142" s="246" t="s">
        <v>85</v>
      </c>
      <c r="AV142" s="13" t="s">
        <v>85</v>
      </c>
      <c r="AW142" s="13" t="s">
        <v>37</v>
      </c>
      <c r="AX142" s="13" t="s">
        <v>83</v>
      </c>
      <c r="AY142" s="246" t="s">
        <v>197</v>
      </c>
    </row>
    <row r="143" s="2" customFormat="1" ht="21.75" customHeight="1">
      <c r="A143" s="41"/>
      <c r="B143" s="42"/>
      <c r="C143" s="269" t="s">
        <v>325</v>
      </c>
      <c r="D143" s="269" t="s">
        <v>342</v>
      </c>
      <c r="E143" s="270" t="s">
        <v>1493</v>
      </c>
      <c r="F143" s="271" t="s">
        <v>1494</v>
      </c>
      <c r="G143" s="272" t="s">
        <v>421</v>
      </c>
      <c r="H143" s="273">
        <v>5</v>
      </c>
      <c r="I143" s="274"/>
      <c r="J143" s="275">
        <f>ROUND(I143*H143,2)</f>
        <v>0</v>
      </c>
      <c r="K143" s="271" t="s">
        <v>19</v>
      </c>
      <c r="L143" s="276"/>
      <c r="M143" s="277" t="s">
        <v>19</v>
      </c>
      <c r="N143" s="278" t="s">
        <v>47</v>
      </c>
      <c r="O143" s="87"/>
      <c r="P143" s="226">
        <f>O143*H143</f>
        <v>0</v>
      </c>
      <c r="Q143" s="226">
        <v>0</v>
      </c>
      <c r="R143" s="226">
        <f>Q143*H143</f>
        <v>0</v>
      </c>
      <c r="S143" s="226">
        <v>0</v>
      </c>
      <c r="T143" s="227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8" t="s">
        <v>411</v>
      </c>
      <c r="AT143" s="228" t="s">
        <v>342</v>
      </c>
      <c r="AU143" s="228" t="s">
        <v>85</v>
      </c>
      <c r="AY143" s="20" t="s">
        <v>197</v>
      </c>
      <c r="BE143" s="229">
        <f>IF(N143="základní",J143,0)</f>
        <v>0</v>
      </c>
      <c r="BF143" s="229">
        <f>IF(N143="snížená",J143,0)</f>
        <v>0</v>
      </c>
      <c r="BG143" s="229">
        <f>IF(N143="zákl. přenesená",J143,0)</f>
        <v>0</v>
      </c>
      <c r="BH143" s="229">
        <f>IF(N143="sníž. přenesená",J143,0)</f>
        <v>0</v>
      </c>
      <c r="BI143" s="229">
        <f>IF(N143="nulová",J143,0)</f>
        <v>0</v>
      </c>
      <c r="BJ143" s="20" t="s">
        <v>83</v>
      </c>
      <c r="BK143" s="229">
        <f>ROUND(I143*H143,2)</f>
        <v>0</v>
      </c>
      <c r="BL143" s="20" t="s">
        <v>290</v>
      </c>
      <c r="BM143" s="228" t="s">
        <v>1495</v>
      </c>
    </row>
    <row r="144" s="2" customFormat="1" ht="16.5" customHeight="1">
      <c r="A144" s="41"/>
      <c r="B144" s="42"/>
      <c r="C144" s="217" t="s">
        <v>7</v>
      </c>
      <c r="D144" s="217" t="s">
        <v>199</v>
      </c>
      <c r="E144" s="218" t="s">
        <v>1496</v>
      </c>
      <c r="F144" s="219" t="s">
        <v>1497</v>
      </c>
      <c r="G144" s="220" t="s">
        <v>421</v>
      </c>
      <c r="H144" s="221">
        <v>1</v>
      </c>
      <c r="I144" s="222"/>
      <c r="J144" s="223">
        <f>ROUND(I144*H144,2)</f>
        <v>0</v>
      </c>
      <c r="K144" s="219" t="s">
        <v>19</v>
      </c>
      <c r="L144" s="47"/>
      <c r="M144" s="224" t="s">
        <v>19</v>
      </c>
      <c r="N144" s="225" t="s">
        <v>47</v>
      </c>
      <c r="O144" s="87"/>
      <c r="P144" s="226">
        <f>O144*H144</f>
        <v>0</v>
      </c>
      <c r="Q144" s="226">
        <v>0</v>
      </c>
      <c r="R144" s="226">
        <f>Q144*H144</f>
        <v>0</v>
      </c>
      <c r="S144" s="226">
        <v>0</v>
      </c>
      <c r="T144" s="22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8" t="s">
        <v>290</v>
      </c>
      <c r="AT144" s="228" t="s">
        <v>199</v>
      </c>
      <c r="AU144" s="228" t="s">
        <v>85</v>
      </c>
      <c r="AY144" s="20" t="s">
        <v>197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0" t="s">
        <v>83</v>
      </c>
      <c r="BK144" s="229">
        <f>ROUND(I144*H144,2)</f>
        <v>0</v>
      </c>
      <c r="BL144" s="20" t="s">
        <v>290</v>
      </c>
      <c r="BM144" s="228" t="s">
        <v>1498</v>
      </c>
    </row>
    <row r="145" s="13" customFormat="1">
      <c r="A145" s="13"/>
      <c r="B145" s="235"/>
      <c r="C145" s="236"/>
      <c r="D145" s="237" t="s">
        <v>208</v>
      </c>
      <c r="E145" s="238" t="s">
        <v>19</v>
      </c>
      <c r="F145" s="239" t="s">
        <v>1489</v>
      </c>
      <c r="G145" s="236"/>
      <c r="H145" s="240">
        <v>1</v>
      </c>
      <c r="I145" s="241"/>
      <c r="J145" s="236"/>
      <c r="K145" s="236"/>
      <c r="L145" s="242"/>
      <c r="M145" s="243"/>
      <c r="N145" s="244"/>
      <c r="O145" s="244"/>
      <c r="P145" s="244"/>
      <c r="Q145" s="244"/>
      <c r="R145" s="244"/>
      <c r="S145" s="244"/>
      <c r="T145" s="245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6" t="s">
        <v>208</v>
      </c>
      <c r="AU145" s="246" t="s">
        <v>85</v>
      </c>
      <c r="AV145" s="13" t="s">
        <v>85</v>
      </c>
      <c r="AW145" s="13" t="s">
        <v>37</v>
      </c>
      <c r="AX145" s="13" t="s">
        <v>83</v>
      </c>
      <c r="AY145" s="246" t="s">
        <v>197</v>
      </c>
    </row>
    <row r="146" s="2" customFormat="1" ht="21.75" customHeight="1">
      <c r="A146" s="41"/>
      <c r="B146" s="42"/>
      <c r="C146" s="269" t="s">
        <v>335</v>
      </c>
      <c r="D146" s="269" t="s">
        <v>342</v>
      </c>
      <c r="E146" s="270" t="s">
        <v>1499</v>
      </c>
      <c r="F146" s="271" t="s">
        <v>1500</v>
      </c>
      <c r="G146" s="272" t="s">
        <v>421</v>
      </c>
      <c r="H146" s="273">
        <v>1</v>
      </c>
      <c r="I146" s="274"/>
      <c r="J146" s="275">
        <f>ROUND(I146*H146,2)</f>
        <v>0</v>
      </c>
      <c r="K146" s="271" t="s">
        <v>19</v>
      </c>
      <c r="L146" s="276"/>
      <c r="M146" s="277" t="s">
        <v>19</v>
      </c>
      <c r="N146" s="278" t="s">
        <v>47</v>
      </c>
      <c r="O146" s="87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8" t="s">
        <v>411</v>
      </c>
      <c r="AT146" s="228" t="s">
        <v>342</v>
      </c>
      <c r="AU146" s="228" t="s">
        <v>85</v>
      </c>
      <c r="AY146" s="20" t="s">
        <v>197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0" t="s">
        <v>83</v>
      </c>
      <c r="BK146" s="229">
        <f>ROUND(I146*H146,2)</f>
        <v>0</v>
      </c>
      <c r="BL146" s="20" t="s">
        <v>290</v>
      </c>
      <c r="BM146" s="228" t="s">
        <v>1501</v>
      </c>
    </row>
    <row r="147" s="2" customFormat="1" ht="16.5" customHeight="1">
      <c r="A147" s="41"/>
      <c r="B147" s="42"/>
      <c r="C147" s="269" t="s">
        <v>341</v>
      </c>
      <c r="D147" s="269" t="s">
        <v>342</v>
      </c>
      <c r="E147" s="270" t="s">
        <v>1502</v>
      </c>
      <c r="F147" s="271" t="s">
        <v>1503</v>
      </c>
      <c r="G147" s="272" t="s">
        <v>799</v>
      </c>
      <c r="H147" s="273">
        <v>1.2</v>
      </c>
      <c r="I147" s="274"/>
      <c r="J147" s="275">
        <f>ROUND(I147*H147,2)</f>
        <v>0</v>
      </c>
      <c r="K147" s="271" t="s">
        <v>19</v>
      </c>
      <c r="L147" s="276"/>
      <c r="M147" s="277" t="s">
        <v>19</v>
      </c>
      <c r="N147" s="278" t="s">
        <v>47</v>
      </c>
      <c r="O147" s="87"/>
      <c r="P147" s="226">
        <f>O147*H147</f>
        <v>0</v>
      </c>
      <c r="Q147" s="226">
        <v>0</v>
      </c>
      <c r="R147" s="226">
        <f>Q147*H147</f>
        <v>0</v>
      </c>
      <c r="S147" s="226">
        <v>0</v>
      </c>
      <c r="T147" s="227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8" t="s">
        <v>411</v>
      </c>
      <c r="AT147" s="228" t="s">
        <v>342</v>
      </c>
      <c r="AU147" s="228" t="s">
        <v>85</v>
      </c>
      <c r="AY147" s="20" t="s">
        <v>197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0" t="s">
        <v>83</v>
      </c>
      <c r="BK147" s="229">
        <f>ROUND(I147*H147,2)</f>
        <v>0</v>
      </c>
      <c r="BL147" s="20" t="s">
        <v>290</v>
      </c>
      <c r="BM147" s="228" t="s">
        <v>1504</v>
      </c>
    </row>
    <row r="148" s="2" customFormat="1" ht="49.05" customHeight="1">
      <c r="A148" s="41"/>
      <c r="B148" s="42"/>
      <c r="C148" s="217" t="s">
        <v>349</v>
      </c>
      <c r="D148" s="217" t="s">
        <v>199</v>
      </c>
      <c r="E148" s="218" t="s">
        <v>1505</v>
      </c>
      <c r="F148" s="219" t="s">
        <v>1506</v>
      </c>
      <c r="G148" s="220" t="s">
        <v>421</v>
      </c>
      <c r="H148" s="221">
        <v>1</v>
      </c>
      <c r="I148" s="222"/>
      <c r="J148" s="223">
        <f>ROUND(I148*H148,2)</f>
        <v>0</v>
      </c>
      <c r="K148" s="219" t="s">
        <v>19</v>
      </c>
      <c r="L148" s="47"/>
      <c r="M148" s="224" t="s">
        <v>19</v>
      </c>
      <c r="N148" s="225" t="s">
        <v>47</v>
      </c>
      <c r="O148" s="87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290</v>
      </c>
      <c r="AT148" s="228" t="s">
        <v>199</v>
      </c>
      <c r="AU148" s="228" t="s">
        <v>85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290</v>
      </c>
      <c r="BM148" s="228" t="s">
        <v>1507</v>
      </c>
    </row>
    <row r="149" s="2" customFormat="1" ht="33" customHeight="1">
      <c r="A149" s="41"/>
      <c r="B149" s="42"/>
      <c r="C149" s="217" t="s">
        <v>355</v>
      </c>
      <c r="D149" s="217" t="s">
        <v>199</v>
      </c>
      <c r="E149" s="218" t="s">
        <v>1508</v>
      </c>
      <c r="F149" s="219" t="s">
        <v>1509</v>
      </c>
      <c r="G149" s="220" t="s">
        <v>421</v>
      </c>
      <c r="H149" s="221">
        <v>7</v>
      </c>
      <c r="I149" s="222"/>
      <c r="J149" s="223">
        <f>ROUND(I149*H149,2)</f>
        <v>0</v>
      </c>
      <c r="K149" s="219" t="s">
        <v>19</v>
      </c>
      <c r="L149" s="47"/>
      <c r="M149" s="224" t="s">
        <v>19</v>
      </c>
      <c r="N149" s="225" t="s">
        <v>47</v>
      </c>
      <c r="O149" s="87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8" t="s">
        <v>290</v>
      </c>
      <c r="AT149" s="228" t="s">
        <v>199</v>
      </c>
      <c r="AU149" s="228" t="s">
        <v>85</v>
      </c>
      <c r="AY149" s="20" t="s">
        <v>197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0" t="s">
        <v>83</v>
      </c>
      <c r="BK149" s="229">
        <f>ROUND(I149*H149,2)</f>
        <v>0</v>
      </c>
      <c r="BL149" s="20" t="s">
        <v>290</v>
      </c>
      <c r="BM149" s="228" t="s">
        <v>1510</v>
      </c>
    </row>
    <row r="150" s="12" customFormat="1" ht="22.8" customHeight="1">
      <c r="A150" s="12"/>
      <c r="B150" s="201"/>
      <c r="C150" s="202"/>
      <c r="D150" s="203" t="s">
        <v>75</v>
      </c>
      <c r="E150" s="215" t="s">
        <v>1511</v>
      </c>
      <c r="F150" s="215" t="s">
        <v>1512</v>
      </c>
      <c r="G150" s="202"/>
      <c r="H150" s="202"/>
      <c r="I150" s="205"/>
      <c r="J150" s="216">
        <f>BK150</f>
        <v>0</v>
      </c>
      <c r="K150" s="202"/>
      <c r="L150" s="207"/>
      <c r="M150" s="208"/>
      <c r="N150" s="209"/>
      <c r="O150" s="209"/>
      <c r="P150" s="210">
        <f>SUM(P151:P213)</f>
        <v>0</v>
      </c>
      <c r="Q150" s="209"/>
      <c r="R150" s="210">
        <f>SUM(R151:R213)</f>
        <v>60.9172005</v>
      </c>
      <c r="S150" s="209"/>
      <c r="T150" s="211">
        <f>SUM(T151:T213)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12" t="s">
        <v>85</v>
      </c>
      <c r="AT150" s="213" t="s">
        <v>75</v>
      </c>
      <c r="AU150" s="213" t="s">
        <v>83</v>
      </c>
      <c r="AY150" s="212" t="s">
        <v>197</v>
      </c>
      <c r="BK150" s="214">
        <f>SUM(BK151:BK213)</f>
        <v>0</v>
      </c>
    </row>
    <row r="151" s="2" customFormat="1" ht="44.25" customHeight="1">
      <c r="A151" s="41"/>
      <c r="B151" s="42"/>
      <c r="C151" s="217" t="s">
        <v>360</v>
      </c>
      <c r="D151" s="217" t="s">
        <v>199</v>
      </c>
      <c r="E151" s="218" t="s">
        <v>1513</v>
      </c>
      <c r="F151" s="219" t="s">
        <v>1514</v>
      </c>
      <c r="G151" s="220" t="s">
        <v>202</v>
      </c>
      <c r="H151" s="221">
        <v>1</v>
      </c>
      <c r="I151" s="222"/>
      <c r="J151" s="223">
        <f>ROUND(I151*H151,2)</f>
        <v>0</v>
      </c>
      <c r="K151" s="219" t="s">
        <v>19</v>
      </c>
      <c r="L151" s="47"/>
      <c r="M151" s="224" t="s">
        <v>19</v>
      </c>
      <c r="N151" s="225" t="s">
        <v>47</v>
      </c>
      <c r="O151" s="87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8" t="s">
        <v>290</v>
      </c>
      <c r="AT151" s="228" t="s">
        <v>199</v>
      </c>
      <c r="AU151" s="228" t="s">
        <v>85</v>
      </c>
      <c r="AY151" s="20" t="s">
        <v>197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0" t="s">
        <v>83</v>
      </c>
      <c r="BK151" s="229">
        <f>ROUND(I151*H151,2)</f>
        <v>0</v>
      </c>
      <c r="BL151" s="20" t="s">
        <v>290</v>
      </c>
      <c r="BM151" s="228" t="s">
        <v>1515</v>
      </c>
    </row>
    <row r="152" s="13" customFormat="1">
      <c r="A152" s="13"/>
      <c r="B152" s="235"/>
      <c r="C152" s="236"/>
      <c r="D152" s="237" t="s">
        <v>208</v>
      </c>
      <c r="E152" s="238" t="s">
        <v>19</v>
      </c>
      <c r="F152" s="239" t="s">
        <v>1516</v>
      </c>
      <c r="G152" s="236"/>
      <c r="H152" s="240">
        <v>1</v>
      </c>
      <c r="I152" s="241"/>
      <c r="J152" s="236"/>
      <c r="K152" s="236"/>
      <c r="L152" s="242"/>
      <c r="M152" s="243"/>
      <c r="N152" s="244"/>
      <c r="O152" s="244"/>
      <c r="P152" s="244"/>
      <c r="Q152" s="244"/>
      <c r="R152" s="244"/>
      <c r="S152" s="244"/>
      <c r="T152" s="245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6" t="s">
        <v>208</v>
      </c>
      <c r="AU152" s="246" t="s">
        <v>85</v>
      </c>
      <c r="AV152" s="13" t="s">
        <v>85</v>
      </c>
      <c r="AW152" s="13" t="s">
        <v>37</v>
      </c>
      <c r="AX152" s="13" t="s">
        <v>83</v>
      </c>
      <c r="AY152" s="246" t="s">
        <v>197</v>
      </c>
    </row>
    <row r="153" s="2" customFormat="1" ht="33" customHeight="1">
      <c r="A153" s="41"/>
      <c r="B153" s="42"/>
      <c r="C153" s="217" t="s">
        <v>366</v>
      </c>
      <c r="D153" s="217" t="s">
        <v>199</v>
      </c>
      <c r="E153" s="218" t="s">
        <v>1517</v>
      </c>
      <c r="F153" s="219" t="s">
        <v>1518</v>
      </c>
      <c r="G153" s="220" t="s">
        <v>421</v>
      </c>
      <c r="H153" s="221">
        <v>6</v>
      </c>
      <c r="I153" s="222"/>
      <c r="J153" s="223">
        <f>ROUND(I153*H153,2)</f>
        <v>0</v>
      </c>
      <c r="K153" s="219" t="s">
        <v>19</v>
      </c>
      <c r="L153" s="47"/>
      <c r="M153" s="224" t="s">
        <v>19</v>
      </c>
      <c r="N153" s="225" t="s">
        <v>47</v>
      </c>
      <c r="O153" s="87"/>
      <c r="P153" s="226">
        <f>O153*H153</f>
        <v>0</v>
      </c>
      <c r="Q153" s="226">
        <v>0</v>
      </c>
      <c r="R153" s="226">
        <f>Q153*H153</f>
        <v>0</v>
      </c>
      <c r="S153" s="226">
        <v>0</v>
      </c>
      <c r="T153" s="227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8" t="s">
        <v>290</v>
      </c>
      <c r="AT153" s="228" t="s">
        <v>199</v>
      </c>
      <c r="AU153" s="228" t="s">
        <v>85</v>
      </c>
      <c r="AY153" s="20" t="s">
        <v>197</v>
      </c>
      <c r="BE153" s="229">
        <f>IF(N153="základní",J153,0)</f>
        <v>0</v>
      </c>
      <c r="BF153" s="229">
        <f>IF(N153="snížená",J153,0)</f>
        <v>0</v>
      </c>
      <c r="BG153" s="229">
        <f>IF(N153="zákl. přenesená",J153,0)</f>
        <v>0</v>
      </c>
      <c r="BH153" s="229">
        <f>IF(N153="sníž. přenesená",J153,0)</f>
        <v>0</v>
      </c>
      <c r="BI153" s="229">
        <f>IF(N153="nulová",J153,0)</f>
        <v>0</v>
      </c>
      <c r="BJ153" s="20" t="s">
        <v>83</v>
      </c>
      <c r="BK153" s="229">
        <f>ROUND(I153*H153,2)</f>
        <v>0</v>
      </c>
      <c r="BL153" s="20" t="s">
        <v>290</v>
      </c>
      <c r="BM153" s="228" t="s">
        <v>1519</v>
      </c>
    </row>
    <row r="154" s="13" customFormat="1">
      <c r="A154" s="13"/>
      <c r="B154" s="235"/>
      <c r="C154" s="236"/>
      <c r="D154" s="237" t="s">
        <v>208</v>
      </c>
      <c r="E154" s="238" t="s">
        <v>19</v>
      </c>
      <c r="F154" s="239" t="s">
        <v>1461</v>
      </c>
      <c r="G154" s="236"/>
      <c r="H154" s="240">
        <v>6</v>
      </c>
      <c r="I154" s="241"/>
      <c r="J154" s="236"/>
      <c r="K154" s="236"/>
      <c r="L154" s="242"/>
      <c r="M154" s="243"/>
      <c r="N154" s="244"/>
      <c r="O154" s="244"/>
      <c r="P154" s="244"/>
      <c r="Q154" s="244"/>
      <c r="R154" s="244"/>
      <c r="S154" s="244"/>
      <c r="T154" s="245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6" t="s">
        <v>208</v>
      </c>
      <c r="AU154" s="246" t="s">
        <v>85</v>
      </c>
      <c r="AV154" s="13" t="s">
        <v>85</v>
      </c>
      <c r="AW154" s="13" t="s">
        <v>37</v>
      </c>
      <c r="AX154" s="13" t="s">
        <v>83</v>
      </c>
      <c r="AY154" s="246" t="s">
        <v>197</v>
      </c>
    </row>
    <row r="155" s="2" customFormat="1" ht="16.5" customHeight="1">
      <c r="A155" s="41"/>
      <c r="B155" s="42"/>
      <c r="C155" s="269" t="s">
        <v>372</v>
      </c>
      <c r="D155" s="269" t="s">
        <v>342</v>
      </c>
      <c r="E155" s="270" t="s">
        <v>1520</v>
      </c>
      <c r="F155" s="271" t="s">
        <v>1521</v>
      </c>
      <c r="G155" s="272" t="s">
        <v>421</v>
      </c>
      <c r="H155" s="273">
        <v>6</v>
      </c>
      <c r="I155" s="274"/>
      <c r="J155" s="275">
        <f>ROUND(I155*H155,2)</f>
        <v>0</v>
      </c>
      <c r="K155" s="271" t="s">
        <v>19</v>
      </c>
      <c r="L155" s="276"/>
      <c r="M155" s="277" t="s">
        <v>19</v>
      </c>
      <c r="N155" s="278" t="s">
        <v>47</v>
      </c>
      <c r="O155" s="87"/>
      <c r="P155" s="226">
        <f>O155*H155</f>
        <v>0</v>
      </c>
      <c r="Q155" s="226">
        <v>0</v>
      </c>
      <c r="R155" s="226">
        <f>Q155*H155</f>
        <v>0</v>
      </c>
      <c r="S155" s="226">
        <v>0</v>
      </c>
      <c r="T155" s="227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8" t="s">
        <v>411</v>
      </c>
      <c r="AT155" s="228" t="s">
        <v>342</v>
      </c>
      <c r="AU155" s="228" t="s">
        <v>85</v>
      </c>
      <c r="AY155" s="20" t="s">
        <v>197</v>
      </c>
      <c r="BE155" s="229">
        <f>IF(N155="základní",J155,0)</f>
        <v>0</v>
      </c>
      <c r="BF155" s="229">
        <f>IF(N155="snížená",J155,0)</f>
        <v>0</v>
      </c>
      <c r="BG155" s="229">
        <f>IF(N155="zákl. přenesená",J155,0)</f>
        <v>0</v>
      </c>
      <c r="BH155" s="229">
        <f>IF(N155="sníž. přenesená",J155,0)</f>
        <v>0</v>
      </c>
      <c r="BI155" s="229">
        <f>IF(N155="nulová",J155,0)</f>
        <v>0</v>
      </c>
      <c r="BJ155" s="20" t="s">
        <v>83</v>
      </c>
      <c r="BK155" s="229">
        <f>ROUND(I155*H155,2)</f>
        <v>0</v>
      </c>
      <c r="BL155" s="20" t="s">
        <v>290</v>
      </c>
      <c r="BM155" s="228" t="s">
        <v>1522</v>
      </c>
    </row>
    <row r="156" s="2" customFormat="1" ht="24.15" customHeight="1">
      <c r="A156" s="41"/>
      <c r="B156" s="42"/>
      <c r="C156" s="217" t="s">
        <v>391</v>
      </c>
      <c r="D156" s="217" t="s">
        <v>199</v>
      </c>
      <c r="E156" s="218" t="s">
        <v>1523</v>
      </c>
      <c r="F156" s="219" t="s">
        <v>1524</v>
      </c>
      <c r="G156" s="220" t="s">
        <v>266</v>
      </c>
      <c r="H156" s="221">
        <v>3</v>
      </c>
      <c r="I156" s="222"/>
      <c r="J156" s="223">
        <f>ROUND(I156*H156,2)</f>
        <v>0</v>
      </c>
      <c r="K156" s="219" t="s">
        <v>19</v>
      </c>
      <c r="L156" s="47"/>
      <c r="M156" s="224" t="s">
        <v>19</v>
      </c>
      <c r="N156" s="225" t="s">
        <v>47</v>
      </c>
      <c r="O156" s="87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8" t="s">
        <v>290</v>
      </c>
      <c r="AT156" s="228" t="s">
        <v>199</v>
      </c>
      <c r="AU156" s="228" t="s">
        <v>85</v>
      </c>
      <c r="AY156" s="20" t="s">
        <v>197</v>
      </c>
      <c r="BE156" s="229">
        <f>IF(N156="základní",J156,0)</f>
        <v>0</v>
      </c>
      <c r="BF156" s="229">
        <f>IF(N156="snížená",J156,0)</f>
        <v>0</v>
      </c>
      <c r="BG156" s="229">
        <f>IF(N156="zákl. přenesená",J156,0)</f>
        <v>0</v>
      </c>
      <c r="BH156" s="229">
        <f>IF(N156="sníž. přenesená",J156,0)</f>
        <v>0</v>
      </c>
      <c r="BI156" s="229">
        <f>IF(N156="nulová",J156,0)</f>
        <v>0</v>
      </c>
      <c r="BJ156" s="20" t="s">
        <v>83</v>
      </c>
      <c r="BK156" s="229">
        <f>ROUND(I156*H156,2)</f>
        <v>0</v>
      </c>
      <c r="BL156" s="20" t="s">
        <v>290</v>
      </c>
      <c r="BM156" s="228" t="s">
        <v>1525</v>
      </c>
    </row>
    <row r="157" s="13" customFormat="1">
      <c r="A157" s="13"/>
      <c r="B157" s="235"/>
      <c r="C157" s="236"/>
      <c r="D157" s="237" t="s">
        <v>208</v>
      </c>
      <c r="E157" s="238" t="s">
        <v>19</v>
      </c>
      <c r="F157" s="239" t="s">
        <v>1526</v>
      </c>
      <c r="G157" s="236"/>
      <c r="H157" s="240">
        <v>3</v>
      </c>
      <c r="I157" s="241"/>
      <c r="J157" s="236"/>
      <c r="K157" s="236"/>
      <c r="L157" s="242"/>
      <c r="M157" s="243"/>
      <c r="N157" s="244"/>
      <c r="O157" s="244"/>
      <c r="P157" s="244"/>
      <c r="Q157" s="244"/>
      <c r="R157" s="244"/>
      <c r="S157" s="244"/>
      <c r="T157" s="245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6" t="s">
        <v>208</v>
      </c>
      <c r="AU157" s="246" t="s">
        <v>85</v>
      </c>
      <c r="AV157" s="13" t="s">
        <v>85</v>
      </c>
      <c r="AW157" s="13" t="s">
        <v>37</v>
      </c>
      <c r="AX157" s="13" t="s">
        <v>83</v>
      </c>
      <c r="AY157" s="246" t="s">
        <v>197</v>
      </c>
    </row>
    <row r="158" s="2" customFormat="1" ht="33" customHeight="1">
      <c r="A158" s="41"/>
      <c r="B158" s="42"/>
      <c r="C158" s="217" t="s">
        <v>396</v>
      </c>
      <c r="D158" s="217" t="s">
        <v>199</v>
      </c>
      <c r="E158" s="218" t="s">
        <v>1527</v>
      </c>
      <c r="F158" s="219" t="s">
        <v>1528</v>
      </c>
      <c r="G158" s="220" t="s">
        <v>266</v>
      </c>
      <c r="H158" s="221">
        <v>3</v>
      </c>
      <c r="I158" s="222"/>
      <c r="J158" s="223">
        <f>ROUND(I158*H158,2)</f>
        <v>0</v>
      </c>
      <c r="K158" s="219" t="s">
        <v>19</v>
      </c>
      <c r="L158" s="47"/>
      <c r="M158" s="224" t="s">
        <v>19</v>
      </c>
      <c r="N158" s="225" t="s">
        <v>47</v>
      </c>
      <c r="O158" s="87"/>
      <c r="P158" s="226">
        <f>O158*H158</f>
        <v>0</v>
      </c>
      <c r="Q158" s="226">
        <v>0</v>
      </c>
      <c r="R158" s="226">
        <f>Q158*H158</f>
        <v>0</v>
      </c>
      <c r="S158" s="226">
        <v>0</v>
      </c>
      <c r="T158" s="22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8" t="s">
        <v>290</v>
      </c>
      <c r="AT158" s="228" t="s">
        <v>199</v>
      </c>
      <c r="AU158" s="228" t="s">
        <v>85</v>
      </c>
      <c r="AY158" s="20" t="s">
        <v>197</v>
      </c>
      <c r="BE158" s="229">
        <f>IF(N158="základní",J158,0)</f>
        <v>0</v>
      </c>
      <c r="BF158" s="229">
        <f>IF(N158="snížená",J158,0)</f>
        <v>0</v>
      </c>
      <c r="BG158" s="229">
        <f>IF(N158="zákl. přenesená",J158,0)</f>
        <v>0</v>
      </c>
      <c r="BH158" s="229">
        <f>IF(N158="sníž. přenesená",J158,0)</f>
        <v>0</v>
      </c>
      <c r="BI158" s="229">
        <f>IF(N158="nulová",J158,0)</f>
        <v>0</v>
      </c>
      <c r="BJ158" s="20" t="s">
        <v>83</v>
      </c>
      <c r="BK158" s="229">
        <f>ROUND(I158*H158,2)</f>
        <v>0</v>
      </c>
      <c r="BL158" s="20" t="s">
        <v>290</v>
      </c>
      <c r="BM158" s="228" t="s">
        <v>1529</v>
      </c>
    </row>
    <row r="159" s="13" customFormat="1">
      <c r="A159" s="13"/>
      <c r="B159" s="235"/>
      <c r="C159" s="236"/>
      <c r="D159" s="237" t="s">
        <v>208</v>
      </c>
      <c r="E159" s="238" t="s">
        <v>19</v>
      </c>
      <c r="F159" s="239" t="s">
        <v>1530</v>
      </c>
      <c r="G159" s="236"/>
      <c r="H159" s="240">
        <v>3</v>
      </c>
      <c r="I159" s="241"/>
      <c r="J159" s="236"/>
      <c r="K159" s="236"/>
      <c r="L159" s="242"/>
      <c r="M159" s="243"/>
      <c r="N159" s="244"/>
      <c r="O159" s="244"/>
      <c r="P159" s="244"/>
      <c r="Q159" s="244"/>
      <c r="R159" s="244"/>
      <c r="S159" s="244"/>
      <c r="T159" s="245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6" t="s">
        <v>208</v>
      </c>
      <c r="AU159" s="246" t="s">
        <v>85</v>
      </c>
      <c r="AV159" s="13" t="s">
        <v>85</v>
      </c>
      <c r="AW159" s="13" t="s">
        <v>37</v>
      </c>
      <c r="AX159" s="13" t="s">
        <v>83</v>
      </c>
      <c r="AY159" s="246" t="s">
        <v>197</v>
      </c>
    </row>
    <row r="160" s="2" customFormat="1" ht="24.15" customHeight="1">
      <c r="A160" s="41"/>
      <c r="B160" s="42"/>
      <c r="C160" s="217" t="s">
        <v>404</v>
      </c>
      <c r="D160" s="217" t="s">
        <v>199</v>
      </c>
      <c r="E160" s="218" t="s">
        <v>1531</v>
      </c>
      <c r="F160" s="219" t="s">
        <v>1532</v>
      </c>
      <c r="G160" s="220" t="s">
        <v>248</v>
      </c>
      <c r="H160" s="221">
        <v>119.09999999999999</v>
      </c>
      <c r="I160" s="222"/>
      <c r="J160" s="223">
        <f>ROUND(I160*H160,2)</f>
        <v>0</v>
      </c>
      <c r="K160" s="219" t="s">
        <v>19</v>
      </c>
      <c r="L160" s="47"/>
      <c r="M160" s="224" t="s">
        <v>19</v>
      </c>
      <c r="N160" s="225" t="s">
        <v>47</v>
      </c>
      <c r="O160" s="87"/>
      <c r="P160" s="226">
        <f>O160*H160</f>
        <v>0</v>
      </c>
      <c r="Q160" s="226">
        <v>0</v>
      </c>
      <c r="R160" s="226">
        <f>Q160*H160</f>
        <v>0</v>
      </c>
      <c r="S160" s="226">
        <v>0</v>
      </c>
      <c r="T160" s="22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8" t="s">
        <v>290</v>
      </c>
      <c r="AT160" s="228" t="s">
        <v>199</v>
      </c>
      <c r="AU160" s="228" t="s">
        <v>85</v>
      </c>
      <c r="AY160" s="20" t="s">
        <v>197</v>
      </c>
      <c r="BE160" s="229">
        <f>IF(N160="základní",J160,0)</f>
        <v>0</v>
      </c>
      <c r="BF160" s="229">
        <f>IF(N160="snížená",J160,0)</f>
        <v>0</v>
      </c>
      <c r="BG160" s="229">
        <f>IF(N160="zákl. přenesená",J160,0)</f>
        <v>0</v>
      </c>
      <c r="BH160" s="229">
        <f>IF(N160="sníž. přenesená",J160,0)</f>
        <v>0</v>
      </c>
      <c r="BI160" s="229">
        <f>IF(N160="nulová",J160,0)</f>
        <v>0</v>
      </c>
      <c r="BJ160" s="20" t="s">
        <v>83</v>
      </c>
      <c r="BK160" s="229">
        <f>ROUND(I160*H160,2)</f>
        <v>0</v>
      </c>
      <c r="BL160" s="20" t="s">
        <v>290</v>
      </c>
      <c r="BM160" s="228" t="s">
        <v>1533</v>
      </c>
    </row>
    <row r="161" s="13" customFormat="1">
      <c r="A161" s="13"/>
      <c r="B161" s="235"/>
      <c r="C161" s="236"/>
      <c r="D161" s="237" t="s">
        <v>208</v>
      </c>
      <c r="E161" s="238" t="s">
        <v>19</v>
      </c>
      <c r="F161" s="239" t="s">
        <v>1534</v>
      </c>
      <c r="G161" s="236"/>
      <c r="H161" s="240">
        <v>119.09999999999999</v>
      </c>
      <c r="I161" s="241"/>
      <c r="J161" s="236"/>
      <c r="K161" s="236"/>
      <c r="L161" s="242"/>
      <c r="M161" s="243"/>
      <c r="N161" s="244"/>
      <c r="O161" s="244"/>
      <c r="P161" s="244"/>
      <c r="Q161" s="244"/>
      <c r="R161" s="244"/>
      <c r="S161" s="244"/>
      <c r="T161" s="245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6" t="s">
        <v>208</v>
      </c>
      <c r="AU161" s="246" t="s">
        <v>85</v>
      </c>
      <c r="AV161" s="13" t="s">
        <v>85</v>
      </c>
      <c r="AW161" s="13" t="s">
        <v>37</v>
      </c>
      <c r="AX161" s="13" t="s">
        <v>83</v>
      </c>
      <c r="AY161" s="246" t="s">
        <v>197</v>
      </c>
    </row>
    <row r="162" s="2" customFormat="1" ht="24.15" customHeight="1">
      <c r="A162" s="41"/>
      <c r="B162" s="42"/>
      <c r="C162" s="217" t="s">
        <v>411</v>
      </c>
      <c r="D162" s="217" t="s">
        <v>199</v>
      </c>
      <c r="E162" s="218" t="s">
        <v>1535</v>
      </c>
      <c r="F162" s="219" t="s">
        <v>1536</v>
      </c>
      <c r="G162" s="220" t="s">
        <v>248</v>
      </c>
      <c r="H162" s="221">
        <v>44.350000000000001</v>
      </c>
      <c r="I162" s="222"/>
      <c r="J162" s="223">
        <f>ROUND(I162*H162,2)</f>
        <v>0</v>
      </c>
      <c r="K162" s="219" t="s">
        <v>19</v>
      </c>
      <c r="L162" s="47"/>
      <c r="M162" s="224" t="s">
        <v>19</v>
      </c>
      <c r="N162" s="225" t="s">
        <v>47</v>
      </c>
      <c r="O162" s="87"/>
      <c r="P162" s="226">
        <f>O162*H162</f>
        <v>0</v>
      </c>
      <c r="Q162" s="226">
        <v>0</v>
      </c>
      <c r="R162" s="226">
        <f>Q162*H162</f>
        <v>0</v>
      </c>
      <c r="S162" s="226">
        <v>0</v>
      </c>
      <c r="T162" s="22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8" t="s">
        <v>290</v>
      </c>
      <c r="AT162" s="228" t="s">
        <v>199</v>
      </c>
      <c r="AU162" s="228" t="s">
        <v>85</v>
      </c>
      <c r="AY162" s="20" t="s">
        <v>197</v>
      </c>
      <c r="BE162" s="229">
        <f>IF(N162="základní",J162,0)</f>
        <v>0</v>
      </c>
      <c r="BF162" s="229">
        <f>IF(N162="snížená",J162,0)</f>
        <v>0</v>
      </c>
      <c r="BG162" s="229">
        <f>IF(N162="zákl. přenesená",J162,0)</f>
        <v>0</v>
      </c>
      <c r="BH162" s="229">
        <f>IF(N162="sníž. přenesená",J162,0)</f>
        <v>0</v>
      </c>
      <c r="BI162" s="229">
        <f>IF(N162="nulová",J162,0)</f>
        <v>0</v>
      </c>
      <c r="BJ162" s="20" t="s">
        <v>83</v>
      </c>
      <c r="BK162" s="229">
        <f>ROUND(I162*H162,2)</f>
        <v>0</v>
      </c>
      <c r="BL162" s="20" t="s">
        <v>290</v>
      </c>
      <c r="BM162" s="228" t="s">
        <v>1537</v>
      </c>
    </row>
    <row r="163" s="13" customFormat="1">
      <c r="A163" s="13"/>
      <c r="B163" s="235"/>
      <c r="C163" s="236"/>
      <c r="D163" s="237" t="s">
        <v>208</v>
      </c>
      <c r="E163" s="238" t="s">
        <v>19</v>
      </c>
      <c r="F163" s="239" t="s">
        <v>1538</v>
      </c>
      <c r="G163" s="236"/>
      <c r="H163" s="240">
        <v>1.5</v>
      </c>
      <c r="I163" s="241"/>
      <c r="J163" s="236"/>
      <c r="K163" s="236"/>
      <c r="L163" s="242"/>
      <c r="M163" s="243"/>
      <c r="N163" s="244"/>
      <c r="O163" s="244"/>
      <c r="P163" s="244"/>
      <c r="Q163" s="244"/>
      <c r="R163" s="244"/>
      <c r="S163" s="244"/>
      <c r="T163" s="24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6" t="s">
        <v>208</v>
      </c>
      <c r="AU163" s="246" t="s">
        <v>85</v>
      </c>
      <c r="AV163" s="13" t="s">
        <v>85</v>
      </c>
      <c r="AW163" s="13" t="s">
        <v>37</v>
      </c>
      <c r="AX163" s="13" t="s">
        <v>76</v>
      </c>
      <c r="AY163" s="246" t="s">
        <v>197</v>
      </c>
    </row>
    <row r="164" s="13" customFormat="1">
      <c r="A164" s="13"/>
      <c r="B164" s="235"/>
      <c r="C164" s="236"/>
      <c r="D164" s="237" t="s">
        <v>208</v>
      </c>
      <c r="E164" s="238" t="s">
        <v>19</v>
      </c>
      <c r="F164" s="239" t="s">
        <v>1539</v>
      </c>
      <c r="G164" s="236"/>
      <c r="H164" s="240">
        <v>42.850000000000001</v>
      </c>
      <c r="I164" s="241"/>
      <c r="J164" s="236"/>
      <c r="K164" s="236"/>
      <c r="L164" s="242"/>
      <c r="M164" s="243"/>
      <c r="N164" s="244"/>
      <c r="O164" s="244"/>
      <c r="P164" s="244"/>
      <c r="Q164" s="244"/>
      <c r="R164" s="244"/>
      <c r="S164" s="244"/>
      <c r="T164" s="245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6" t="s">
        <v>208</v>
      </c>
      <c r="AU164" s="246" t="s">
        <v>85</v>
      </c>
      <c r="AV164" s="13" t="s">
        <v>85</v>
      </c>
      <c r="AW164" s="13" t="s">
        <v>37</v>
      </c>
      <c r="AX164" s="13" t="s">
        <v>76</v>
      </c>
      <c r="AY164" s="246" t="s">
        <v>197</v>
      </c>
    </row>
    <row r="165" s="14" customFormat="1">
      <c r="A165" s="14"/>
      <c r="B165" s="247"/>
      <c r="C165" s="248"/>
      <c r="D165" s="237" t="s">
        <v>208</v>
      </c>
      <c r="E165" s="249" t="s">
        <v>19</v>
      </c>
      <c r="F165" s="250" t="s">
        <v>272</v>
      </c>
      <c r="G165" s="248"/>
      <c r="H165" s="251">
        <v>44.350000000000001</v>
      </c>
      <c r="I165" s="252"/>
      <c r="J165" s="248"/>
      <c r="K165" s="248"/>
      <c r="L165" s="253"/>
      <c r="M165" s="254"/>
      <c r="N165" s="255"/>
      <c r="O165" s="255"/>
      <c r="P165" s="255"/>
      <c r="Q165" s="255"/>
      <c r="R165" s="255"/>
      <c r="S165" s="255"/>
      <c r="T165" s="256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7" t="s">
        <v>208</v>
      </c>
      <c r="AU165" s="257" t="s">
        <v>85</v>
      </c>
      <c r="AV165" s="14" t="s">
        <v>204</v>
      </c>
      <c r="AW165" s="14" t="s">
        <v>37</v>
      </c>
      <c r="AX165" s="14" t="s">
        <v>83</v>
      </c>
      <c r="AY165" s="257" t="s">
        <v>197</v>
      </c>
    </row>
    <row r="166" s="2" customFormat="1" ht="24.15" customHeight="1">
      <c r="A166" s="41"/>
      <c r="B166" s="42"/>
      <c r="C166" s="217" t="s">
        <v>418</v>
      </c>
      <c r="D166" s="217" t="s">
        <v>199</v>
      </c>
      <c r="E166" s="218" t="s">
        <v>1540</v>
      </c>
      <c r="F166" s="219" t="s">
        <v>1541</v>
      </c>
      <c r="G166" s="220" t="s">
        <v>248</v>
      </c>
      <c r="H166" s="221">
        <v>9.1999999999999993</v>
      </c>
      <c r="I166" s="222"/>
      <c r="J166" s="223">
        <f>ROUND(I166*H166,2)</f>
        <v>0</v>
      </c>
      <c r="K166" s="219" t="s">
        <v>19</v>
      </c>
      <c r="L166" s="47"/>
      <c r="M166" s="224" t="s">
        <v>19</v>
      </c>
      <c r="N166" s="225" t="s">
        <v>47</v>
      </c>
      <c r="O166" s="87"/>
      <c r="P166" s="226">
        <f>O166*H166</f>
        <v>0</v>
      </c>
      <c r="Q166" s="226">
        <v>0</v>
      </c>
      <c r="R166" s="226">
        <f>Q166*H166</f>
        <v>0</v>
      </c>
      <c r="S166" s="226">
        <v>0</v>
      </c>
      <c r="T166" s="22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8" t="s">
        <v>290</v>
      </c>
      <c r="AT166" s="228" t="s">
        <v>199</v>
      </c>
      <c r="AU166" s="228" t="s">
        <v>85</v>
      </c>
      <c r="AY166" s="20" t="s">
        <v>197</v>
      </c>
      <c r="BE166" s="229">
        <f>IF(N166="základní",J166,0)</f>
        <v>0</v>
      </c>
      <c r="BF166" s="229">
        <f>IF(N166="snížená",J166,0)</f>
        <v>0</v>
      </c>
      <c r="BG166" s="229">
        <f>IF(N166="zákl. přenesená",J166,0)</f>
        <v>0</v>
      </c>
      <c r="BH166" s="229">
        <f>IF(N166="sníž. přenesená",J166,0)</f>
        <v>0</v>
      </c>
      <c r="BI166" s="229">
        <f>IF(N166="nulová",J166,0)</f>
        <v>0</v>
      </c>
      <c r="BJ166" s="20" t="s">
        <v>83</v>
      </c>
      <c r="BK166" s="229">
        <f>ROUND(I166*H166,2)</f>
        <v>0</v>
      </c>
      <c r="BL166" s="20" t="s">
        <v>290</v>
      </c>
      <c r="BM166" s="228" t="s">
        <v>1542</v>
      </c>
    </row>
    <row r="167" s="13" customFormat="1">
      <c r="A167" s="13"/>
      <c r="B167" s="235"/>
      <c r="C167" s="236"/>
      <c r="D167" s="237" t="s">
        <v>208</v>
      </c>
      <c r="E167" s="238" t="s">
        <v>19</v>
      </c>
      <c r="F167" s="239" t="s">
        <v>1543</v>
      </c>
      <c r="G167" s="236"/>
      <c r="H167" s="240">
        <v>9.1999999999999993</v>
      </c>
      <c r="I167" s="241"/>
      <c r="J167" s="236"/>
      <c r="K167" s="236"/>
      <c r="L167" s="242"/>
      <c r="M167" s="243"/>
      <c r="N167" s="244"/>
      <c r="O167" s="244"/>
      <c r="P167" s="244"/>
      <c r="Q167" s="244"/>
      <c r="R167" s="244"/>
      <c r="S167" s="244"/>
      <c r="T167" s="245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6" t="s">
        <v>208</v>
      </c>
      <c r="AU167" s="246" t="s">
        <v>85</v>
      </c>
      <c r="AV167" s="13" t="s">
        <v>85</v>
      </c>
      <c r="AW167" s="13" t="s">
        <v>37</v>
      </c>
      <c r="AX167" s="13" t="s">
        <v>76</v>
      </c>
      <c r="AY167" s="246" t="s">
        <v>197</v>
      </c>
    </row>
    <row r="168" s="14" customFormat="1">
      <c r="A168" s="14"/>
      <c r="B168" s="247"/>
      <c r="C168" s="248"/>
      <c r="D168" s="237" t="s">
        <v>208</v>
      </c>
      <c r="E168" s="249" t="s">
        <v>19</v>
      </c>
      <c r="F168" s="250" t="s">
        <v>272</v>
      </c>
      <c r="G168" s="248"/>
      <c r="H168" s="251">
        <v>9.1999999999999993</v>
      </c>
      <c r="I168" s="252"/>
      <c r="J168" s="248"/>
      <c r="K168" s="248"/>
      <c r="L168" s="253"/>
      <c r="M168" s="254"/>
      <c r="N168" s="255"/>
      <c r="O168" s="255"/>
      <c r="P168" s="255"/>
      <c r="Q168" s="255"/>
      <c r="R168" s="255"/>
      <c r="S168" s="255"/>
      <c r="T168" s="256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7" t="s">
        <v>208</v>
      </c>
      <c r="AU168" s="257" t="s">
        <v>85</v>
      </c>
      <c r="AV168" s="14" t="s">
        <v>204</v>
      </c>
      <c r="AW168" s="14" t="s">
        <v>37</v>
      </c>
      <c r="AX168" s="14" t="s">
        <v>83</v>
      </c>
      <c r="AY168" s="257" t="s">
        <v>197</v>
      </c>
    </row>
    <row r="169" s="2" customFormat="1" ht="33" customHeight="1">
      <c r="A169" s="41"/>
      <c r="B169" s="42"/>
      <c r="C169" s="217" t="s">
        <v>425</v>
      </c>
      <c r="D169" s="217" t="s">
        <v>199</v>
      </c>
      <c r="E169" s="218" t="s">
        <v>1544</v>
      </c>
      <c r="F169" s="219" t="s">
        <v>1545</v>
      </c>
      <c r="G169" s="220" t="s">
        <v>248</v>
      </c>
      <c r="H169" s="221">
        <v>171.15000000000001</v>
      </c>
      <c r="I169" s="222"/>
      <c r="J169" s="223">
        <f>ROUND(I169*H169,2)</f>
        <v>0</v>
      </c>
      <c r="K169" s="219" t="s">
        <v>19</v>
      </c>
      <c r="L169" s="47"/>
      <c r="M169" s="224" t="s">
        <v>19</v>
      </c>
      <c r="N169" s="225" t="s">
        <v>47</v>
      </c>
      <c r="O169" s="87"/>
      <c r="P169" s="226">
        <f>O169*H169</f>
        <v>0</v>
      </c>
      <c r="Q169" s="226">
        <v>0</v>
      </c>
      <c r="R169" s="226">
        <f>Q169*H169</f>
        <v>0</v>
      </c>
      <c r="S169" s="226">
        <v>0</v>
      </c>
      <c r="T169" s="227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8" t="s">
        <v>290</v>
      </c>
      <c r="AT169" s="228" t="s">
        <v>199</v>
      </c>
      <c r="AU169" s="228" t="s">
        <v>85</v>
      </c>
      <c r="AY169" s="20" t="s">
        <v>197</v>
      </c>
      <c r="BE169" s="229">
        <f>IF(N169="základní",J169,0)</f>
        <v>0</v>
      </c>
      <c r="BF169" s="229">
        <f>IF(N169="snížená",J169,0)</f>
        <v>0</v>
      </c>
      <c r="BG169" s="229">
        <f>IF(N169="zákl. přenesená",J169,0)</f>
        <v>0</v>
      </c>
      <c r="BH169" s="229">
        <f>IF(N169="sníž. přenesená",J169,0)</f>
        <v>0</v>
      </c>
      <c r="BI169" s="229">
        <f>IF(N169="nulová",J169,0)</f>
        <v>0</v>
      </c>
      <c r="BJ169" s="20" t="s">
        <v>83</v>
      </c>
      <c r="BK169" s="229">
        <f>ROUND(I169*H169,2)</f>
        <v>0</v>
      </c>
      <c r="BL169" s="20" t="s">
        <v>290</v>
      </c>
      <c r="BM169" s="228" t="s">
        <v>1546</v>
      </c>
    </row>
    <row r="170" s="13" customFormat="1">
      <c r="A170" s="13"/>
      <c r="B170" s="235"/>
      <c r="C170" s="236"/>
      <c r="D170" s="237" t="s">
        <v>208</v>
      </c>
      <c r="E170" s="238" t="s">
        <v>19</v>
      </c>
      <c r="F170" s="239" t="s">
        <v>1534</v>
      </c>
      <c r="G170" s="236"/>
      <c r="H170" s="240">
        <v>119.09999999999999</v>
      </c>
      <c r="I170" s="241"/>
      <c r="J170" s="236"/>
      <c r="K170" s="236"/>
      <c r="L170" s="242"/>
      <c r="M170" s="243"/>
      <c r="N170" s="244"/>
      <c r="O170" s="244"/>
      <c r="P170" s="244"/>
      <c r="Q170" s="244"/>
      <c r="R170" s="244"/>
      <c r="S170" s="244"/>
      <c r="T170" s="245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6" t="s">
        <v>208</v>
      </c>
      <c r="AU170" s="246" t="s">
        <v>85</v>
      </c>
      <c r="AV170" s="13" t="s">
        <v>85</v>
      </c>
      <c r="AW170" s="13" t="s">
        <v>37</v>
      </c>
      <c r="AX170" s="13" t="s">
        <v>76</v>
      </c>
      <c r="AY170" s="246" t="s">
        <v>197</v>
      </c>
    </row>
    <row r="171" s="13" customFormat="1">
      <c r="A171" s="13"/>
      <c r="B171" s="235"/>
      <c r="C171" s="236"/>
      <c r="D171" s="237" t="s">
        <v>208</v>
      </c>
      <c r="E171" s="238" t="s">
        <v>19</v>
      </c>
      <c r="F171" s="239" t="s">
        <v>1539</v>
      </c>
      <c r="G171" s="236"/>
      <c r="H171" s="240">
        <v>42.850000000000001</v>
      </c>
      <c r="I171" s="241"/>
      <c r="J171" s="236"/>
      <c r="K171" s="236"/>
      <c r="L171" s="242"/>
      <c r="M171" s="243"/>
      <c r="N171" s="244"/>
      <c r="O171" s="244"/>
      <c r="P171" s="244"/>
      <c r="Q171" s="244"/>
      <c r="R171" s="244"/>
      <c r="S171" s="244"/>
      <c r="T171" s="245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6" t="s">
        <v>208</v>
      </c>
      <c r="AU171" s="246" t="s">
        <v>85</v>
      </c>
      <c r="AV171" s="13" t="s">
        <v>85</v>
      </c>
      <c r="AW171" s="13" t="s">
        <v>37</v>
      </c>
      <c r="AX171" s="13" t="s">
        <v>76</v>
      </c>
      <c r="AY171" s="246" t="s">
        <v>197</v>
      </c>
    </row>
    <row r="172" s="13" customFormat="1">
      <c r="A172" s="13"/>
      <c r="B172" s="235"/>
      <c r="C172" s="236"/>
      <c r="D172" s="237" t="s">
        <v>208</v>
      </c>
      <c r="E172" s="238" t="s">
        <v>19</v>
      </c>
      <c r="F172" s="239" t="s">
        <v>1543</v>
      </c>
      <c r="G172" s="236"/>
      <c r="H172" s="240">
        <v>9.1999999999999993</v>
      </c>
      <c r="I172" s="241"/>
      <c r="J172" s="236"/>
      <c r="K172" s="236"/>
      <c r="L172" s="242"/>
      <c r="M172" s="243"/>
      <c r="N172" s="244"/>
      <c r="O172" s="244"/>
      <c r="P172" s="244"/>
      <c r="Q172" s="244"/>
      <c r="R172" s="244"/>
      <c r="S172" s="244"/>
      <c r="T172" s="245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6" t="s">
        <v>208</v>
      </c>
      <c r="AU172" s="246" t="s">
        <v>85</v>
      </c>
      <c r="AV172" s="13" t="s">
        <v>85</v>
      </c>
      <c r="AW172" s="13" t="s">
        <v>37</v>
      </c>
      <c r="AX172" s="13" t="s">
        <v>76</v>
      </c>
      <c r="AY172" s="246" t="s">
        <v>197</v>
      </c>
    </row>
    <row r="173" s="14" customFormat="1">
      <c r="A173" s="14"/>
      <c r="B173" s="247"/>
      <c r="C173" s="248"/>
      <c r="D173" s="237" t="s">
        <v>208</v>
      </c>
      <c r="E173" s="249" t="s">
        <v>19</v>
      </c>
      <c r="F173" s="250" t="s">
        <v>272</v>
      </c>
      <c r="G173" s="248"/>
      <c r="H173" s="251">
        <v>171.15000000000001</v>
      </c>
      <c r="I173" s="252"/>
      <c r="J173" s="248"/>
      <c r="K173" s="248"/>
      <c r="L173" s="253"/>
      <c r="M173" s="254"/>
      <c r="N173" s="255"/>
      <c r="O173" s="255"/>
      <c r="P173" s="255"/>
      <c r="Q173" s="255"/>
      <c r="R173" s="255"/>
      <c r="S173" s="255"/>
      <c r="T173" s="256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7" t="s">
        <v>208</v>
      </c>
      <c r="AU173" s="257" t="s">
        <v>85</v>
      </c>
      <c r="AV173" s="14" t="s">
        <v>204</v>
      </c>
      <c r="AW173" s="14" t="s">
        <v>37</v>
      </c>
      <c r="AX173" s="14" t="s">
        <v>83</v>
      </c>
      <c r="AY173" s="257" t="s">
        <v>197</v>
      </c>
    </row>
    <row r="174" s="2" customFormat="1" ht="33" customHeight="1">
      <c r="A174" s="41"/>
      <c r="B174" s="42"/>
      <c r="C174" s="217" t="s">
        <v>432</v>
      </c>
      <c r="D174" s="217" t="s">
        <v>199</v>
      </c>
      <c r="E174" s="218" t="s">
        <v>1547</v>
      </c>
      <c r="F174" s="219" t="s">
        <v>1548</v>
      </c>
      <c r="G174" s="220" t="s">
        <v>248</v>
      </c>
      <c r="H174" s="221">
        <v>1.5</v>
      </c>
      <c r="I174" s="222"/>
      <c r="J174" s="223">
        <f>ROUND(I174*H174,2)</f>
        <v>0</v>
      </c>
      <c r="K174" s="219" t="s">
        <v>19</v>
      </c>
      <c r="L174" s="47"/>
      <c r="M174" s="224" t="s">
        <v>19</v>
      </c>
      <c r="N174" s="225" t="s">
        <v>47</v>
      </c>
      <c r="O174" s="87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290</v>
      </c>
      <c r="AT174" s="228" t="s">
        <v>199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290</v>
      </c>
      <c r="BM174" s="228" t="s">
        <v>1549</v>
      </c>
    </row>
    <row r="175" s="13" customFormat="1">
      <c r="A175" s="13"/>
      <c r="B175" s="235"/>
      <c r="C175" s="236"/>
      <c r="D175" s="237" t="s">
        <v>208</v>
      </c>
      <c r="E175" s="238" t="s">
        <v>19</v>
      </c>
      <c r="F175" s="239" t="s">
        <v>1538</v>
      </c>
      <c r="G175" s="236"/>
      <c r="H175" s="240">
        <v>1.5</v>
      </c>
      <c r="I175" s="241"/>
      <c r="J175" s="236"/>
      <c r="K175" s="236"/>
      <c r="L175" s="242"/>
      <c r="M175" s="243"/>
      <c r="N175" s="244"/>
      <c r="O175" s="244"/>
      <c r="P175" s="244"/>
      <c r="Q175" s="244"/>
      <c r="R175" s="244"/>
      <c r="S175" s="244"/>
      <c r="T175" s="245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6" t="s">
        <v>208</v>
      </c>
      <c r="AU175" s="246" t="s">
        <v>85</v>
      </c>
      <c r="AV175" s="13" t="s">
        <v>85</v>
      </c>
      <c r="AW175" s="13" t="s">
        <v>37</v>
      </c>
      <c r="AX175" s="13" t="s">
        <v>83</v>
      </c>
      <c r="AY175" s="246" t="s">
        <v>197</v>
      </c>
    </row>
    <row r="176" s="2" customFormat="1" ht="24.15" customHeight="1">
      <c r="A176" s="41"/>
      <c r="B176" s="42"/>
      <c r="C176" s="217" t="s">
        <v>437</v>
      </c>
      <c r="D176" s="217" t="s">
        <v>199</v>
      </c>
      <c r="E176" s="218" t="s">
        <v>1550</v>
      </c>
      <c r="F176" s="219" t="s">
        <v>1551</v>
      </c>
      <c r="G176" s="220" t="s">
        <v>248</v>
      </c>
      <c r="H176" s="221">
        <v>52.049999999999997</v>
      </c>
      <c r="I176" s="222"/>
      <c r="J176" s="223">
        <f>ROUND(I176*H176,2)</f>
        <v>0</v>
      </c>
      <c r="K176" s="219" t="s">
        <v>19</v>
      </c>
      <c r="L176" s="47"/>
      <c r="M176" s="224" t="s">
        <v>19</v>
      </c>
      <c r="N176" s="225" t="s">
        <v>47</v>
      </c>
      <c r="O176" s="87"/>
      <c r="P176" s="226">
        <f>O176*H176</f>
        <v>0</v>
      </c>
      <c r="Q176" s="226">
        <v>0</v>
      </c>
      <c r="R176" s="226">
        <f>Q176*H176</f>
        <v>0</v>
      </c>
      <c r="S176" s="226">
        <v>0</v>
      </c>
      <c r="T176" s="22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8" t="s">
        <v>290</v>
      </c>
      <c r="AT176" s="228" t="s">
        <v>199</v>
      </c>
      <c r="AU176" s="228" t="s">
        <v>85</v>
      </c>
      <c r="AY176" s="20" t="s">
        <v>197</v>
      </c>
      <c r="BE176" s="229">
        <f>IF(N176="základní",J176,0)</f>
        <v>0</v>
      </c>
      <c r="BF176" s="229">
        <f>IF(N176="snížená",J176,0)</f>
        <v>0</v>
      </c>
      <c r="BG176" s="229">
        <f>IF(N176="zákl. přenesená",J176,0)</f>
        <v>0</v>
      </c>
      <c r="BH176" s="229">
        <f>IF(N176="sníž. přenesená",J176,0)</f>
        <v>0</v>
      </c>
      <c r="BI176" s="229">
        <f>IF(N176="nulová",J176,0)</f>
        <v>0</v>
      </c>
      <c r="BJ176" s="20" t="s">
        <v>83</v>
      </c>
      <c r="BK176" s="229">
        <f>ROUND(I176*H176,2)</f>
        <v>0</v>
      </c>
      <c r="BL176" s="20" t="s">
        <v>290</v>
      </c>
      <c r="BM176" s="228" t="s">
        <v>1552</v>
      </c>
    </row>
    <row r="177" s="13" customFormat="1">
      <c r="A177" s="13"/>
      <c r="B177" s="235"/>
      <c r="C177" s="236"/>
      <c r="D177" s="237" t="s">
        <v>208</v>
      </c>
      <c r="E177" s="238" t="s">
        <v>19</v>
      </c>
      <c r="F177" s="239" t="s">
        <v>1543</v>
      </c>
      <c r="G177" s="236"/>
      <c r="H177" s="240">
        <v>9.1999999999999993</v>
      </c>
      <c r="I177" s="241"/>
      <c r="J177" s="236"/>
      <c r="K177" s="236"/>
      <c r="L177" s="242"/>
      <c r="M177" s="243"/>
      <c r="N177" s="244"/>
      <c r="O177" s="244"/>
      <c r="P177" s="244"/>
      <c r="Q177" s="244"/>
      <c r="R177" s="244"/>
      <c r="S177" s="244"/>
      <c r="T177" s="245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6" t="s">
        <v>208</v>
      </c>
      <c r="AU177" s="246" t="s">
        <v>85</v>
      </c>
      <c r="AV177" s="13" t="s">
        <v>85</v>
      </c>
      <c r="AW177" s="13" t="s">
        <v>37</v>
      </c>
      <c r="AX177" s="13" t="s">
        <v>76</v>
      </c>
      <c r="AY177" s="246" t="s">
        <v>197</v>
      </c>
    </row>
    <row r="178" s="13" customFormat="1">
      <c r="A178" s="13"/>
      <c r="B178" s="235"/>
      <c r="C178" s="236"/>
      <c r="D178" s="237" t="s">
        <v>208</v>
      </c>
      <c r="E178" s="238" t="s">
        <v>19</v>
      </c>
      <c r="F178" s="239" t="s">
        <v>1539</v>
      </c>
      <c r="G178" s="236"/>
      <c r="H178" s="240">
        <v>42.850000000000001</v>
      </c>
      <c r="I178" s="241"/>
      <c r="J178" s="236"/>
      <c r="K178" s="236"/>
      <c r="L178" s="242"/>
      <c r="M178" s="243"/>
      <c r="N178" s="244"/>
      <c r="O178" s="244"/>
      <c r="P178" s="244"/>
      <c r="Q178" s="244"/>
      <c r="R178" s="244"/>
      <c r="S178" s="244"/>
      <c r="T178" s="245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6" t="s">
        <v>208</v>
      </c>
      <c r="AU178" s="246" t="s">
        <v>85</v>
      </c>
      <c r="AV178" s="13" t="s">
        <v>85</v>
      </c>
      <c r="AW178" s="13" t="s">
        <v>37</v>
      </c>
      <c r="AX178" s="13" t="s">
        <v>76</v>
      </c>
      <c r="AY178" s="246" t="s">
        <v>197</v>
      </c>
    </row>
    <row r="179" s="14" customFormat="1">
      <c r="A179" s="14"/>
      <c r="B179" s="247"/>
      <c r="C179" s="248"/>
      <c r="D179" s="237" t="s">
        <v>208</v>
      </c>
      <c r="E179" s="249" t="s">
        <v>19</v>
      </c>
      <c r="F179" s="250" t="s">
        <v>272</v>
      </c>
      <c r="G179" s="248"/>
      <c r="H179" s="251">
        <v>52.049999999999997</v>
      </c>
      <c r="I179" s="252"/>
      <c r="J179" s="248"/>
      <c r="K179" s="248"/>
      <c r="L179" s="253"/>
      <c r="M179" s="254"/>
      <c r="N179" s="255"/>
      <c r="O179" s="255"/>
      <c r="P179" s="255"/>
      <c r="Q179" s="255"/>
      <c r="R179" s="255"/>
      <c r="S179" s="255"/>
      <c r="T179" s="256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7" t="s">
        <v>208</v>
      </c>
      <c r="AU179" s="257" t="s">
        <v>85</v>
      </c>
      <c r="AV179" s="14" t="s">
        <v>204</v>
      </c>
      <c r="AW179" s="14" t="s">
        <v>37</v>
      </c>
      <c r="AX179" s="14" t="s">
        <v>83</v>
      </c>
      <c r="AY179" s="257" t="s">
        <v>197</v>
      </c>
    </row>
    <row r="180" s="2" customFormat="1" ht="24.15" customHeight="1">
      <c r="A180" s="41"/>
      <c r="B180" s="42"/>
      <c r="C180" s="217" t="s">
        <v>442</v>
      </c>
      <c r="D180" s="217" t="s">
        <v>199</v>
      </c>
      <c r="E180" s="218" t="s">
        <v>1553</v>
      </c>
      <c r="F180" s="219" t="s">
        <v>1554</v>
      </c>
      <c r="G180" s="220" t="s">
        <v>248</v>
      </c>
      <c r="H180" s="221">
        <v>190.65000000000001</v>
      </c>
      <c r="I180" s="222"/>
      <c r="J180" s="223">
        <f>ROUND(I180*H180,2)</f>
        <v>0</v>
      </c>
      <c r="K180" s="219" t="s">
        <v>19</v>
      </c>
      <c r="L180" s="47"/>
      <c r="M180" s="224" t="s">
        <v>19</v>
      </c>
      <c r="N180" s="225" t="s">
        <v>47</v>
      </c>
      <c r="O180" s="87"/>
      <c r="P180" s="226">
        <f>O180*H180</f>
        <v>0</v>
      </c>
      <c r="Q180" s="226">
        <v>0</v>
      </c>
      <c r="R180" s="226">
        <f>Q180*H180</f>
        <v>0</v>
      </c>
      <c r="S180" s="226">
        <v>0</v>
      </c>
      <c r="T180" s="227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8" t="s">
        <v>290</v>
      </c>
      <c r="AT180" s="228" t="s">
        <v>199</v>
      </c>
      <c r="AU180" s="228" t="s">
        <v>85</v>
      </c>
      <c r="AY180" s="20" t="s">
        <v>197</v>
      </c>
      <c r="BE180" s="229">
        <f>IF(N180="základní",J180,0)</f>
        <v>0</v>
      </c>
      <c r="BF180" s="229">
        <f>IF(N180="snížená",J180,0)</f>
        <v>0</v>
      </c>
      <c r="BG180" s="229">
        <f>IF(N180="zákl. přenesená",J180,0)</f>
        <v>0</v>
      </c>
      <c r="BH180" s="229">
        <f>IF(N180="sníž. přenesená",J180,0)</f>
        <v>0</v>
      </c>
      <c r="BI180" s="229">
        <f>IF(N180="nulová",J180,0)</f>
        <v>0</v>
      </c>
      <c r="BJ180" s="20" t="s">
        <v>83</v>
      </c>
      <c r="BK180" s="229">
        <f>ROUND(I180*H180,2)</f>
        <v>0</v>
      </c>
      <c r="BL180" s="20" t="s">
        <v>290</v>
      </c>
      <c r="BM180" s="228" t="s">
        <v>1555</v>
      </c>
    </row>
    <row r="181" s="13" customFormat="1">
      <c r="A181" s="13"/>
      <c r="B181" s="235"/>
      <c r="C181" s="236"/>
      <c r="D181" s="237" t="s">
        <v>208</v>
      </c>
      <c r="E181" s="238" t="s">
        <v>19</v>
      </c>
      <c r="F181" s="239" t="s">
        <v>1556</v>
      </c>
      <c r="G181" s="236"/>
      <c r="H181" s="240">
        <v>190.65000000000001</v>
      </c>
      <c r="I181" s="241"/>
      <c r="J181" s="236"/>
      <c r="K181" s="236"/>
      <c r="L181" s="242"/>
      <c r="M181" s="243"/>
      <c r="N181" s="244"/>
      <c r="O181" s="244"/>
      <c r="P181" s="244"/>
      <c r="Q181" s="244"/>
      <c r="R181" s="244"/>
      <c r="S181" s="244"/>
      <c r="T181" s="245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6" t="s">
        <v>208</v>
      </c>
      <c r="AU181" s="246" t="s">
        <v>85</v>
      </c>
      <c r="AV181" s="13" t="s">
        <v>85</v>
      </c>
      <c r="AW181" s="13" t="s">
        <v>37</v>
      </c>
      <c r="AX181" s="13" t="s">
        <v>83</v>
      </c>
      <c r="AY181" s="246" t="s">
        <v>197</v>
      </c>
    </row>
    <row r="182" s="2" customFormat="1" ht="24.15" customHeight="1">
      <c r="A182" s="41"/>
      <c r="B182" s="42"/>
      <c r="C182" s="269" t="s">
        <v>447</v>
      </c>
      <c r="D182" s="269" t="s">
        <v>342</v>
      </c>
      <c r="E182" s="270" t="s">
        <v>1557</v>
      </c>
      <c r="F182" s="271" t="s">
        <v>1558</v>
      </c>
      <c r="G182" s="272" t="s">
        <v>248</v>
      </c>
      <c r="H182" s="273">
        <v>209.715</v>
      </c>
      <c r="I182" s="274"/>
      <c r="J182" s="275">
        <f>ROUND(I182*H182,2)</f>
        <v>0</v>
      </c>
      <c r="K182" s="271" t="s">
        <v>19</v>
      </c>
      <c r="L182" s="276"/>
      <c r="M182" s="277" t="s">
        <v>19</v>
      </c>
      <c r="N182" s="278" t="s">
        <v>47</v>
      </c>
      <c r="O182" s="87"/>
      <c r="P182" s="226">
        <f>O182*H182</f>
        <v>0</v>
      </c>
      <c r="Q182" s="226">
        <v>0.00025999999999999998</v>
      </c>
      <c r="R182" s="226">
        <f>Q182*H182</f>
        <v>0.054525899999999995</v>
      </c>
      <c r="S182" s="226">
        <v>0</v>
      </c>
      <c r="T182" s="227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8" t="s">
        <v>411</v>
      </c>
      <c r="AT182" s="228" t="s">
        <v>342</v>
      </c>
      <c r="AU182" s="228" t="s">
        <v>85</v>
      </c>
      <c r="AY182" s="20" t="s">
        <v>197</v>
      </c>
      <c r="BE182" s="229">
        <f>IF(N182="základní",J182,0)</f>
        <v>0</v>
      </c>
      <c r="BF182" s="229">
        <f>IF(N182="snížená",J182,0)</f>
        <v>0</v>
      </c>
      <c r="BG182" s="229">
        <f>IF(N182="zákl. přenesená",J182,0)</f>
        <v>0</v>
      </c>
      <c r="BH182" s="229">
        <f>IF(N182="sníž. přenesená",J182,0)</f>
        <v>0</v>
      </c>
      <c r="BI182" s="229">
        <f>IF(N182="nulová",J182,0)</f>
        <v>0</v>
      </c>
      <c r="BJ182" s="20" t="s">
        <v>83</v>
      </c>
      <c r="BK182" s="229">
        <f>ROUND(I182*H182,2)</f>
        <v>0</v>
      </c>
      <c r="BL182" s="20" t="s">
        <v>290</v>
      </c>
      <c r="BM182" s="228" t="s">
        <v>1559</v>
      </c>
    </row>
    <row r="183" s="13" customFormat="1">
      <c r="A183" s="13"/>
      <c r="B183" s="235"/>
      <c r="C183" s="236"/>
      <c r="D183" s="237" t="s">
        <v>208</v>
      </c>
      <c r="E183" s="236"/>
      <c r="F183" s="239" t="s">
        <v>1560</v>
      </c>
      <c r="G183" s="236"/>
      <c r="H183" s="240">
        <v>209.715</v>
      </c>
      <c r="I183" s="241"/>
      <c r="J183" s="236"/>
      <c r="K183" s="236"/>
      <c r="L183" s="242"/>
      <c r="M183" s="243"/>
      <c r="N183" s="244"/>
      <c r="O183" s="244"/>
      <c r="P183" s="244"/>
      <c r="Q183" s="244"/>
      <c r="R183" s="244"/>
      <c r="S183" s="244"/>
      <c r="T183" s="245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6" t="s">
        <v>208</v>
      </c>
      <c r="AU183" s="246" t="s">
        <v>85</v>
      </c>
      <c r="AV183" s="13" t="s">
        <v>85</v>
      </c>
      <c r="AW183" s="13" t="s">
        <v>4</v>
      </c>
      <c r="AX183" s="13" t="s">
        <v>83</v>
      </c>
      <c r="AY183" s="246" t="s">
        <v>197</v>
      </c>
    </row>
    <row r="184" s="2" customFormat="1" ht="24.15" customHeight="1">
      <c r="A184" s="41"/>
      <c r="B184" s="42"/>
      <c r="C184" s="217" t="s">
        <v>452</v>
      </c>
      <c r="D184" s="217" t="s">
        <v>199</v>
      </c>
      <c r="E184" s="218" t="s">
        <v>1561</v>
      </c>
      <c r="F184" s="219" t="s">
        <v>1562</v>
      </c>
      <c r="G184" s="220" t="s">
        <v>248</v>
      </c>
      <c r="H184" s="221">
        <v>52.049999999999997</v>
      </c>
      <c r="I184" s="222"/>
      <c r="J184" s="223">
        <f>ROUND(I184*H184,2)</f>
        <v>0</v>
      </c>
      <c r="K184" s="219" t="s">
        <v>19</v>
      </c>
      <c r="L184" s="47"/>
      <c r="M184" s="224" t="s">
        <v>19</v>
      </c>
      <c r="N184" s="225" t="s">
        <v>47</v>
      </c>
      <c r="O184" s="87"/>
      <c r="P184" s="226">
        <f>O184*H184</f>
        <v>0</v>
      </c>
      <c r="Q184" s="226">
        <v>0</v>
      </c>
      <c r="R184" s="226">
        <f>Q184*H184</f>
        <v>0</v>
      </c>
      <c r="S184" s="226">
        <v>0</v>
      </c>
      <c r="T184" s="227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8" t="s">
        <v>290</v>
      </c>
      <c r="AT184" s="228" t="s">
        <v>199</v>
      </c>
      <c r="AU184" s="228" t="s">
        <v>85</v>
      </c>
      <c r="AY184" s="20" t="s">
        <v>197</v>
      </c>
      <c r="BE184" s="229">
        <f>IF(N184="základní",J184,0)</f>
        <v>0</v>
      </c>
      <c r="BF184" s="229">
        <f>IF(N184="snížená",J184,0)</f>
        <v>0</v>
      </c>
      <c r="BG184" s="229">
        <f>IF(N184="zákl. přenesená",J184,0)</f>
        <v>0</v>
      </c>
      <c r="BH184" s="229">
        <f>IF(N184="sníž. přenesená",J184,0)</f>
        <v>0</v>
      </c>
      <c r="BI184" s="229">
        <f>IF(N184="nulová",J184,0)</f>
        <v>0</v>
      </c>
      <c r="BJ184" s="20" t="s">
        <v>83</v>
      </c>
      <c r="BK184" s="229">
        <f>ROUND(I184*H184,2)</f>
        <v>0</v>
      </c>
      <c r="BL184" s="20" t="s">
        <v>290</v>
      </c>
      <c r="BM184" s="228" t="s">
        <v>1563</v>
      </c>
    </row>
    <row r="185" s="13" customFormat="1">
      <c r="A185" s="13"/>
      <c r="B185" s="235"/>
      <c r="C185" s="236"/>
      <c r="D185" s="237" t="s">
        <v>208</v>
      </c>
      <c r="E185" s="238" t="s">
        <v>19</v>
      </c>
      <c r="F185" s="239" t="s">
        <v>1543</v>
      </c>
      <c r="G185" s="236"/>
      <c r="H185" s="240">
        <v>9.1999999999999993</v>
      </c>
      <c r="I185" s="241"/>
      <c r="J185" s="236"/>
      <c r="K185" s="236"/>
      <c r="L185" s="242"/>
      <c r="M185" s="243"/>
      <c r="N185" s="244"/>
      <c r="O185" s="244"/>
      <c r="P185" s="244"/>
      <c r="Q185" s="244"/>
      <c r="R185" s="244"/>
      <c r="S185" s="244"/>
      <c r="T185" s="245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6" t="s">
        <v>208</v>
      </c>
      <c r="AU185" s="246" t="s">
        <v>85</v>
      </c>
      <c r="AV185" s="13" t="s">
        <v>85</v>
      </c>
      <c r="AW185" s="13" t="s">
        <v>37</v>
      </c>
      <c r="AX185" s="13" t="s">
        <v>76</v>
      </c>
      <c r="AY185" s="246" t="s">
        <v>197</v>
      </c>
    </row>
    <row r="186" s="13" customFormat="1">
      <c r="A186" s="13"/>
      <c r="B186" s="235"/>
      <c r="C186" s="236"/>
      <c r="D186" s="237" t="s">
        <v>208</v>
      </c>
      <c r="E186" s="238" t="s">
        <v>19</v>
      </c>
      <c r="F186" s="239" t="s">
        <v>1539</v>
      </c>
      <c r="G186" s="236"/>
      <c r="H186" s="240">
        <v>42.850000000000001</v>
      </c>
      <c r="I186" s="241"/>
      <c r="J186" s="236"/>
      <c r="K186" s="236"/>
      <c r="L186" s="242"/>
      <c r="M186" s="243"/>
      <c r="N186" s="244"/>
      <c r="O186" s="244"/>
      <c r="P186" s="244"/>
      <c r="Q186" s="244"/>
      <c r="R186" s="244"/>
      <c r="S186" s="244"/>
      <c r="T186" s="245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6" t="s">
        <v>208</v>
      </c>
      <c r="AU186" s="246" t="s">
        <v>85</v>
      </c>
      <c r="AV186" s="13" t="s">
        <v>85</v>
      </c>
      <c r="AW186" s="13" t="s">
        <v>37</v>
      </c>
      <c r="AX186" s="13" t="s">
        <v>76</v>
      </c>
      <c r="AY186" s="246" t="s">
        <v>197</v>
      </c>
    </row>
    <row r="187" s="14" customFormat="1">
      <c r="A187" s="14"/>
      <c r="B187" s="247"/>
      <c r="C187" s="248"/>
      <c r="D187" s="237" t="s">
        <v>208</v>
      </c>
      <c r="E187" s="249" t="s">
        <v>19</v>
      </c>
      <c r="F187" s="250" t="s">
        <v>272</v>
      </c>
      <c r="G187" s="248"/>
      <c r="H187" s="251">
        <v>52.049999999999997</v>
      </c>
      <c r="I187" s="252"/>
      <c r="J187" s="248"/>
      <c r="K187" s="248"/>
      <c r="L187" s="253"/>
      <c r="M187" s="254"/>
      <c r="N187" s="255"/>
      <c r="O187" s="255"/>
      <c r="P187" s="255"/>
      <c r="Q187" s="255"/>
      <c r="R187" s="255"/>
      <c r="S187" s="255"/>
      <c r="T187" s="256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7" t="s">
        <v>208</v>
      </c>
      <c r="AU187" s="257" t="s">
        <v>85</v>
      </c>
      <c r="AV187" s="14" t="s">
        <v>204</v>
      </c>
      <c r="AW187" s="14" t="s">
        <v>37</v>
      </c>
      <c r="AX187" s="14" t="s">
        <v>83</v>
      </c>
      <c r="AY187" s="257" t="s">
        <v>197</v>
      </c>
    </row>
    <row r="188" s="2" customFormat="1" ht="24.15" customHeight="1">
      <c r="A188" s="41"/>
      <c r="B188" s="42"/>
      <c r="C188" s="269" t="s">
        <v>457</v>
      </c>
      <c r="D188" s="269" t="s">
        <v>342</v>
      </c>
      <c r="E188" s="270" t="s">
        <v>1564</v>
      </c>
      <c r="F188" s="271" t="s">
        <v>1565</v>
      </c>
      <c r="G188" s="272" t="s">
        <v>248</v>
      </c>
      <c r="H188" s="273">
        <v>57.255000000000003</v>
      </c>
      <c r="I188" s="274"/>
      <c r="J188" s="275">
        <f>ROUND(I188*H188,2)</f>
        <v>0</v>
      </c>
      <c r="K188" s="271" t="s">
        <v>19</v>
      </c>
      <c r="L188" s="276"/>
      <c r="M188" s="277" t="s">
        <v>19</v>
      </c>
      <c r="N188" s="278" t="s">
        <v>47</v>
      </c>
      <c r="O188" s="87"/>
      <c r="P188" s="226">
        <f>O188*H188</f>
        <v>0</v>
      </c>
      <c r="Q188" s="226">
        <v>0.00092000000000000003</v>
      </c>
      <c r="R188" s="226">
        <f>Q188*H188</f>
        <v>0.052674600000000002</v>
      </c>
      <c r="S188" s="226">
        <v>0</v>
      </c>
      <c r="T188" s="227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8" t="s">
        <v>411</v>
      </c>
      <c r="AT188" s="228" t="s">
        <v>342</v>
      </c>
      <c r="AU188" s="228" t="s">
        <v>85</v>
      </c>
      <c r="AY188" s="20" t="s">
        <v>197</v>
      </c>
      <c r="BE188" s="229">
        <f>IF(N188="základní",J188,0)</f>
        <v>0</v>
      </c>
      <c r="BF188" s="229">
        <f>IF(N188="snížená",J188,0)</f>
        <v>0</v>
      </c>
      <c r="BG188" s="229">
        <f>IF(N188="zákl. přenesená",J188,0)</f>
        <v>0</v>
      </c>
      <c r="BH188" s="229">
        <f>IF(N188="sníž. přenesená",J188,0)</f>
        <v>0</v>
      </c>
      <c r="BI188" s="229">
        <f>IF(N188="nulová",J188,0)</f>
        <v>0</v>
      </c>
      <c r="BJ188" s="20" t="s">
        <v>83</v>
      </c>
      <c r="BK188" s="229">
        <f>ROUND(I188*H188,2)</f>
        <v>0</v>
      </c>
      <c r="BL188" s="20" t="s">
        <v>290</v>
      </c>
      <c r="BM188" s="228" t="s">
        <v>1566</v>
      </c>
    </row>
    <row r="189" s="13" customFormat="1">
      <c r="A189" s="13"/>
      <c r="B189" s="235"/>
      <c r="C189" s="236"/>
      <c r="D189" s="237" t="s">
        <v>208</v>
      </c>
      <c r="E189" s="236"/>
      <c r="F189" s="239" t="s">
        <v>1567</v>
      </c>
      <c r="G189" s="236"/>
      <c r="H189" s="240">
        <v>57.255000000000003</v>
      </c>
      <c r="I189" s="241"/>
      <c r="J189" s="236"/>
      <c r="K189" s="236"/>
      <c r="L189" s="242"/>
      <c r="M189" s="243"/>
      <c r="N189" s="244"/>
      <c r="O189" s="244"/>
      <c r="P189" s="244"/>
      <c r="Q189" s="244"/>
      <c r="R189" s="244"/>
      <c r="S189" s="244"/>
      <c r="T189" s="245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6" t="s">
        <v>208</v>
      </c>
      <c r="AU189" s="246" t="s">
        <v>85</v>
      </c>
      <c r="AV189" s="13" t="s">
        <v>85</v>
      </c>
      <c r="AW189" s="13" t="s">
        <v>4</v>
      </c>
      <c r="AX189" s="13" t="s">
        <v>83</v>
      </c>
      <c r="AY189" s="246" t="s">
        <v>197</v>
      </c>
    </row>
    <row r="190" s="2" customFormat="1" ht="24.15" customHeight="1">
      <c r="A190" s="41"/>
      <c r="B190" s="42"/>
      <c r="C190" s="217" t="s">
        <v>463</v>
      </c>
      <c r="D190" s="217" t="s">
        <v>199</v>
      </c>
      <c r="E190" s="218" t="s">
        <v>1568</v>
      </c>
      <c r="F190" s="219" t="s">
        <v>1569</v>
      </c>
      <c r="G190" s="220" t="s">
        <v>248</v>
      </c>
      <c r="H190" s="221">
        <v>119.09999999999999</v>
      </c>
      <c r="I190" s="222"/>
      <c r="J190" s="223">
        <f>ROUND(I190*H190,2)</f>
        <v>0</v>
      </c>
      <c r="K190" s="219" t="s">
        <v>19</v>
      </c>
      <c r="L190" s="47"/>
      <c r="M190" s="224" t="s">
        <v>19</v>
      </c>
      <c r="N190" s="225" t="s">
        <v>47</v>
      </c>
      <c r="O190" s="87"/>
      <c r="P190" s="226">
        <f>O190*H190</f>
        <v>0</v>
      </c>
      <c r="Q190" s="226">
        <v>0</v>
      </c>
      <c r="R190" s="226">
        <f>Q190*H190</f>
        <v>0</v>
      </c>
      <c r="S190" s="226">
        <v>0</v>
      </c>
      <c r="T190" s="227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8" t="s">
        <v>290</v>
      </c>
      <c r="AT190" s="228" t="s">
        <v>199</v>
      </c>
      <c r="AU190" s="228" t="s">
        <v>85</v>
      </c>
      <c r="AY190" s="20" t="s">
        <v>197</v>
      </c>
      <c r="BE190" s="229">
        <f>IF(N190="základní",J190,0)</f>
        <v>0</v>
      </c>
      <c r="BF190" s="229">
        <f>IF(N190="snížená",J190,0)</f>
        <v>0</v>
      </c>
      <c r="BG190" s="229">
        <f>IF(N190="zákl. přenesená",J190,0)</f>
        <v>0</v>
      </c>
      <c r="BH190" s="229">
        <f>IF(N190="sníž. přenesená",J190,0)</f>
        <v>0</v>
      </c>
      <c r="BI190" s="229">
        <f>IF(N190="nulová",J190,0)</f>
        <v>0</v>
      </c>
      <c r="BJ190" s="20" t="s">
        <v>83</v>
      </c>
      <c r="BK190" s="229">
        <f>ROUND(I190*H190,2)</f>
        <v>0</v>
      </c>
      <c r="BL190" s="20" t="s">
        <v>290</v>
      </c>
      <c r="BM190" s="228" t="s">
        <v>1570</v>
      </c>
    </row>
    <row r="191" s="13" customFormat="1">
      <c r="A191" s="13"/>
      <c r="B191" s="235"/>
      <c r="C191" s="236"/>
      <c r="D191" s="237" t="s">
        <v>208</v>
      </c>
      <c r="E191" s="238" t="s">
        <v>19</v>
      </c>
      <c r="F191" s="239" t="s">
        <v>1534</v>
      </c>
      <c r="G191" s="236"/>
      <c r="H191" s="240">
        <v>119.09999999999999</v>
      </c>
      <c r="I191" s="241"/>
      <c r="J191" s="236"/>
      <c r="K191" s="236"/>
      <c r="L191" s="242"/>
      <c r="M191" s="243"/>
      <c r="N191" s="244"/>
      <c r="O191" s="244"/>
      <c r="P191" s="244"/>
      <c r="Q191" s="244"/>
      <c r="R191" s="244"/>
      <c r="S191" s="244"/>
      <c r="T191" s="245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6" t="s">
        <v>208</v>
      </c>
      <c r="AU191" s="246" t="s">
        <v>85</v>
      </c>
      <c r="AV191" s="13" t="s">
        <v>85</v>
      </c>
      <c r="AW191" s="13" t="s">
        <v>37</v>
      </c>
      <c r="AX191" s="13" t="s">
        <v>83</v>
      </c>
      <c r="AY191" s="246" t="s">
        <v>197</v>
      </c>
    </row>
    <row r="192" s="2" customFormat="1" ht="16.5" customHeight="1">
      <c r="A192" s="41"/>
      <c r="B192" s="42"/>
      <c r="C192" s="269" t="s">
        <v>468</v>
      </c>
      <c r="D192" s="269" t="s">
        <v>342</v>
      </c>
      <c r="E192" s="270" t="s">
        <v>1571</v>
      </c>
      <c r="F192" s="271" t="s">
        <v>1572</v>
      </c>
      <c r="G192" s="272" t="s">
        <v>345</v>
      </c>
      <c r="H192" s="273">
        <v>28.763999999999999</v>
      </c>
      <c r="I192" s="274"/>
      <c r="J192" s="275">
        <f>ROUND(I192*H192,2)</f>
        <v>0</v>
      </c>
      <c r="K192" s="271" t="s">
        <v>203</v>
      </c>
      <c r="L192" s="276"/>
      <c r="M192" s="277" t="s">
        <v>19</v>
      </c>
      <c r="N192" s="278" t="s">
        <v>47</v>
      </c>
      <c r="O192" s="87"/>
      <c r="P192" s="226">
        <f>O192*H192</f>
        <v>0</v>
      </c>
      <c r="Q192" s="226">
        <v>1</v>
      </c>
      <c r="R192" s="226">
        <f>Q192*H192</f>
        <v>28.763999999999999</v>
      </c>
      <c r="S192" s="226">
        <v>0</v>
      </c>
      <c r="T192" s="227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8" t="s">
        <v>411</v>
      </c>
      <c r="AT192" s="228" t="s">
        <v>342</v>
      </c>
      <c r="AU192" s="228" t="s">
        <v>85</v>
      </c>
      <c r="AY192" s="20" t="s">
        <v>197</v>
      </c>
      <c r="BE192" s="229">
        <f>IF(N192="základní",J192,0)</f>
        <v>0</v>
      </c>
      <c r="BF192" s="229">
        <f>IF(N192="snížená",J192,0)</f>
        <v>0</v>
      </c>
      <c r="BG192" s="229">
        <f>IF(N192="zákl. přenesená",J192,0)</f>
        <v>0</v>
      </c>
      <c r="BH192" s="229">
        <f>IF(N192="sníž. přenesená",J192,0)</f>
        <v>0</v>
      </c>
      <c r="BI192" s="229">
        <f>IF(N192="nulová",J192,0)</f>
        <v>0</v>
      </c>
      <c r="BJ192" s="20" t="s">
        <v>83</v>
      </c>
      <c r="BK192" s="229">
        <f>ROUND(I192*H192,2)</f>
        <v>0</v>
      </c>
      <c r="BL192" s="20" t="s">
        <v>290</v>
      </c>
      <c r="BM192" s="228" t="s">
        <v>1573</v>
      </c>
    </row>
    <row r="193" s="13" customFormat="1">
      <c r="A193" s="13"/>
      <c r="B193" s="235"/>
      <c r="C193" s="236"/>
      <c r="D193" s="237" t="s">
        <v>208</v>
      </c>
      <c r="E193" s="238" t="s">
        <v>19</v>
      </c>
      <c r="F193" s="239" t="s">
        <v>1574</v>
      </c>
      <c r="G193" s="236"/>
      <c r="H193" s="240">
        <v>12.506</v>
      </c>
      <c r="I193" s="241"/>
      <c r="J193" s="236"/>
      <c r="K193" s="236"/>
      <c r="L193" s="242"/>
      <c r="M193" s="243"/>
      <c r="N193" s="244"/>
      <c r="O193" s="244"/>
      <c r="P193" s="244"/>
      <c r="Q193" s="244"/>
      <c r="R193" s="244"/>
      <c r="S193" s="244"/>
      <c r="T193" s="245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6" t="s">
        <v>208</v>
      </c>
      <c r="AU193" s="246" t="s">
        <v>85</v>
      </c>
      <c r="AV193" s="13" t="s">
        <v>85</v>
      </c>
      <c r="AW193" s="13" t="s">
        <v>37</v>
      </c>
      <c r="AX193" s="13" t="s">
        <v>83</v>
      </c>
      <c r="AY193" s="246" t="s">
        <v>197</v>
      </c>
    </row>
    <row r="194" s="13" customFormat="1">
      <c r="A194" s="13"/>
      <c r="B194" s="235"/>
      <c r="C194" s="236"/>
      <c r="D194" s="237" t="s">
        <v>208</v>
      </c>
      <c r="E194" s="236"/>
      <c r="F194" s="239" t="s">
        <v>1575</v>
      </c>
      <c r="G194" s="236"/>
      <c r="H194" s="240">
        <v>28.763999999999999</v>
      </c>
      <c r="I194" s="241"/>
      <c r="J194" s="236"/>
      <c r="K194" s="236"/>
      <c r="L194" s="242"/>
      <c r="M194" s="243"/>
      <c r="N194" s="244"/>
      <c r="O194" s="244"/>
      <c r="P194" s="244"/>
      <c r="Q194" s="244"/>
      <c r="R194" s="244"/>
      <c r="S194" s="244"/>
      <c r="T194" s="245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6" t="s">
        <v>208</v>
      </c>
      <c r="AU194" s="246" t="s">
        <v>85</v>
      </c>
      <c r="AV194" s="13" t="s">
        <v>85</v>
      </c>
      <c r="AW194" s="13" t="s">
        <v>4</v>
      </c>
      <c r="AX194" s="13" t="s">
        <v>83</v>
      </c>
      <c r="AY194" s="246" t="s">
        <v>197</v>
      </c>
    </row>
    <row r="195" s="2" customFormat="1" ht="24.15" customHeight="1">
      <c r="A195" s="41"/>
      <c r="B195" s="42"/>
      <c r="C195" s="217" t="s">
        <v>473</v>
      </c>
      <c r="D195" s="217" t="s">
        <v>199</v>
      </c>
      <c r="E195" s="218" t="s">
        <v>1576</v>
      </c>
      <c r="F195" s="219" t="s">
        <v>1577</v>
      </c>
      <c r="G195" s="220" t="s">
        <v>248</v>
      </c>
      <c r="H195" s="221">
        <v>44.350000000000001</v>
      </c>
      <c r="I195" s="222"/>
      <c r="J195" s="223">
        <f>ROUND(I195*H195,2)</f>
        <v>0</v>
      </c>
      <c r="K195" s="219" t="s">
        <v>19</v>
      </c>
      <c r="L195" s="47"/>
      <c r="M195" s="224" t="s">
        <v>19</v>
      </c>
      <c r="N195" s="225" t="s">
        <v>47</v>
      </c>
      <c r="O195" s="87"/>
      <c r="P195" s="226">
        <f>O195*H195</f>
        <v>0</v>
      </c>
      <c r="Q195" s="226">
        <v>0</v>
      </c>
      <c r="R195" s="226">
        <f>Q195*H195</f>
        <v>0</v>
      </c>
      <c r="S195" s="226">
        <v>0</v>
      </c>
      <c r="T195" s="22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8" t="s">
        <v>290</v>
      </c>
      <c r="AT195" s="228" t="s">
        <v>199</v>
      </c>
      <c r="AU195" s="228" t="s">
        <v>85</v>
      </c>
      <c r="AY195" s="20" t="s">
        <v>197</v>
      </c>
      <c r="BE195" s="229">
        <f>IF(N195="základní",J195,0)</f>
        <v>0</v>
      </c>
      <c r="BF195" s="229">
        <f>IF(N195="snížená",J195,0)</f>
        <v>0</v>
      </c>
      <c r="BG195" s="229">
        <f>IF(N195="zákl. přenesená",J195,0)</f>
        <v>0</v>
      </c>
      <c r="BH195" s="229">
        <f>IF(N195="sníž. přenesená",J195,0)</f>
        <v>0</v>
      </c>
      <c r="BI195" s="229">
        <f>IF(N195="nulová",J195,0)</f>
        <v>0</v>
      </c>
      <c r="BJ195" s="20" t="s">
        <v>83</v>
      </c>
      <c r="BK195" s="229">
        <f>ROUND(I195*H195,2)</f>
        <v>0</v>
      </c>
      <c r="BL195" s="20" t="s">
        <v>290</v>
      </c>
      <c r="BM195" s="228" t="s">
        <v>1578</v>
      </c>
    </row>
    <row r="196" s="13" customFormat="1">
      <c r="A196" s="13"/>
      <c r="B196" s="235"/>
      <c r="C196" s="236"/>
      <c r="D196" s="237" t="s">
        <v>208</v>
      </c>
      <c r="E196" s="238" t="s">
        <v>19</v>
      </c>
      <c r="F196" s="239" t="s">
        <v>1538</v>
      </c>
      <c r="G196" s="236"/>
      <c r="H196" s="240">
        <v>1.5</v>
      </c>
      <c r="I196" s="241"/>
      <c r="J196" s="236"/>
      <c r="K196" s="236"/>
      <c r="L196" s="242"/>
      <c r="M196" s="243"/>
      <c r="N196" s="244"/>
      <c r="O196" s="244"/>
      <c r="P196" s="244"/>
      <c r="Q196" s="244"/>
      <c r="R196" s="244"/>
      <c r="S196" s="244"/>
      <c r="T196" s="245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6" t="s">
        <v>208</v>
      </c>
      <c r="AU196" s="246" t="s">
        <v>85</v>
      </c>
      <c r="AV196" s="13" t="s">
        <v>85</v>
      </c>
      <c r="AW196" s="13" t="s">
        <v>37</v>
      </c>
      <c r="AX196" s="13" t="s">
        <v>76</v>
      </c>
      <c r="AY196" s="246" t="s">
        <v>197</v>
      </c>
    </row>
    <row r="197" s="13" customFormat="1">
      <c r="A197" s="13"/>
      <c r="B197" s="235"/>
      <c r="C197" s="236"/>
      <c r="D197" s="237" t="s">
        <v>208</v>
      </c>
      <c r="E197" s="238" t="s">
        <v>19</v>
      </c>
      <c r="F197" s="239" t="s">
        <v>1539</v>
      </c>
      <c r="G197" s="236"/>
      <c r="H197" s="240">
        <v>42.850000000000001</v>
      </c>
      <c r="I197" s="241"/>
      <c r="J197" s="236"/>
      <c r="K197" s="236"/>
      <c r="L197" s="242"/>
      <c r="M197" s="243"/>
      <c r="N197" s="244"/>
      <c r="O197" s="244"/>
      <c r="P197" s="244"/>
      <c r="Q197" s="244"/>
      <c r="R197" s="244"/>
      <c r="S197" s="244"/>
      <c r="T197" s="245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6" t="s">
        <v>208</v>
      </c>
      <c r="AU197" s="246" t="s">
        <v>85</v>
      </c>
      <c r="AV197" s="13" t="s">
        <v>85</v>
      </c>
      <c r="AW197" s="13" t="s">
        <v>37</v>
      </c>
      <c r="AX197" s="13" t="s">
        <v>76</v>
      </c>
      <c r="AY197" s="246" t="s">
        <v>197</v>
      </c>
    </row>
    <row r="198" s="14" customFormat="1">
      <c r="A198" s="14"/>
      <c r="B198" s="247"/>
      <c r="C198" s="248"/>
      <c r="D198" s="237" t="s">
        <v>208</v>
      </c>
      <c r="E198" s="249" t="s">
        <v>19</v>
      </c>
      <c r="F198" s="250" t="s">
        <v>272</v>
      </c>
      <c r="G198" s="248"/>
      <c r="H198" s="251">
        <v>44.350000000000001</v>
      </c>
      <c r="I198" s="252"/>
      <c r="J198" s="248"/>
      <c r="K198" s="248"/>
      <c r="L198" s="253"/>
      <c r="M198" s="254"/>
      <c r="N198" s="255"/>
      <c r="O198" s="255"/>
      <c r="P198" s="255"/>
      <c r="Q198" s="255"/>
      <c r="R198" s="255"/>
      <c r="S198" s="255"/>
      <c r="T198" s="256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7" t="s">
        <v>208</v>
      </c>
      <c r="AU198" s="257" t="s">
        <v>85</v>
      </c>
      <c r="AV198" s="14" t="s">
        <v>204</v>
      </c>
      <c r="AW198" s="14" t="s">
        <v>37</v>
      </c>
      <c r="AX198" s="14" t="s">
        <v>83</v>
      </c>
      <c r="AY198" s="257" t="s">
        <v>197</v>
      </c>
    </row>
    <row r="199" s="2" customFormat="1" ht="16.5" customHeight="1">
      <c r="A199" s="41"/>
      <c r="B199" s="42"/>
      <c r="C199" s="269" t="s">
        <v>478</v>
      </c>
      <c r="D199" s="269" t="s">
        <v>342</v>
      </c>
      <c r="E199" s="270" t="s">
        <v>343</v>
      </c>
      <c r="F199" s="271" t="s">
        <v>344</v>
      </c>
      <c r="G199" s="272" t="s">
        <v>345</v>
      </c>
      <c r="H199" s="273">
        <v>24.640000000000001</v>
      </c>
      <c r="I199" s="274"/>
      <c r="J199" s="275">
        <f>ROUND(I199*H199,2)</f>
        <v>0</v>
      </c>
      <c r="K199" s="271" t="s">
        <v>203</v>
      </c>
      <c r="L199" s="276"/>
      <c r="M199" s="277" t="s">
        <v>19</v>
      </c>
      <c r="N199" s="278" t="s">
        <v>47</v>
      </c>
      <c r="O199" s="87"/>
      <c r="P199" s="226">
        <f>O199*H199</f>
        <v>0</v>
      </c>
      <c r="Q199" s="226">
        <v>1</v>
      </c>
      <c r="R199" s="226">
        <f>Q199*H199</f>
        <v>24.640000000000001</v>
      </c>
      <c r="S199" s="226">
        <v>0</v>
      </c>
      <c r="T199" s="227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8" t="s">
        <v>411</v>
      </c>
      <c r="AT199" s="228" t="s">
        <v>342</v>
      </c>
      <c r="AU199" s="228" t="s">
        <v>85</v>
      </c>
      <c r="AY199" s="20" t="s">
        <v>197</v>
      </c>
      <c r="BE199" s="229">
        <f>IF(N199="základní",J199,0)</f>
        <v>0</v>
      </c>
      <c r="BF199" s="229">
        <f>IF(N199="snížená",J199,0)</f>
        <v>0</v>
      </c>
      <c r="BG199" s="229">
        <f>IF(N199="zákl. přenesená",J199,0)</f>
        <v>0</v>
      </c>
      <c r="BH199" s="229">
        <f>IF(N199="sníž. přenesená",J199,0)</f>
        <v>0</v>
      </c>
      <c r="BI199" s="229">
        <f>IF(N199="nulová",J199,0)</f>
        <v>0</v>
      </c>
      <c r="BJ199" s="20" t="s">
        <v>83</v>
      </c>
      <c r="BK199" s="229">
        <f>ROUND(I199*H199,2)</f>
        <v>0</v>
      </c>
      <c r="BL199" s="20" t="s">
        <v>290</v>
      </c>
      <c r="BM199" s="228" t="s">
        <v>1579</v>
      </c>
    </row>
    <row r="200" s="13" customFormat="1">
      <c r="A200" s="13"/>
      <c r="B200" s="235"/>
      <c r="C200" s="236"/>
      <c r="D200" s="237" t="s">
        <v>208</v>
      </c>
      <c r="E200" s="238" t="s">
        <v>19</v>
      </c>
      <c r="F200" s="239" t="s">
        <v>1580</v>
      </c>
      <c r="G200" s="236"/>
      <c r="H200" s="240">
        <v>10.712999999999999</v>
      </c>
      <c r="I200" s="241"/>
      <c r="J200" s="236"/>
      <c r="K200" s="236"/>
      <c r="L200" s="242"/>
      <c r="M200" s="243"/>
      <c r="N200" s="244"/>
      <c r="O200" s="244"/>
      <c r="P200" s="244"/>
      <c r="Q200" s="244"/>
      <c r="R200" s="244"/>
      <c r="S200" s="244"/>
      <c r="T200" s="245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6" t="s">
        <v>208</v>
      </c>
      <c r="AU200" s="246" t="s">
        <v>85</v>
      </c>
      <c r="AV200" s="13" t="s">
        <v>85</v>
      </c>
      <c r="AW200" s="13" t="s">
        <v>37</v>
      </c>
      <c r="AX200" s="13" t="s">
        <v>83</v>
      </c>
      <c r="AY200" s="246" t="s">
        <v>197</v>
      </c>
    </row>
    <row r="201" s="13" customFormat="1">
      <c r="A201" s="13"/>
      <c r="B201" s="235"/>
      <c r="C201" s="236"/>
      <c r="D201" s="237" t="s">
        <v>208</v>
      </c>
      <c r="E201" s="236"/>
      <c r="F201" s="239" t="s">
        <v>1581</v>
      </c>
      <c r="G201" s="236"/>
      <c r="H201" s="240">
        <v>24.640000000000001</v>
      </c>
      <c r="I201" s="241"/>
      <c r="J201" s="236"/>
      <c r="K201" s="236"/>
      <c r="L201" s="242"/>
      <c r="M201" s="243"/>
      <c r="N201" s="244"/>
      <c r="O201" s="244"/>
      <c r="P201" s="244"/>
      <c r="Q201" s="244"/>
      <c r="R201" s="244"/>
      <c r="S201" s="244"/>
      <c r="T201" s="245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6" t="s">
        <v>208</v>
      </c>
      <c r="AU201" s="246" t="s">
        <v>85</v>
      </c>
      <c r="AV201" s="13" t="s">
        <v>85</v>
      </c>
      <c r="AW201" s="13" t="s">
        <v>4</v>
      </c>
      <c r="AX201" s="13" t="s">
        <v>83</v>
      </c>
      <c r="AY201" s="246" t="s">
        <v>197</v>
      </c>
    </row>
    <row r="202" s="2" customFormat="1" ht="24.15" customHeight="1">
      <c r="A202" s="41"/>
      <c r="B202" s="42"/>
      <c r="C202" s="217" t="s">
        <v>483</v>
      </c>
      <c r="D202" s="217" t="s">
        <v>199</v>
      </c>
      <c r="E202" s="218" t="s">
        <v>1582</v>
      </c>
      <c r="F202" s="219" t="s">
        <v>1583</v>
      </c>
      <c r="G202" s="220" t="s">
        <v>248</v>
      </c>
      <c r="H202" s="221">
        <v>9.1999999999999993</v>
      </c>
      <c r="I202" s="222"/>
      <c r="J202" s="223">
        <f>ROUND(I202*H202,2)</f>
        <v>0</v>
      </c>
      <c r="K202" s="219" t="s">
        <v>19</v>
      </c>
      <c r="L202" s="47"/>
      <c r="M202" s="224" t="s">
        <v>19</v>
      </c>
      <c r="N202" s="225" t="s">
        <v>47</v>
      </c>
      <c r="O202" s="87"/>
      <c r="P202" s="226">
        <f>O202*H202</f>
        <v>0</v>
      </c>
      <c r="Q202" s="226">
        <v>0</v>
      </c>
      <c r="R202" s="226">
        <f>Q202*H202</f>
        <v>0</v>
      </c>
      <c r="S202" s="226">
        <v>0</v>
      </c>
      <c r="T202" s="227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8" t="s">
        <v>290</v>
      </c>
      <c r="AT202" s="228" t="s">
        <v>199</v>
      </c>
      <c r="AU202" s="228" t="s">
        <v>85</v>
      </c>
      <c r="AY202" s="20" t="s">
        <v>197</v>
      </c>
      <c r="BE202" s="229">
        <f>IF(N202="základní",J202,0)</f>
        <v>0</v>
      </c>
      <c r="BF202" s="229">
        <f>IF(N202="snížená",J202,0)</f>
        <v>0</v>
      </c>
      <c r="BG202" s="229">
        <f>IF(N202="zákl. přenesená",J202,0)</f>
        <v>0</v>
      </c>
      <c r="BH202" s="229">
        <f>IF(N202="sníž. přenesená",J202,0)</f>
        <v>0</v>
      </c>
      <c r="BI202" s="229">
        <f>IF(N202="nulová",J202,0)</f>
        <v>0</v>
      </c>
      <c r="BJ202" s="20" t="s">
        <v>83</v>
      </c>
      <c r="BK202" s="229">
        <f>ROUND(I202*H202,2)</f>
        <v>0</v>
      </c>
      <c r="BL202" s="20" t="s">
        <v>290</v>
      </c>
      <c r="BM202" s="228" t="s">
        <v>1584</v>
      </c>
    </row>
    <row r="203" s="13" customFormat="1">
      <c r="A203" s="13"/>
      <c r="B203" s="235"/>
      <c r="C203" s="236"/>
      <c r="D203" s="237" t="s">
        <v>208</v>
      </c>
      <c r="E203" s="238" t="s">
        <v>19</v>
      </c>
      <c r="F203" s="239" t="s">
        <v>1543</v>
      </c>
      <c r="G203" s="236"/>
      <c r="H203" s="240">
        <v>9.1999999999999993</v>
      </c>
      <c r="I203" s="241"/>
      <c r="J203" s="236"/>
      <c r="K203" s="236"/>
      <c r="L203" s="242"/>
      <c r="M203" s="243"/>
      <c r="N203" s="244"/>
      <c r="O203" s="244"/>
      <c r="P203" s="244"/>
      <c r="Q203" s="244"/>
      <c r="R203" s="244"/>
      <c r="S203" s="244"/>
      <c r="T203" s="245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6" t="s">
        <v>208</v>
      </c>
      <c r="AU203" s="246" t="s">
        <v>85</v>
      </c>
      <c r="AV203" s="13" t="s">
        <v>85</v>
      </c>
      <c r="AW203" s="13" t="s">
        <v>37</v>
      </c>
      <c r="AX203" s="13" t="s">
        <v>83</v>
      </c>
      <c r="AY203" s="246" t="s">
        <v>197</v>
      </c>
    </row>
    <row r="204" s="2" customFormat="1" ht="16.5" customHeight="1">
      <c r="A204" s="41"/>
      <c r="B204" s="42"/>
      <c r="C204" s="269" t="s">
        <v>488</v>
      </c>
      <c r="D204" s="269" t="s">
        <v>342</v>
      </c>
      <c r="E204" s="270" t="s">
        <v>343</v>
      </c>
      <c r="F204" s="271" t="s">
        <v>344</v>
      </c>
      <c r="G204" s="272" t="s">
        <v>345</v>
      </c>
      <c r="H204" s="273">
        <v>7.4059999999999997</v>
      </c>
      <c r="I204" s="274"/>
      <c r="J204" s="275">
        <f>ROUND(I204*H204,2)</f>
        <v>0</v>
      </c>
      <c r="K204" s="271" t="s">
        <v>203</v>
      </c>
      <c r="L204" s="276"/>
      <c r="M204" s="277" t="s">
        <v>19</v>
      </c>
      <c r="N204" s="278" t="s">
        <v>47</v>
      </c>
      <c r="O204" s="87"/>
      <c r="P204" s="226">
        <f>O204*H204</f>
        <v>0</v>
      </c>
      <c r="Q204" s="226">
        <v>1</v>
      </c>
      <c r="R204" s="226">
        <f>Q204*H204</f>
        <v>7.4059999999999997</v>
      </c>
      <c r="S204" s="226">
        <v>0</v>
      </c>
      <c r="T204" s="227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8" t="s">
        <v>411</v>
      </c>
      <c r="AT204" s="228" t="s">
        <v>342</v>
      </c>
      <c r="AU204" s="228" t="s">
        <v>85</v>
      </c>
      <c r="AY204" s="20" t="s">
        <v>197</v>
      </c>
      <c r="BE204" s="229">
        <f>IF(N204="základní",J204,0)</f>
        <v>0</v>
      </c>
      <c r="BF204" s="229">
        <f>IF(N204="snížená",J204,0)</f>
        <v>0</v>
      </c>
      <c r="BG204" s="229">
        <f>IF(N204="zákl. přenesená",J204,0)</f>
        <v>0</v>
      </c>
      <c r="BH204" s="229">
        <f>IF(N204="sníž. přenesená",J204,0)</f>
        <v>0</v>
      </c>
      <c r="BI204" s="229">
        <f>IF(N204="nulová",J204,0)</f>
        <v>0</v>
      </c>
      <c r="BJ204" s="20" t="s">
        <v>83</v>
      </c>
      <c r="BK204" s="229">
        <f>ROUND(I204*H204,2)</f>
        <v>0</v>
      </c>
      <c r="BL204" s="20" t="s">
        <v>290</v>
      </c>
      <c r="BM204" s="228" t="s">
        <v>1585</v>
      </c>
    </row>
    <row r="205" s="13" customFormat="1">
      <c r="A205" s="13"/>
      <c r="B205" s="235"/>
      <c r="C205" s="236"/>
      <c r="D205" s="237" t="s">
        <v>208</v>
      </c>
      <c r="E205" s="238" t="s">
        <v>19</v>
      </c>
      <c r="F205" s="239" t="s">
        <v>1586</v>
      </c>
      <c r="G205" s="236"/>
      <c r="H205" s="240">
        <v>3.2200000000000002</v>
      </c>
      <c r="I205" s="241"/>
      <c r="J205" s="236"/>
      <c r="K205" s="236"/>
      <c r="L205" s="242"/>
      <c r="M205" s="243"/>
      <c r="N205" s="244"/>
      <c r="O205" s="244"/>
      <c r="P205" s="244"/>
      <c r="Q205" s="244"/>
      <c r="R205" s="244"/>
      <c r="S205" s="244"/>
      <c r="T205" s="245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6" t="s">
        <v>208</v>
      </c>
      <c r="AU205" s="246" t="s">
        <v>85</v>
      </c>
      <c r="AV205" s="13" t="s">
        <v>85</v>
      </c>
      <c r="AW205" s="13" t="s">
        <v>37</v>
      </c>
      <c r="AX205" s="13" t="s">
        <v>83</v>
      </c>
      <c r="AY205" s="246" t="s">
        <v>197</v>
      </c>
    </row>
    <row r="206" s="13" customFormat="1">
      <c r="A206" s="13"/>
      <c r="B206" s="235"/>
      <c r="C206" s="236"/>
      <c r="D206" s="237" t="s">
        <v>208</v>
      </c>
      <c r="E206" s="236"/>
      <c r="F206" s="239" t="s">
        <v>1587</v>
      </c>
      <c r="G206" s="236"/>
      <c r="H206" s="240">
        <v>7.4059999999999997</v>
      </c>
      <c r="I206" s="241"/>
      <c r="J206" s="236"/>
      <c r="K206" s="236"/>
      <c r="L206" s="242"/>
      <c r="M206" s="243"/>
      <c r="N206" s="244"/>
      <c r="O206" s="244"/>
      <c r="P206" s="244"/>
      <c r="Q206" s="244"/>
      <c r="R206" s="244"/>
      <c r="S206" s="244"/>
      <c r="T206" s="245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6" t="s">
        <v>208</v>
      </c>
      <c r="AU206" s="246" t="s">
        <v>85</v>
      </c>
      <c r="AV206" s="13" t="s">
        <v>85</v>
      </c>
      <c r="AW206" s="13" t="s">
        <v>4</v>
      </c>
      <c r="AX206" s="13" t="s">
        <v>83</v>
      </c>
      <c r="AY206" s="246" t="s">
        <v>197</v>
      </c>
    </row>
    <row r="207" s="2" customFormat="1" ht="21.75" customHeight="1">
      <c r="A207" s="41"/>
      <c r="B207" s="42"/>
      <c r="C207" s="217" t="s">
        <v>493</v>
      </c>
      <c r="D207" s="217" t="s">
        <v>199</v>
      </c>
      <c r="E207" s="218" t="s">
        <v>1588</v>
      </c>
      <c r="F207" s="219" t="s">
        <v>1589</v>
      </c>
      <c r="G207" s="220" t="s">
        <v>266</v>
      </c>
      <c r="H207" s="221">
        <v>36.337000000000003</v>
      </c>
      <c r="I207" s="222"/>
      <c r="J207" s="223">
        <f>ROUND(I207*H207,2)</f>
        <v>0</v>
      </c>
      <c r="K207" s="219" t="s">
        <v>19</v>
      </c>
      <c r="L207" s="47"/>
      <c r="M207" s="224" t="s">
        <v>19</v>
      </c>
      <c r="N207" s="225" t="s">
        <v>47</v>
      </c>
      <c r="O207" s="87"/>
      <c r="P207" s="226">
        <f>O207*H207</f>
        <v>0</v>
      </c>
      <c r="Q207" s="226">
        <v>0</v>
      </c>
      <c r="R207" s="226">
        <f>Q207*H207</f>
        <v>0</v>
      </c>
      <c r="S207" s="226">
        <v>0</v>
      </c>
      <c r="T207" s="227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8" t="s">
        <v>290</v>
      </c>
      <c r="AT207" s="228" t="s">
        <v>199</v>
      </c>
      <c r="AU207" s="228" t="s">
        <v>85</v>
      </c>
      <c r="AY207" s="20" t="s">
        <v>197</v>
      </c>
      <c r="BE207" s="229">
        <f>IF(N207="základní",J207,0)</f>
        <v>0</v>
      </c>
      <c r="BF207" s="229">
        <f>IF(N207="snížená",J207,0)</f>
        <v>0</v>
      </c>
      <c r="BG207" s="229">
        <f>IF(N207="zákl. přenesená",J207,0)</f>
        <v>0</v>
      </c>
      <c r="BH207" s="229">
        <f>IF(N207="sníž. přenesená",J207,0)</f>
        <v>0</v>
      </c>
      <c r="BI207" s="229">
        <f>IF(N207="nulová",J207,0)</f>
        <v>0</v>
      </c>
      <c r="BJ207" s="20" t="s">
        <v>83</v>
      </c>
      <c r="BK207" s="229">
        <f>ROUND(I207*H207,2)</f>
        <v>0</v>
      </c>
      <c r="BL207" s="20" t="s">
        <v>290</v>
      </c>
      <c r="BM207" s="228" t="s">
        <v>1590</v>
      </c>
    </row>
    <row r="208" s="13" customFormat="1">
      <c r="A208" s="13"/>
      <c r="B208" s="235"/>
      <c r="C208" s="236"/>
      <c r="D208" s="237" t="s">
        <v>208</v>
      </c>
      <c r="E208" s="238" t="s">
        <v>19</v>
      </c>
      <c r="F208" s="239" t="s">
        <v>1422</v>
      </c>
      <c r="G208" s="236"/>
      <c r="H208" s="240">
        <v>16.673999999999999</v>
      </c>
      <c r="I208" s="241"/>
      <c r="J208" s="236"/>
      <c r="K208" s="236"/>
      <c r="L208" s="242"/>
      <c r="M208" s="243"/>
      <c r="N208" s="244"/>
      <c r="O208" s="244"/>
      <c r="P208" s="244"/>
      <c r="Q208" s="244"/>
      <c r="R208" s="244"/>
      <c r="S208" s="244"/>
      <c r="T208" s="245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6" t="s">
        <v>208</v>
      </c>
      <c r="AU208" s="246" t="s">
        <v>85</v>
      </c>
      <c r="AV208" s="13" t="s">
        <v>85</v>
      </c>
      <c r="AW208" s="13" t="s">
        <v>37</v>
      </c>
      <c r="AX208" s="13" t="s">
        <v>76</v>
      </c>
      <c r="AY208" s="246" t="s">
        <v>197</v>
      </c>
    </row>
    <row r="209" s="13" customFormat="1">
      <c r="A209" s="13"/>
      <c r="B209" s="235"/>
      <c r="C209" s="236"/>
      <c r="D209" s="237" t="s">
        <v>208</v>
      </c>
      <c r="E209" s="238" t="s">
        <v>19</v>
      </c>
      <c r="F209" s="239" t="s">
        <v>1423</v>
      </c>
      <c r="G209" s="236"/>
      <c r="H209" s="240">
        <v>15.523</v>
      </c>
      <c r="I209" s="241"/>
      <c r="J209" s="236"/>
      <c r="K209" s="236"/>
      <c r="L209" s="242"/>
      <c r="M209" s="243"/>
      <c r="N209" s="244"/>
      <c r="O209" s="244"/>
      <c r="P209" s="244"/>
      <c r="Q209" s="244"/>
      <c r="R209" s="244"/>
      <c r="S209" s="244"/>
      <c r="T209" s="245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6" t="s">
        <v>208</v>
      </c>
      <c r="AU209" s="246" t="s">
        <v>85</v>
      </c>
      <c r="AV209" s="13" t="s">
        <v>85</v>
      </c>
      <c r="AW209" s="13" t="s">
        <v>37</v>
      </c>
      <c r="AX209" s="13" t="s">
        <v>76</v>
      </c>
      <c r="AY209" s="246" t="s">
        <v>197</v>
      </c>
    </row>
    <row r="210" s="13" customFormat="1">
      <c r="A210" s="13"/>
      <c r="B210" s="235"/>
      <c r="C210" s="236"/>
      <c r="D210" s="237" t="s">
        <v>208</v>
      </c>
      <c r="E210" s="238" t="s">
        <v>19</v>
      </c>
      <c r="F210" s="239" t="s">
        <v>1424</v>
      </c>
      <c r="G210" s="236"/>
      <c r="H210" s="240">
        <v>4.1399999999999997</v>
      </c>
      <c r="I210" s="241"/>
      <c r="J210" s="236"/>
      <c r="K210" s="236"/>
      <c r="L210" s="242"/>
      <c r="M210" s="243"/>
      <c r="N210" s="244"/>
      <c r="O210" s="244"/>
      <c r="P210" s="244"/>
      <c r="Q210" s="244"/>
      <c r="R210" s="244"/>
      <c r="S210" s="244"/>
      <c r="T210" s="245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6" t="s">
        <v>208</v>
      </c>
      <c r="AU210" s="246" t="s">
        <v>85</v>
      </c>
      <c r="AV210" s="13" t="s">
        <v>85</v>
      </c>
      <c r="AW210" s="13" t="s">
        <v>37</v>
      </c>
      <c r="AX210" s="13" t="s">
        <v>76</v>
      </c>
      <c r="AY210" s="246" t="s">
        <v>197</v>
      </c>
    </row>
    <row r="211" s="14" customFormat="1">
      <c r="A211" s="14"/>
      <c r="B211" s="247"/>
      <c r="C211" s="248"/>
      <c r="D211" s="237" t="s">
        <v>208</v>
      </c>
      <c r="E211" s="249" t="s">
        <v>19</v>
      </c>
      <c r="F211" s="250" t="s">
        <v>272</v>
      </c>
      <c r="G211" s="248"/>
      <c r="H211" s="251">
        <v>36.337000000000003</v>
      </c>
      <c r="I211" s="252"/>
      <c r="J211" s="248"/>
      <c r="K211" s="248"/>
      <c r="L211" s="253"/>
      <c r="M211" s="254"/>
      <c r="N211" s="255"/>
      <c r="O211" s="255"/>
      <c r="P211" s="255"/>
      <c r="Q211" s="255"/>
      <c r="R211" s="255"/>
      <c r="S211" s="255"/>
      <c r="T211" s="256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7" t="s">
        <v>208</v>
      </c>
      <c r="AU211" s="257" t="s">
        <v>85</v>
      </c>
      <c r="AV211" s="14" t="s">
        <v>204</v>
      </c>
      <c r="AW211" s="14" t="s">
        <v>37</v>
      </c>
      <c r="AX211" s="14" t="s">
        <v>83</v>
      </c>
      <c r="AY211" s="257" t="s">
        <v>197</v>
      </c>
    </row>
    <row r="212" s="2" customFormat="1" ht="16.5" customHeight="1">
      <c r="A212" s="41"/>
      <c r="B212" s="42"/>
      <c r="C212" s="217" t="s">
        <v>498</v>
      </c>
      <c r="D212" s="217" t="s">
        <v>199</v>
      </c>
      <c r="E212" s="218" t="s">
        <v>1591</v>
      </c>
      <c r="F212" s="219" t="s">
        <v>1592</v>
      </c>
      <c r="G212" s="220" t="s">
        <v>202</v>
      </c>
      <c r="H212" s="221">
        <v>1</v>
      </c>
      <c r="I212" s="222"/>
      <c r="J212" s="223">
        <f>ROUND(I212*H212,2)</f>
        <v>0</v>
      </c>
      <c r="K212" s="219" t="s">
        <v>19</v>
      </c>
      <c r="L212" s="47"/>
      <c r="M212" s="224" t="s">
        <v>19</v>
      </c>
      <c r="N212" s="225" t="s">
        <v>47</v>
      </c>
      <c r="O212" s="87"/>
      <c r="P212" s="226">
        <f>O212*H212</f>
        <v>0</v>
      </c>
      <c r="Q212" s="226">
        <v>0</v>
      </c>
      <c r="R212" s="226">
        <f>Q212*H212</f>
        <v>0</v>
      </c>
      <c r="S212" s="226">
        <v>0</v>
      </c>
      <c r="T212" s="227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8" t="s">
        <v>290</v>
      </c>
      <c r="AT212" s="228" t="s">
        <v>199</v>
      </c>
      <c r="AU212" s="228" t="s">
        <v>85</v>
      </c>
      <c r="AY212" s="20" t="s">
        <v>197</v>
      </c>
      <c r="BE212" s="229">
        <f>IF(N212="základní",J212,0)</f>
        <v>0</v>
      </c>
      <c r="BF212" s="229">
        <f>IF(N212="snížená",J212,0)</f>
        <v>0</v>
      </c>
      <c r="BG212" s="229">
        <f>IF(N212="zákl. přenesená",J212,0)</f>
        <v>0</v>
      </c>
      <c r="BH212" s="229">
        <f>IF(N212="sníž. přenesená",J212,0)</f>
        <v>0</v>
      </c>
      <c r="BI212" s="229">
        <f>IF(N212="nulová",J212,0)</f>
        <v>0</v>
      </c>
      <c r="BJ212" s="20" t="s">
        <v>83</v>
      </c>
      <c r="BK212" s="229">
        <f>ROUND(I212*H212,2)</f>
        <v>0</v>
      </c>
      <c r="BL212" s="20" t="s">
        <v>290</v>
      </c>
      <c r="BM212" s="228" t="s">
        <v>1593</v>
      </c>
    </row>
    <row r="213" s="13" customFormat="1">
      <c r="A213" s="13"/>
      <c r="B213" s="235"/>
      <c r="C213" s="236"/>
      <c r="D213" s="237" t="s">
        <v>208</v>
      </c>
      <c r="E213" s="238" t="s">
        <v>19</v>
      </c>
      <c r="F213" s="239" t="s">
        <v>1516</v>
      </c>
      <c r="G213" s="236"/>
      <c r="H213" s="240">
        <v>1</v>
      </c>
      <c r="I213" s="241"/>
      <c r="J213" s="236"/>
      <c r="K213" s="236"/>
      <c r="L213" s="242"/>
      <c r="M213" s="243"/>
      <c r="N213" s="244"/>
      <c r="O213" s="244"/>
      <c r="P213" s="244"/>
      <c r="Q213" s="244"/>
      <c r="R213" s="244"/>
      <c r="S213" s="244"/>
      <c r="T213" s="245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6" t="s">
        <v>208</v>
      </c>
      <c r="AU213" s="246" t="s">
        <v>85</v>
      </c>
      <c r="AV213" s="13" t="s">
        <v>85</v>
      </c>
      <c r="AW213" s="13" t="s">
        <v>37</v>
      </c>
      <c r="AX213" s="13" t="s">
        <v>83</v>
      </c>
      <c r="AY213" s="246" t="s">
        <v>197</v>
      </c>
    </row>
    <row r="214" s="12" customFormat="1" ht="25.92" customHeight="1">
      <c r="A214" s="12"/>
      <c r="B214" s="201"/>
      <c r="C214" s="202"/>
      <c r="D214" s="203" t="s">
        <v>75</v>
      </c>
      <c r="E214" s="204" t="s">
        <v>1594</v>
      </c>
      <c r="F214" s="204" t="s">
        <v>176</v>
      </c>
      <c r="G214" s="202"/>
      <c r="H214" s="202"/>
      <c r="I214" s="205"/>
      <c r="J214" s="206">
        <f>BK214</f>
        <v>0</v>
      </c>
      <c r="K214" s="202"/>
      <c r="L214" s="207"/>
      <c r="M214" s="208"/>
      <c r="N214" s="209"/>
      <c r="O214" s="209"/>
      <c r="P214" s="210">
        <f>P215</f>
        <v>0</v>
      </c>
      <c r="Q214" s="209"/>
      <c r="R214" s="210">
        <f>R215</f>
        <v>0.27119360000000003</v>
      </c>
      <c r="S214" s="209"/>
      <c r="T214" s="211">
        <f>T215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12" t="s">
        <v>85</v>
      </c>
      <c r="AT214" s="213" t="s">
        <v>75</v>
      </c>
      <c r="AU214" s="213" t="s">
        <v>76</v>
      </c>
      <c r="AY214" s="212" t="s">
        <v>197</v>
      </c>
      <c r="BK214" s="214">
        <f>BK215</f>
        <v>0</v>
      </c>
    </row>
    <row r="215" s="12" customFormat="1" ht="22.8" customHeight="1">
      <c r="A215" s="12"/>
      <c r="B215" s="201"/>
      <c r="C215" s="202"/>
      <c r="D215" s="203" t="s">
        <v>75</v>
      </c>
      <c r="E215" s="215" t="s">
        <v>1595</v>
      </c>
      <c r="F215" s="215" t="s">
        <v>1596</v>
      </c>
      <c r="G215" s="202"/>
      <c r="H215" s="202"/>
      <c r="I215" s="205"/>
      <c r="J215" s="216">
        <f>BK215</f>
        <v>0</v>
      </c>
      <c r="K215" s="202"/>
      <c r="L215" s="207"/>
      <c r="M215" s="208"/>
      <c r="N215" s="209"/>
      <c r="O215" s="209"/>
      <c r="P215" s="210">
        <f>SUM(P216:P234)</f>
        <v>0</v>
      </c>
      <c r="Q215" s="209"/>
      <c r="R215" s="210">
        <f>SUM(R216:R234)</f>
        <v>0.27119360000000003</v>
      </c>
      <c r="S215" s="209"/>
      <c r="T215" s="211">
        <f>SUM(T216:T234)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12" t="s">
        <v>85</v>
      </c>
      <c r="AT215" s="213" t="s">
        <v>75</v>
      </c>
      <c r="AU215" s="213" t="s">
        <v>83</v>
      </c>
      <c r="AY215" s="212" t="s">
        <v>197</v>
      </c>
      <c r="BK215" s="214">
        <f>SUM(BK216:BK234)</f>
        <v>0</v>
      </c>
    </row>
    <row r="216" s="2" customFormat="1" ht="49.05" customHeight="1">
      <c r="A216" s="41"/>
      <c r="B216" s="42"/>
      <c r="C216" s="217" t="s">
        <v>503</v>
      </c>
      <c r="D216" s="217" t="s">
        <v>199</v>
      </c>
      <c r="E216" s="218" t="s">
        <v>1597</v>
      </c>
      <c r="F216" s="219" t="s">
        <v>1598</v>
      </c>
      <c r="G216" s="220" t="s">
        <v>248</v>
      </c>
      <c r="H216" s="221">
        <v>190.65000000000001</v>
      </c>
      <c r="I216" s="222"/>
      <c r="J216" s="223">
        <f>ROUND(I216*H216,2)</f>
        <v>0</v>
      </c>
      <c r="K216" s="219" t="s">
        <v>346</v>
      </c>
      <c r="L216" s="47"/>
      <c r="M216" s="224" t="s">
        <v>19</v>
      </c>
      <c r="N216" s="225" t="s">
        <v>47</v>
      </c>
      <c r="O216" s="87"/>
      <c r="P216" s="226">
        <f>O216*H216</f>
        <v>0</v>
      </c>
      <c r="Q216" s="226">
        <v>0</v>
      </c>
      <c r="R216" s="226">
        <f>Q216*H216</f>
        <v>0</v>
      </c>
      <c r="S216" s="226">
        <v>0</v>
      </c>
      <c r="T216" s="227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8" t="s">
        <v>290</v>
      </c>
      <c r="AT216" s="228" t="s">
        <v>199</v>
      </c>
      <c r="AU216" s="228" t="s">
        <v>85</v>
      </c>
      <c r="AY216" s="20" t="s">
        <v>197</v>
      </c>
      <c r="BE216" s="229">
        <f>IF(N216="základní",J216,0)</f>
        <v>0</v>
      </c>
      <c r="BF216" s="229">
        <f>IF(N216="snížená",J216,0)</f>
        <v>0</v>
      </c>
      <c r="BG216" s="229">
        <f>IF(N216="zákl. přenesená",J216,0)</f>
        <v>0</v>
      </c>
      <c r="BH216" s="229">
        <f>IF(N216="sníž. přenesená",J216,0)</f>
        <v>0</v>
      </c>
      <c r="BI216" s="229">
        <f>IF(N216="nulová",J216,0)</f>
        <v>0</v>
      </c>
      <c r="BJ216" s="20" t="s">
        <v>83</v>
      </c>
      <c r="BK216" s="229">
        <f>ROUND(I216*H216,2)</f>
        <v>0</v>
      </c>
      <c r="BL216" s="20" t="s">
        <v>290</v>
      </c>
      <c r="BM216" s="228" t="s">
        <v>1599</v>
      </c>
    </row>
    <row r="217" s="2" customFormat="1">
      <c r="A217" s="41"/>
      <c r="B217" s="42"/>
      <c r="C217" s="43"/>
      <c r="D217" s="230" t="s">
        <v>206</v>
      </c>
      <c r="E217" s="43"/>
      <c r="F217" s="231" t="s">
        <v>1600</v>
      </c>
      <c r="G217" s="43"/>
      <c r="H217" s="43"/>
      <c r="I217" s="232"/>
      <c r="J217" s="43"/>
      <c r="K217" s="43"/>
      <c r="L217" s="47"/>
      <c r="M217" s="233"/>
      <c r="N217" s="234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206</v>
      </c>
      <c r="AU217" s="20" t="s">
        <v>85</v>
      </c>
    </row>
    <row r="218" s="13" customFormat="1">
      <c r="A218" s="13"/>
      <c r="B218" s="235"/>
      <c r="C218" s="236"/>
      <c r="D218" s="237" t="s">
        <v>208</v>
      </c>
      <c r="E218" s="238" t="s">
        <v>19</v>
      </c>
      <c r="F218" s="239" t="s">
        <v>1556</v>
      </c>
      <c r="G218" s="236"/>
      <c r="H218" s="240">
        <v>190.65000000000001</v>
      </c>
      <c r="I218" s="241"/>
      <c r="J218" s="236"/>
      <c r="K218" s="236"/>
      <c r="L218" s="242"/>
      <c r="M218" s="243"/>
      <c r="N218" s="244"/>
      <c r="O218" s="244"/>
      <c r="P218" s="244"/>
      <c r="Q218" s="244"/>
      <c r="R218" s="244"/>
      <c r="S218" s="244"/>
      <c r="T218" s="245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6" t="s">
        <v>208</v>
      </c>
      <c r="AU218" s="246" t="s">
        <v>85</v>
      </c>
      <c r="AV218" s="13" t="s">
        <v>85</v>
      </c>
      <c r="AW218" s="13" t="s">
        <v>37</v>
      </c>
      <c r="AX218" s="13" t="s">
        <v>83</v>
      </c>
      <c r="AY218" s="246" t="s">
        <v>197</v>
      </c>
    </row>
    <row r="219" s="2" customFormat="1" ht="24.15" customHeight="1">
      <c r="A219" s="41"/>
      <c r="B219" s="42"/>
      <c r="C219" s="269" t="s">
        <v>507</v>
      </c>
      <c r="D219" s="269" t="s">
        <v>342</v>
      </c>
      <c r="E219" s="270" t="s">
        <v>1601</v>
      </c>
      <c r="F219" s="271" t="s">
        <v>1602</v>
      </c>
      <c r="G219" s="272" t="s">
        <v>248</v>
      </c>
      <c r="H219" s="273">
        <v>209.715</v>
      </c>
      <c r="I219" s="274"/>
      <c r="J219" s="275">
        <f>ROUND(I219*H219,2)</f>
        <v>0</v>
      </c>
      <c r="K219" s="271" t="s">
        <v>346</v>
      </c>
      <c r="L219" s="276"/>
      <c r="M219" s="277" t="s">
        <v>19</v>
      </c>
      <c r="N219" s="278" t="s">
        <v>47</v>
      </c>
      <c r="O219" s="87"/>
      <c r="P219" s="226">
        <f>O219*H219</f>
        <v>0</v>
      </c>
      <c r="Q219" s="226">
        <v>0.00064000000000000005</v>
      </c>
      <c r="R219" s="226">
        <f>Q219*H219</f>
        <v>0.13421760000000002</v>
      </c>
      <c r="S219" s="226">
        <v>0</v>
      </c>
      <c r="T219" s="227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8" t="s">
        <v>411</v>
      </c>
      <c r="AT219" s="228" t="s">
        <v>342</v>
      </c>
      <c r="AU219" s="228" t="s">
        <v>85</v>
      </c>
      <c r="AY219" s="20" t="s">
        <v>197</v>
      </c>
      <c r="BE219" s="229">
        <f>IF(N219="základní",J219,0)</f>
        <v>0</v>
      </c>
      <c r="BF219" s="229">
        <f>IF(N219="snížená",J219,0)</f>
        <v>0</v>
      </c>
      <c r="BG219" s="229">
        <f>IF(N219="zákl. přenesená",J219,0)</f>
        <v>0</v>
      </c>
      <c r="BH219" s="229">
        <f>IF(N219="sníž. přenesená",J219,0)</f>
        <v>0</v>
      </c>
      <c r="BI219" s="229">
        <f>IF(N219="nulová",J219,0)</f>
        <v>0</v>
      </c>
      <c r="BJ219" s="20" t="s">
        <v>83</v>
      </c>
      <c r="BK219" s="229">
        <f>ROUND(I219*H219,2)</f>
        <v>0</v>
      </c>
      <c r="BL219" s="20" t="s">
        <v>290</v>
      </c>
      <c r="BM219" s="228" t="s">
        <v>1603</v>
      </c>
    </row>
    <row r="220" s="13" customFormat="1">
      <c r="A220" s="13"/>
      <c r="B220" s="235"/>
      <c r="C220" s="236"/>
      <c r="D220" s="237" t="s">
        <v>208</v>
      </c>
      <c r="E220" s="236"/>
      <c r="F220" s="239" t="s">
        <v>1560</v>
      </c>
      <c r="G220" s="236"/>
      <c r="H220" s="240">
        <v>209.715</v>
      </c>
      <c r="I220" s="241"/>
      <c r="J220" s="236"/>
      <c r="K220" s="236"/>
      <c r="L220" s="242"/>
      <c r="M220" s="243"/>
      <c r="N220" s="244"/>
      <c r="O220" s="244"/>
      <c r="P220" s="244"/>
      <c r="Q220" s="244"/>
      <c r="R220" s="244"/>
      <c r="S220" s="244"/>
      <c r="T220" s="245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6" t="s">
        <v>208</v>
      </c>
      <c r="AU220" s="246" t="s">
        <v>85</v>
      </c>
      <c r="AV220" s="13" t="s">
        <v>85</v>
      </c>
      <c r="AW220" s="13" t="s">
        <v>4</v>
      </c>
      <c r="AX220" s="13" t="s">
        <v>83</v>
      </c>
      <c r="AY220" s="246" t="s">
        <v>197</v>
      </c>
    </row>
    <row r="221" s="2" customFormat="1" ht="44.25" customHeight="1">
      <c r="A221" s="41"/>
      <c r="B221" s="42"/>
      <c r="C221" s="217" t="s">
        <v>512</v>
      </c>
      <c r="D221" s="217" t="s">
        <v>199</v>
      </c>
      <c r="E221" s="218" t="s">
        <v>1604</v>
      </c>
      <c r="F221" s="219" t="s">
        <v>1605</v>
      </c>
      <c r="G221" s="220" t="s">
        <v>248</v>
      </c>
      <c r="H221" s="221">
        <v>66.5</v>
      </c>
      <c r="I221" s="222"/>
      <c r="J221" s="223">
        <f>ROUND(I221*H221,2)</f>
        <v>0</v>
      </c>
      <c r="K221" s="219" t="s">
        <v>19</v>
      </c>
      <c r="L221" s="47"/>
      <c r="M221" s="224" t="s">
        <v>19</v>
      </c>
      <c r="N221" s="225" t="s">
        <v>47</v>
      </c>
      <c r="O221" s="87"/>
      <c r="P221" s="226">
        <f>O221*H221</f>
        <v>0</v>
      </c>
      <c r="Q221" s="226">
        <v>0</v>
      </c>
      <c r="R221" s="226">
        <f>Q221*H221</f>
        <v>0</v>
      </c>
      <c r="S221" s="226">
        <v>0</v>
      </c>
      <c r="T221" s="227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8" t="s">
        <v>290</v>
      </c>
      <c r="AT221" s="228" t="s">
        <v>199</v>
      </c>
      <c r="AU221" s="228" t="s">
        <v>85</v>
      </c>
      <c r="AY221" s="20" t="s">
        <v>197</v>
      </c>
      <c r="BE221" s="229">
        <f>IF(N221="základní",J221,0)</f>
        <v>0</v>
      </c>
      <c r="BF221" s="229">
        <f>IF(N221="snížená",J221,0)</f>
        <v>0</v>
      </c>
      <c r="BG221" s="229">
        <f>IF(N221="zákl. přenesená",J221,0)</f>
        <v>0</v>
      </c>
      <c r="BH221" s="229">
        <f>IF(N221="sníž. přenesená",J221,0)</f>
        <v>0</v>
      </c>
      <c r="BI221" s="229">
        <f>IF(N221="nulová",J221,0)</f>
        <v>0</v>
      </c>
      <c r="BJ221" s="20" t="s">
        <v>83</v>
      </c>
      <c r="BK221" s="229">
        <f>ROUND(I221*H221,2)</f>
        <v>0</v>
      </c>
      <c r="BL221" s="20" t="s">
        <v>290</v>
      </c>
      <c r="BM221" s="228" t="s">
        <v>1606</v>
      </c>
    </row>
    <row r="222" s="13" customFormat="1">
      <c r="A222" s="13"/>
      <c r="B222" s="235"/>
      <c r="C222" s="236"/>
      <c r="D222" s="237" t="s">
        <v>208</v>
      </c>
      <c r="E222" s="238" t="s">
        <v>19</v>
      </c>
      <c r="F222" s="239" t="s">
        <v>1607</v>
      </c>
      <c r="G222" s="236"/>
      <c r="H222" s="240">
        <v>66.5</v>
      </c>
      <c r="I222" s="241"/>
      <c r="J222" s="236"/>
      <c r="K222" s="236"/>
      <c r="L222" s="242"/>
      <c r="M222" s="243"/>
      <c r="N222" s="244"/>
      <c r="O222" s="244"/>
      <c r="P222" s="244"/>
      <c r="Q222" s="244"/>
      <c r="R222" s="244"/>
      <c r="S222" s="244"/>
      <c r="T222" s="245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6" t="s">
        <v>208</v>
      </c>
      <c r="AU222" s="246" t="s">
        <v>85</v>
      </c>
      <c r="AV222" s="13" t="s">
        <v>85</v>
      </c>
      <c r="AW222" s="13" t="s">
        <v>37</v>
      </c>
      <c r="AX222" s="13" t="s">
        <v>83</v>
      </c>
      <c r="AY222" s="246" t="s">
        <v>197</v>
      </c>
    </row>
    <row r="223" s="2" customFormat="1" ht="16.5" customHeight="1">
      <c r="A223" s="41"/>
      <c r="B223" s="42"/>
      <c r="C223" s="269" t="s">
        <v>517</v>
      </c>
      <c r="D223" s="269" t="s">
        <v>342</v>
      </c>
      <c r="E223" s="270" t="s">
        <v>1608</v>
      </c>
      <c r="F223" s="271" t="s">
        <v>1609</v>
      </c>
      <c r="G223" s="272" t="s">
        <v>248</v>
      </c>
      <c r="H223" s="273">
        <v>73.150000000000006</v>
      </c>
      <c r="I223" s="274"/>
      <c r="J223" s="275">
        <f>ROUND(I223*H223,2)</f>
        <v>0</v>
      </c>
      <c r="K223" s="271" t="s">
        <v>19</v>
      </c>
      <c r="L223" s="276"/>
      <c r="M223" s="277" t="s">
        <v>19</v>
      </c>
      <c r="N223" s="278" t="s">
        <v>47</v>
      </c>
      <c r="O223" s="87"/>
      <c r="P223" s="226">
        <f>O223*H223</f>
        <v>0</v>
      </c>
      <c r="Q223" s="226">
        <v>0</v>
      </c>
      <c r="R223" s="226">
        <f>Q223*H223</f>
        <v>0</v>
      </c>
      <c r="S223" s="226">
        <v>0</v>
      </c>
      <c r="T223" s="227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8" t="s">
        <v>411</v>
      </c>
      <c r="AT223" s="228" t="s">
        <v>342</v>
      </c>
      <c r="AU223" s="228" t="s">
        <v>85</v>
      </c>
      <c r="AY223" s="20" t="s">
        <v>197</v>
      </c>
      <c r="BE223" s="229">
        <f>IF(N223="základní",J223,0)</f>
        <v>0</v>
      </c>
      <c r="BF223" s="229">
        <f>IF(N223="snížená",J223,0)</f>
        <v>0</v>
      </c>
      <c r="BG223" s="229">
        <f>IF(N223="zákl. přenesená",J223,0)</f>
        <v>0</v>
      </c>
      <c r="BH223" s="229">
        <f>IF(N223="sníž. přenesená",J223,0)</f>
        <v>0</v>
      </c>
      <c r="BI223" s="229">
        <f>IF(N223="nulová",J223,0)</f>
        <v>0</v>
      </c>
      <c r="BJ223" s="20" t="s">
        <v>83</v>
      </c>
      <c r="BK223" s="229">
        <f>ROUND(I223*H223,2)</f>
        <v>0</v>
      </c>
      <c r="BL223" s="20" t="s">
        <v>290</v>
      </c>
      <c r="BM223" s="228" t="s">
        <v>1610</v>
      </c>
    </row>
    <row r="224" s="13" customFormat="1">
      <c r="A224" s="13"/>
      <c r="B224" s="235"/>
      <c r="C224" s="236"/>
      <c r="D224" s="237" t="s">
        <v>208</v>
      </c>
      <c r="E224" s="236"/>
      <c r="F224" s="239" t="s">
        <v>1611</v>
      </c>
      <c r="G224" s="236"/>
      <c r="H224" s="240">
        <v>73.150000000000006</v>
      </c>
      <c r="I224" s="241"/>
      <c r="J224" s="236"/>
      <c r="K224" s="236"/>
      <c r="L224" s="242"/>
      <c r="M224" s="243"/>
      <c r="N224" s="244"/>
      <c r="O224" s="244"/>
      <c r="P224" s="244"/>
      <c r="Q224" s="244"/>
      <c r="R224" s="244"/>
      <c r="S224" s="244"/>
      <c r="T224" s="245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6" t="s">
        <v>208</v>
      </c>
      <c r="AU224" s="246" t="s">
        <v>85</v>
      </c>
      <c r="AV224" s="13" t="s">
        <v>85</v>
      </c>
      <c r="AW224" s="13" t="s">
        <v>4</v>
      </c>
      <c r="AX224" s="13" t="s">
        <v>83</v>
      </c>
      <c r="AY224" s="246" t="s">
        <v>197</v>
      </c>
    </row>
    <row r="225" s="2" customFormat="1" ht="24.15" customHeight="1">
      <c r="A225" s="41"/>
      <c r="B225" s="42"/>
      <c r="C225" s="217" t="s">
        <v>522</v>
      </c>
      <c r="D225" s="217" t="s">
        <v>199</v>
      </c>
      <c r="E225" s="218" t="s">
        <v>1612</v>
      </c>
      <c r="F225" s="219" t="s">
        <v>1613</v>
      </c>
      <c r="G225" s="220" t="s">
        <v>421</v>
      </c>
      <c r="H225" s="221">
        <v>7</v>
      </c>
      <c r="I225" s="222"/>
      <c r="J225" s="223">
        <f>ROUND(I225*H225,2)</f>
        <v>0</v>
      </c>
      <c r="K225" s="219" t="s">
        <v>19</v>
      </c>
      <c r="L225" s="47"/>
      <c r="M225" s="224" t="s">
        <v>19</v>
      </c>
      <c r="N225" s="225" t="s">
        <v>47</v>
      </c>
      <c r="O225" s="87"/>
      <c r="P225" s="226">
        <f>O225*H225</f>
        <v>0</v>
      </c>
      <c r="Q225" s="226">
        <v>0</v>
      </c>
      <c r="R225" s="226">
        <f>Q225*H225</f>
        <v>0</v>
      </c>
      <c r="S225" s="226">
        <v>0</v>
      </c>
      <c r="T225" s="227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8" t="s">
        <v>290</v>
      </c>
      <c r="AT225" s="228" t="s">
        <v>199</v>
      </c>
      <c r="AU225" s="228" t="s">
        <v>85</v>
      </c>
      <c r="AY225" s="20" t="s">
        <v>197</v>
      </c>
      <c r="BE225" s="229">
        <f>IF(N225="základní",J225,0)</f>
        <v>0</v>
      </c>
      <c r="BF225" s="229">
        <f>IF(N225="snížená",J225,0)</f>
        <v>0</v>
      </c>
      <c r="BG225" s="229">
        <f>IF(N225="zákl. přenesená",J225,0)</f>
        <v>0</v>
      </c>
      <c r="BH225" s="229">
        <f>IF(N225="sníž. přenesená",J225,0)</f>
        <v>0</v>
      </c>
      <c r="BI225" s="229">
        <f>IF(N225="nulová",J225,0)</f>
        <v>0</v>
      </c>
      <c r="BJ225" s="20" t="s">
        <v>83</v>
      </c>
      <c r="BK225" s="229">
        <f>ROUND(I225*H225,2)</f>
        <v>0</v>
      </c>
      <c r="BL225" s="20" t="s">
        <v>290</v>
      </c>
      <c r="BM225" s="228" t="s">
        <v>1614</v>
      </c>
    </row>
    <row r="226" s="2" customFormat="1" ht="37.8" customHeight="1">
      <c r="A226" s="41"/>
      <c r="B226" s="42"/>
      <c r="C226" s="217" t="s">
        <v>529</v>
      </c>
      <c r="D226" s="217" t="s">
        <v>199</v>
      </c>
      <c r="E226" s="218" t="s">
        <v>1615</v>
      </c>
      <c r="F226" s="219" t="s">
        <v>1616</v>
      </c>
      <c r="G226" s="220" t="s">
        <v>421</v>
      </c>
      <c r="H226" s="221">
        <v>7</v>
      </c>
      <c r="I226" s="222"/>
      <c r="J226" s="223">
        <f>ROUND(I226*H226,2)</f>
        <v>0</v>
      </c>
      <c r="K226" s="219" t="s">
        <v>19</v>
      </c>
      <c r="L226" s="47"/>
      <c r="M226" s="224" t="s">
        <v>19</v>
      </c>
      <c r="N226" s="225" t="s">
        <v>47</v>
      </c>
      <c r="O226" s="87"/>
      <c r="P226" s="226">
        <f>O226*H226</f>
        <v>0</v>
      </c>
      <c r="Q226" s="226">
        <v>0</v>
      </c>
      <c r="R226" s="226">
        <f>Q226*H226</f>
        <v>0</v>
      </c>
      <c r="S226" s="226">
        <v>0</v>
      </c>
      <c r="T226" s="227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8" t="s">
        <v>290</v>
      </c>
      <c r="AT226" s="228" t="s">
        <v>199</v>
      </c>
      <c r="AU226" s="228" t="s">
        <v>85</v>
      </c>
      <c r="AY226" s="20" t="s">
        <v>197</v>
      </c>
      <c r="BE226" s="229">
        <f>IF(N226="základní",J226,0)</f>
        <v>0</v>
      </c>
      <c r="BF226" s="229">
        <f>IF(N226="snížená",J226,0)</f>
        <v>0</v>
      </c>
      <c r="BG226" s="229">
        <f>IF(N226="zákl. přenesená",J226,0)</f>
        <v>0</v>
      </c>
      <c r="BH226" s="229">
        <f>IF(N226="sníž. přenesená",J226,0)</f>
        <v>0</v>
      </c>
      <c r="BI226" s="229">
        <f>IF(N226="nulová",J226,0)</f>
        <v>0</v>
      </c>
      <c r="BJ226" s="20" t="s">
        <v>83</v>
      </c>
      <c r="BK226" s="229">
        <f>ROUND(I226*H226,2)</f>
        <v>0</v>
      </c>
      <c r="BL226" s="20" t="s">
        <v>290</v>
      </c>
      <c r="BM226" s="228" t="s">
        <v>1617</v>
      </c>
    </row>
    <row r="227" s="2" customFormat="1" ht="49.05" customHeight="1">
      <c r="A227" s="41"/>
      <c r="B227" s="42"/>
      <c r="C227" s="217" t="s">
        <v>536</v>
      </c>
      <c r="D227" s="217" t="s">
        <v>199</v>
      </c>
      <c r="E227" s="218" t="s">
        <v>1618</v>
      </c>
      <c r="F227" s="219" t="s">
        <v>1619</v>
      </c>
      <c r="G227" s="220" t="s">
        <v>248</v>
      </c>
      <c r="H227" s="221">
        <v>196.65000000000001</v>
      </c>
      <c r="I227" s="222"/>
      <c r="J227" s="223">
        <f>ROUND(I227*H227,2)</f>
        <v>0</v>
      </c>
      <c r="K227" s="219" t="s">
        <v>19</v>
      </c>
      <c r="L227" s="47"/>
      <c r="M227" s="224" t="s">
        <v>19</v>
      </c>
      <c r="N227" s="225" t="s">
        <v>47</v>
      </c>
      <c r="O227" s="87"/>
      <c r="P227" s="226">
        <f>O227*H227</f>
        <v>0</v>
      </c>
      <c r="Q227" s="226">
        <v>0</v>
      </c>
      <c r="R227" s="226">
        <f>Q227*H227</f>
        <v>0</v>
      </c>
      <c r="S227" s="226">
        <v>0</v>
      </c>
      <c r="T227" s="227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8" t="s">
        <v>290</v>
      </c>
      <c r="AT227" s="228" t="s">
        <v>199</v>
      </c>
      <c r="AU227" s="228" t="s">
        <v>85</v>
      </c>
      <c r="AY227" s="20" t="s">
        <v>197</v>
      </c>
      <c r="BE227" s="229">
        <f>IF(N227="základní",J227,0)</f>
        <v>0</v>
      </c>
      <c r="BF227" s="229">
        <f>IF(N227="snížená",J227,0)</f>
        <v>0</v>
      </c>
      <c r="BG227" s="229">
        <f>IF(N227="zákl. přenesená",J227,0)</f>
        <v>0</v>
      </c>
      <c r="BH227" s="229">
        <f>IF(N227="sníž. přenesená",J227,0)</f>
        <v>0</v>
      </c>
      <c r="BI227" s="229">
        <f>IF(N227="nulová",J227,0)</f>
        <v>0</v>
      </c>
      <c r="BJ227" s="20" t="s">
        <v>83</v>
      </c>
      <c r="BK227" s="229">
        <f>ROUND(I227*H227,2)</f>
        <v>0</v>
      </c>
      <c r="BL227" s="20" t="s">
        <v>290</v>
      </c>
      <c r="BM227" s="228" t="s">
        <v>1620</v>
      </c>
    </row>
    <row r="228" s="13" customFormat="1">
      <c r="A228" s="13"/>
      <c r="B228" s="235"/>
      <c r="C228" s="236"/>
      <c r="D228" s="237" t="s">
        <v>208</v>
      </c>
      <c r="E228" s="238" t="s">
        <v>19</v>
      </c>
      <c r="F228" s="239" t="s">
        <v>1621</v>
      </c>
      <c r="G228" s="236"/>
      <c r="H228" s="240">
        <v>196.65000000000001</v>
      </c>
      <c r="I228" s="241"/>
      <c r="J228" s="236"/>
      <c r="K228" s="236"/>
      <c r="L228" s="242"/>
      <c r="M228" s="243"/>
      <c r="N228" s="244"/>
      <c r="O228" s="244"/>
      <c r="P228" s="244"/>
      <c r="Q228" s="244"/>
      <c r="R228" s="244"/>
      <c r="S228" s="244"/>
      <c r="T228" s="245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6" t="s">
        <v>208</v>
      </c>
      <c r="AU228" s="246" t="s">
        <v>85</v>
      </c>
      <c r="AV228" s="13" t="s">
        <v>85</v>
      </c>
      <c r="AW228" s="13" t="s">
        <v>37</v>
      </c>
      <c r="AX228" s="13" t="s">
        <v>83</v>
      </c>
      <c r="AY228" s="246" t="s">
        <v>197</v>
      </c>
    </row>
    <row r="229" s="2" customFormat="1" ht="16.5" customHeight="1">
      <c r="A229" s="41"/>
      <c r="B229" s="42"/>
      <c r="C229" s="269" t="s">
        <v>541</v>
      </c>
      <c r="D229" s="269" t="s">
        <v>342</v>
      </c>
      <c r="E229" s="270" t="s">
        <v>1622</v>
      </c>
      <c r="F229" s="271" t="s">
        <v>1623</v>
      </c>
      <c r="G229" s="272" t="s">
        <v>248</v>
      </c>
      <c r="H229" s="273">
        <v>6</v>
      </c>
      <c r="I229" s="274"/>
      <c r="J229" s="275">
        <f>ROUND(I229*H229,2)</f>
        <v>0</v>
      </c>
      <c r="K229" s="271" t="s">
        <v>19</v>
      </c>
      <c r="L229" s="276"/>
      <c r="M229" s="277" t="s">
        <v>19</v>
      </c>
      <c r="N229" s="278" t="s">
        <v>47</v>
      </c>
      <c r="O229" s="87"/>
      <c r="P229" s="226">
        <f>O229*H229</f>
        <v>0</v>
      </c>
      <c r="Q229" s="226">
        <v>0</v>
      </c>
      <c r="R229" s="226">
        <f>Q229*H229</f>
        <v>0</v>
      </c>
      <c r="S229" s="226">
        <v>0</v>
      </c>
      <c r="T229" s="227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8" t="s">
        <v>411</v>
      </c>
      <c r="AT229" s="228" t="s">
        <v>342</v>
      </c>
      <c r="AU229" s="228" t="s">
        <v>85</v>
      </c>
      <c r="AY229" s="20" t="s">
        <v>197</v>
      </c>
      <c r="BE229" s="229">
        <f>IF(N229="základní",J229,0)</f>
        <v>0</v>
      </c>
      <c r="BF229" s="229">
        <f>IF(N229="snížená",J229,0)</f>
        <v>0</v>
      </c>
      <c r="BG229" s="229">
        <f>IF(N229="zákl. přenesená",J229,0)</f>
        <v>0</v>
      </c>
      <c r="BH229" s="229">
        <f>IF(N229="sníž. přenesená",J229,0)</f>
        <v>0</v>
      </c>
      <c r="BI229" s="229">
        <f>IF(N229="nulová",J229,0)</f>
        <v>0</v>
      </c>
      <c r="BJ229" s="20" t="s">
        <v>83</v>
      </c>
      <c r="BK229" s="229">
        <f>ROUND(I229*H229,2)</f>
        <v>0</v>
      </c>
      <c r="BL229" s="20" t="s">
        <v>290</v>
      </c>
      <c r="BM229" s="228" t="s">
        <v>1624</v>
      </c>
    </row>
    <row r="230" s="2" customFormat="1" ht="16.5" customHeight="1">
      <c r="A230" s="41"/>
      <c r="B230" s="42"/>
      <c r="C230" s="269" t="s">
        <v>545</v>
      </c>
      <c r="D230" s="269" t="s">
        <v>342</v>
      </c>
      <c r="E230" s="270" t="s">
        <v>1625</v>
      </c>
      <c r="F230" s="271" t="s">
        <v>1626</v>
      </c>
      <c r="G230" s="272" t="s">
        <v>799</v>
      </c>
      <c r="H230" s="273">
        <v>119.15600000000001</v>
      </c>
      <c r="I230" s="274"/>
      <c r="J230" s="275">
        <f>ROUND(I230*H230,2)</f>
        <v>0</v>
      </c>
      <c r="K230" s="271" t="s">
        <v>346</v>
      </c>
      <c r="L230" s="276"/>
      <c r="M230" s="277" t="s">
        <v>19</v>
      </c>
      <c r="N230" s="278" t="s">
        <v>47</v>
      </c>
      <c r="O230" s="87"/>
      <c r="P230" s="226">
        <f>O230*H230</f>
        <v>0</v>
      </c>
      <c r="Q230" s="226">
        <v>0.001</v>
      </c>
      <c r="R230" s="226">
        <f>Q230*H230</f>
        <v>0.11915600000000001</v>
      </c>
      <c r="S230" s="226">
        <v>0</v>
      </c>
      <c r="T230" s="227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8" t="s">
        <v>411</v>
      </c>
      <c r="AT230" s="228" t="s">
        <v>342</v>
      </c>
      <c r="AU230" s="228" t="s">
        <v>85</v>
      </c>
      <c r="AY230" s="20" t="s">
        <v>197</v>
      </c>
      <c r="BE230" s="229">
        <f>IF(N230="základní",J230,0)</f>
        <v>0</v>
      </c>
      <c r="BF230" s="229">
        <f>IF(N230="snížená",J230,0)</f>
        <v>0</v>
      </c>
      <c r="BG230" s="229">
        <f>IF(N230="zákl. přenesená",J230,0)</f>
        <v>0</v>
      </c>
      <c r="BH230" s="229">
        <f>IF(N230="sníž. přenesená",J230,0)</f>
        <v>0</v>
      </c>
      <c r="BI230" s="229">
        <f>IF(N230="nulová",J230,0)</f>
        <v>0</v>
      </c>
      <c r="BJ230" s="20" t="s">
        <v>83</v>
      </c>
      <c r="BK230" s="229">
        <f>ROUND(I230*H230,2)</f>
        <v>0</v>
      </c>
      <c r="BL230" s="20" t="s">
        <v>290</v>
      </c>
      <c r="BM230" s="228" t="s">
        <v>1627</v>
      </c>
    </row>
    <row r="231" s="13" customFormat="1">
      <c r="A231" s="13"/>
      <c r="B231" s="235"/>
      <c r="C231" s="236"/>
      <c r="D231" s="237" t="s">
        <v>208</v>
      </c>
      <c r="E231" s="236"/>
      <c r="F231" s="239" t="s">
        <v>1628</v>
      </c>
      <c r="G231" s="236"/>
      <c r="H231" s="240">
        <v>119.15600000000001</v>
      </c>
      <c r="I231" s="241"/>
      <c r="J231" s="236"/>
      <c r="K231" s="236"/>
      <c r="L231" s="242"/>
      <c r="M231" s="243"/>
      <c r="N231" s="244"/>
      <c r="O231" s="244"/>
      <c r="P231" s="244"/>
      <c r="Q231" s="244"/>
      <c r="R231" s="244"/>
      <c r="S231" s="244"/>
      <c r="T231" s="245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6" t="s">
        <v>208</v>
      </c>
      <c r="AU231" s="246" t="s">
        <v>85</v>
      </c>
      <c r="AV231" s="13" t="s">
        <v>85</v>
      </c>
      <c r="AW231" s="13" t="s">
        <v>4</v>
      </c>
      <c r="AX231" s="13" t="s">
        <v>83</v>
      </c>
      <c r="AY231" s="246" t="s">
        <v>197</v>
      </c>
    </row>
    <row r="232" s="2" customFormat="1" ht="37.8" customHeight="1">
      <c r="A232" s="41"/>
      <c r="B232" s="42"/>
      <c r="C232" s="217" t="s">
        <v>549</v>
      </c>
      <c r="D232" s="217" t="s">
        <v>199</v>
      </c>
      <c r="E232" s="218" t="s">
        <v>1629</v>
      </c>
      <c r="F232" s="219" t="s">
        <v>1630</v>
      </c>
      <c r="G232" s="220" t="s">
        <v>421</v>
      </c>
      <c r="H232" s="221">
        <v>6</v>
      </c>
      <c r="I232" s="222"/>
      <c r="J232" s="223">
        <f>ROUND(I232*H232,2)</f>
        <v>0</v>
      </c>
      <c r="K232" s="219" t="s">
        <v>19</v>
      </c>
      <c r="L232" s="47"/>
      <c r="M232" s="224" t="s">
        <v>19</v>
      </c>
      <c r="N232" s="225" t="s">
        <v>47</v>
      </c>
      <c r="O232" s="87"/>
      <c r="P232" s="226">
        <f>O232*H232</f>
        <v>0</v>
      </c>
      <c r="Q232" s="226">
        <v>0</v>
      </c>
      <c r="R232" s="226">
        <f>Q232*H232</f>
        <v>0</v>
      </c>
      <c r="S232" s="226">
        <v>0</v>
      </c>
      <c r="T232" s="227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8" t="s">
        <v>290</v>
      </c>
      <c r="AT232" s="228" t="s">
        <v>199</v>
      </c>
      <c r="AU232" s="228" t="s">
        <v>85</v>
      </c>
      <c r="AY232" s="20" t="s">
        <v>197</v>
      </c>
      <c r="BE232" s="229">
        <f>IF(N232="základní",J232,0)</f>
        <v>0</v>
      </c>
      <c r="BF232" s="229">
        <f>IF(N232="snížená",J232,0)</f>
        <v>0</v>
      </c>
      <c r="BG232" s="229">
        <f>IF(N232="zákl. přenesená",J232,0)</f>
        <v>0</v>
      </c>
      <c r="BH232" s="229">
        <f>IF(N232="sníž. přenesená",J232,0)</f>
        <v>0</v>
      </c>
      <c r="BI232" s="229">
        <f>IF(N232="nulová",J232,0)</f>
        <v>0</v>
      </c>
      <c r="BJ232" s="20" t="s">
        <v>83</v>
      </c>
      <c r="BK232" s="229">
        <f>ROUND(I232*H232,2)</f>
        <v>0</v>
      </c>
      <c r="BL232" s="20" t="s">
        <v>290</v>
      </c>
      <c r="BM232" s="228" t="s">
        <v>1631</v>
      </c>
    </row>
    <row r="233" s="2" customFormat="1" ht="16.5" customHeight="1">
      <c r="A233" s="41"/>
      <c r="B233" s="42"/>
      <c r="C233" s="269" t="s">
        <v>556</v>
      </c>
      <c r="D233" s="269" t="s">
        <v>342</v>
      </c>
      <c r="E233" s="270" t="s">
        <v>1632</v>
      </c>
      <c r="F233" s="271" t="s">
        <v>1633</v>
      </c>
      <c r="G233" s="272" t="s">
        <v>421</v>
      </c>
      <c r="H233" s="273">
        <v>6</v>
      </c>
      <c r="I233" s="274"/>
      <c r="J233" s="275">
        <f>ROUND(I233*H233,2)</f>
        <v>0</v>
      </c>
      <c r="K233" s="271" t="s">
        <v>346</v>
      </c>
      <c r="L233" s="276"/>
      <c r="M233" s="277" t="s">
        <v>19</v>
      </c>
      <c r="N233" s="278" t="s">
        <v>47</v>
      </c>
      <c r="O233" s="87"/>
      <c r="P233" s="226">
        <f>O233*H233</f>
        <v>0</v>
      </c>
      <c r="Q233" s="226">
        <v>0.00297</v>
      </c>
      <c r="R233" s="226">
        <f>Q233*H233</f>
        <v>0.017819999999999999</v>
      </c>
      <c r="S233" s="226">
        <v>0</v>
      </c>
      <c r="T233" s="227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8" t="s">
        <v>411</v>
      </c>
      <c r="AT233" s="228" t="s">
        <v>342</v>
      </c>
      <c r="AU233" s="228" t="s">
        <v>85</v>
      </c>
      <c r="AY233" s="20" t="s">
        <v>197</v>
      </c>
      <c r="BE233" s="229">
        <f>IF(N233="základní",J233,0)</f>
        <v>0</v>
      </c>
      <c r="BF233" s="229">
        <f>IF(N233="snížená",J233,0)</f>
        <v>0</v>
      </c>
      <c r="BG233" s="229">
        <f>IF(N233="zákl. přenesená",J233,0)</f>
        <v>0</v>
      </c>
      <c r="BH233" s="229">
        <f>IF(N233="sníž. přenesená",J233,0)</f>
        <v>0</v>
      </c>
      <c r="BI233" s="229">
        <f>IF(N233="nulová",J233,0)</f>
        <v>0</v>
      </c>
      <c r="BJ233" s="20" t="s">
        <v>83</v>
      </c>
      <c r="BK233" s="229">
        <f>ROUND(I233*H233,2)</f>
        <v>0</v>
      </c>
      <c r="BL233" s="20" t="s">
        <v>290</v>
      </c>
      <c r="BM233" s="228" t="s">
        <v>1634</v>
      </c>
    </row>
    <row r="234" s="2" customFormat="1" ht="33" customHeight="1">
      <c r="A234" s="41"/>
      <c r="B234" s="42"/>
      <c r="C234" s="269" t="s">
        <v>560</v>
      </c>
      <c r="D234" s="269" t="s">
        <v>342</v>
      </c>
      <c r="E234" s="270" t="s">
        <v>1635</v>
      </c>
      <c r="F234" s="271" t="s">
        <v>1636</v>
      </c>
      <c r="G234" s="272" t="s">
        <v>421</v>
      </c>
      <c r="H234" s="273">
        <v>12</v>
      </c>
      <c r="I234" s="274"/>
      <c r="J234" s="275">
        <f>ROUND(I234*H234,2)</f>
        <v>0</v>
      </c>
      <c r="K234" s="271" t="s">
        <v>19</v>
      </c>
      <c r="L234" s="276"/>
      <c r="M234" s="277" t="s">
        <v>19</v>
      </c>
      <c r="N234" s="278" t="s">
        <v>47</v>
      </c>
      <c r="O234" s="87"/>
      <c r="P234" s="226">
        <f>O234*H234</f>
        <v>0</v>
      </c>
      <c r="Q234" s="226">
        <v>0</v>
      </c>
      <c r="R234" s="226">
        <f>Q234*H234</f>
        <v>0</v>
      </c>
      <c r="S234" s="226">
        <v>0</v>
      </c>
      <c r="T234" s="227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8" t="s">
        <v>411</v>
      </c>
      <c r="AT234" s="228" t="s">
        <v>342</v>
      </c>
      <c r="AU234" s="228" t="s">
        <v>85</v>
      </c>
      <c r="AY234" s="20" t="s">
        <v>197</v>
      </c>
      <c r="BE234" s="229">
        <f>IF(N234="základní",J234,0)</f>
        <v>0</v>
      </c>
      <c r="BF234" s="229">
        <f>IF(N234="snížená",J234,0)</f>
        <v>0</v>
      </c>
      <c r="BG234" s="229">
        <f>IF(N234="zákl. přenesená",J234,0)</f>
        <v>0</v>
      </c>
      <c r="BH234" s="229">
        <f>IF(N234="sníž. přenesená",J234,0)</f>
        <v>0</v>
      </c>
      <c r="BI234" s="229">
        <f>IF(N234="nulová",J234,0)</f>
        <v>0</v>
      </c>
      <c r="BJ234" s="20" t="s">
        <v>83</v>
      </c>
      <c r="BK234" s="229">
        <f>ROUND(I234*H234,2)</f>
        <v>0</v>
      </c>
      <c r="BL234" s="20" t="s">
        <v>290</v>
      </c>
      <c r="BM234" s="228" t="s">
        <v>1637</v>
      </c>
    </row>
    <row r="235" s="12" customFormat="1" ht="25.92" customHeight="1">
      <c r="A235" s="12"/>
      <c r="B235" s="201"/>
      <c r="C235" s="202"/>
      <c r="D235" s="203" t="s">
        <v>75</v>
      </c>
      <c r="E235" s="204" t="s">
        <v>1638</v>
      </c>
      <c r="F235" s="204" t="s">
        <v>180</v>
      </c>
      <c r="G235" s="202"/>
      <c r="H235" s="202"/>
      <c r="I235" s="205"/>
      <c r="J235" s="206">
        <f>BK235</f>
        <v>0</v>
      </c>
      <c r="K235" s="202"/>
      <c r="L235" s="207"/>
      <c r="M235" s="208"/>
      <c r="N235" s="209"/>
      <c r="O235" s="209"/>
      <c r="P235" s="210">
        <f>P236</f>
        <v>0</v>
      </c>
      <c r="Q235" s="209"/>
      <c r="R235" s="210">
        <f>R236</f>
        <v>0</v>
      </c>
      <c r="S235" s="209"/>
      <c r="T235" s="211">
        <f>T236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2" t="s">
        <v>204</v>
      </c>
      <c r="AT235" s="213" t="s">
        <v>75</v>
      </c>
      <c r="AU235" s="213" t="s">
        <v>76</v>
      </c>
      <c r="AY235" s="212" t="s">
        <v>197</v>
      </c>
      <c r="BK235" s="214">
        <f>BK236</f>
        <v>0</v>
      </c>
    </row>
    <row r="236" s="12" customFormat="1" ht="22.8" customHeight="1">
      <c r="A236" s="12"/>
      <c r="B236" s="201"/>
      <c r="C236" s="202"/>
      <c r="D236" s="203" t="s">
        <v>75</v>
      </c>
      <c r="E236" s="215" t="s">
        <v>1639</v>
      </c>
      <c r="F236" s="215" t="s">
        <v>1640</v>
      </c>
      <c r="G236" s="202"/>
      <c r="H236" s="202"/>
      <c r="I236" s="205"/>
      <c r="J236" s="216">
        <f>BK236</f>
        <v>0</v>
      </c>
      <c r="K236" s="202"/>
      <c r="L236" s="207"/>
      <c r="M236" s="208"/>
      <c r="N236" s="209"/>
      <c r="O236" s="209"/>
      <c r="P236" s="210">
        <f>SUM(P237:P238)</f>
        <v>0</v>
      </c>
      <c r="Q236" s="209"/>
      <c r="R236" s="210">
        <f>SUM(R237:R238)</f>
        <v>0</v>
      </c>
      <c r="S236" s="209"/>
      <c r="T236" s="211">
        <f>SUM(T237:T238)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12" t="s">
        <v>204</v>
      </c>
      <c r="AT236" s="213" t="s">
        <v>75</v>
      </c>
      <c r="AU236" s="213" t="s">
        <v>83</v>
      </c>
      <c r="AY236" s="212" t="s">
        <v>197</v>
      </c>
      <c r="BK236" s="214">
        <f>SUM(BK237:BK238)</f>
        <v>0</v>
      </c>
    </row>
    <row r="237" s="2" customFormat="1" ht="16.5" customHeight="1">
      <c r="A237" s="41"/>
      <c r="B237" s="42"/>
      <c r="C237" s="217" t="s">
        <v>570</v>
      </c>
      <c r="D237" s="217" t="s">
        <v>199</v>
      </c>
      <c r="E237" s="218" t="s">
        <v>1641</v>
      </c>
      <c r="F237" s="219" t="s">
        <v>1642</v>
      </c>
      <c r="G237" s="220" t="s">
        <v>851</v>
      </c>
      <c r="H237" s="221">
        <v>1</v>
      </c>
      <c r="I237" s="222"/>
      <c r="J237" s="223">
        <f>ROUND(I237*H237,2)</f>
        <v>0</v>
      </c>
      <c r="K237" s="219" t="s">
        <v>19</v>
      </c>
      <c r="L237" s="47"/>
      <c r="M237" s="224" t="s">
        <v>19</v>
      </c>
      <c r="N237" s="225" t="s">
        <v>47</v>
      </c>
      <c r="O237" s="87"/>
      <c r="P237" s="226">
        <f>O237*H237</f>
        <v>0</v>
      </c>
      <c r="Q237" s="226">
        <v>0</v>
      </c>
      <c r="R237" s="226">
        <f>Q237*H237</f>
        <v>0</v>
      </c>
      <c r="S237" s="226">
        <v>0</v>
      </c>
      <c r="T237" s="227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8" t="s">
        <v>1643</v>
      </c>
      <c r="AT237" s="228" t="s">
        <v>199</v>
      </c>
      <c r="AU237" s="228" t="s">
        <v>85</v>
      </c>
      <c r="AY237" s="20" t="s">
        <v>197</v>
      </c>
      <c r="BE237" s="229">
        <f>IF(N237="základní",J237,0)</f>
        <v>0</v>
      </c>
      <c r="BF237" s="229">
        <f>IF(N237="snížená",J237,0)</f>
        <v>0</v>
      </c>
      <c r="BG237" s="229">
        <f>IF(N237="zákl. přenesená",J237,0)</f>
        <v>0</v>
      </c>
      <c r="BH237" s="229">
        <f>IF(N237="sníž. přenesená",J237,0)</f>
        <v>0</v>
      </c>
      <c r="BI237" s="229">
        <f>IF(N237="nulová",J237,0)</f>
        <v>0</v>
      </c>
      <c r="BJ237" s="20" t="s">
        <v>83</v>
      </c>
      <c r="BK237" s="229">
        <f>ROUND(I237*H237,2)</f>
        <v>0</v>
      </c>
      <c r="BL237" s="20" t="s">
        <v>1643</v>
      </c>
      <c r="BM237" s="228" t="s">
        <v>1644</v>
      </c>
    </row>
    <row r="238" s="2" customFormat="1" ht="16.5" customHeight="1">
      <c r="A238" s="41"/>
      <c r="B238" s="42"/>
      <c r="C238" s="217" t="s">
        <v>576</v>
      </c>
      <c r="D238" s="217" t="s">
        <v>199</v>
      </c>
      <c r="E238" s="218" t="s">
        <v>1645</v>
      </c>
      <c r="F238" s="219" t="s">
        <v>1646</v>
      </c>
      <c r="G238" s="220" t="s">
        <v>851</v>
      </c>
      <c r="H238" s="221">
        <v>1</v>
      </c>
      <c r="I238" s="222"/>
      <c r="J238" s="223">
        <f>ROUND(I238*H238,2)</f>
        <v>0</v>
      </c>
      <c r="K238" s="219" t="s">
        <v>19</v>
      </c>
      <c r="L238" s="47"/>
      <c r="M238" s="280" t="s">
        <v>19</v>
      </c>
      <c r="N238" s="281" t="s">
        <v>47</v>
      </c>
      <c r="O238" s="282"/>
      <c r="P238" s="283">
        <f>O238*H238</f>
        <v>0</v>
      </c>
      <c r="Q238" s="283">
        <v>0</v>
      </c>
      <c r="R238" s="283">
        <f>Q238*H238</f>
        <v>0</v>
      </c>
      <c r="S238" s="283">
        <v>0</v>
      </c>
      <c r="T238" s="284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8" t="s">
        <v>1643</v>
      </c>
      <c r="AT238" s="228" t="s">
        <v>199</v>
      </c>
      <c r="AU238" s="228" t="s">
        <v>85</v>
      </c>
      <c r="AY238" s="20" t="s">
        <v>197</v>
      </c>
      <c r="BE238" s="229">
        <f>IF(N238="základní",J238,0)</f>
        <v>0</v>
      </c>
      <c r="BF238" s="229">
        <f>IF(N238="snížená",J238,0)</f>
        <v>0</v>
      </c>
      <c r="BG238" s="229">
        <f>IF(N238="zákl. přenesená",J238,0)</f>
        <v>0</v>
      </c>
      <c r="BH238" s="229">
        <f>IF(N238="sníž. přenesená",J238,0)</f>
        <v>0</v>
      </c>
      <c r="BI238" s="229">
        <f>IF(N238="nulová",J238,0)</f>
        <v>0</v>
      </c>
      <c r="BJ238" s="20" t="s">
        <v>83</v>
      </c>
      <c r="BK238" s="229">
        <f>ROUND(I238*H238,2)</f>
        <v>0</v>
      </c>
      <c r="BL238" s="20" t="s">
        <v>1643</v>
      </c>
      <c r="BM238" s="228" t="s">
        <v>1647</v>
      </c>
    </row>
    <row r="239" s="2" customFormat="1" ht="6.96" customHeight="1">
      <c r="A239" s="41"/>
      <c r="B239" s="62"/>
      <c r="C239" s="63"/>
      <c r="D239" s="63"/>
      <c r="E239" s="63"/>
      <c r="F239" s="63"/>
      <c r="G239" s="63"/>
      <c r="H239" s="63"/>
      <c r="I239" s="63"/>
      <c r="J239" s="63"/>
      <c r="K239" s="63"/>
      <c r="L239" s="47"/>
      <c r="M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</row>
  </sheetData>
  <sheetProtection sheet="1" autoFilter="0" formatColumns="0" formatRows="0" objects="1" scenarios="1" spinCount="100000" saltValue="ZQySzNkbBQHXxZKRXoP15kiPol6PLdAtYPt83jllY/jp46KiGgUqRTtd5aeCwifQ+GvzMJiFuy6uxxMuYMLRcQ==" hashValue="KTCR6H8AD4Lk8g0mnMtRzJn+tf/BN/faZCEbPCcbhD2/Nw+6aDAWIOdhxrp4lOZQT7XP50xYgBKmAV2gx882rw==" algorithmName="SHA-512" password="CC35"/>
  <autoFilter ref="C94:K23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122" r:id="rId1" display="https://podminky.urs.cz/item/CS_URS_2024_01/210100099"/>
    <hyperlink ref="F130" r:id="rId2" display="https://podminky.urs.cz/item/CS_URS_2025_02/218204104"/>
    <hyperlink ref="F133" r:id="rId3" display="https://podminky.urs.cz/item/CS_URS_2025_02/218204113"/>
    <hyperlink ref="F217" r:id="rId4" display="https://podminky.urs.cz/item/CS_URS_2024_01/74112213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5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118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85</v>
      </c>
    </row>
    <row r="4" s="1" customFormat="1" ht="24.96" customHeight="1">
      <c r="B4" s="23"/>
      <c r="D4" s="144" t="s">
        <v>156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Regenerace sídliště Husákova-Jiráskova, Nový Bor - realizace pro rok 2025</v>
      </c>
      <c r="F7" s="146"/>
      <c r="G7" s="146"/>
      <c r="H7" s="146"/>
      <c r="L7" s="23"/>
    </row>
    <row r="8" s="1" customFormat="1" ht="12" customHeight="1">
      <c r="B8" s="23"/>
      <c r="D8" s="146" t="s">
        <v>157</v>
      </c>
      <c r="L8" s="23"/>
    </row>
    <row r="9" s="2" customFormat="1" ht="16.5" customHeight="1">
      <c r="A9" s="41"/>
      <c r="B9" s="47"/>
      <c r="C9" s="41"/>
      <c r="D9" s="41"/>
      <c r="E9" s="147" t="s">
        <v>986</v>
      </c>
      <c r="F9" s="41"/>
      <c r="G9" s="41"/>
      <c r="H9" s="41"/>
      <c r="I9" s="41"/>
      <c r="J9" s="41"/>
      <c r="K9" s="41"/>
      <c r="L9" s="149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159</v>
      </c>
      <c r="E10" s="41"/>
      <c r="F10" s="41"/>
      <c r="G10" s="41"/>
      <c r="H10" s="41"/>
      <c r="I10" s="41"/>
      <c r="J10" s="41"/>
      <c r="K10" s="41"/>
      <c r="L10" s="149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50" t="s">
        <v>1648</v>
      </c>
      <c r="F11" s="41"/>
      <c r="G11" s="41"/>
      <c r="H11" s="41"/>
      <c r="I11" s="41"/>
      <c r="J11" s="41"/>
      <c r="K11" s="41"/>
      <c r="L11" s="149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9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9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1" t="str">
        <f>'Rekapitulace stavby'!AN8</f>
        <v>25. 8. 2025</v>
      </c>
      <c r="K14" s="41"/>
      <c r="L14" s="149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9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27</v>
      </c>
      <c r="K16" s="41"/>
      <c r="L16" s="149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30</v>
      </c>
      <c r="K17" s="41"/>
      <c r="L17" s="149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9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31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9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9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9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33</v>
      </c>
      <c r="E22" s="41"/>
      <c r="F22" s="41"/>
      <c r="G22" s="41"/>
      <c r="H22" s="41"/>
      <c r="I22" s="146" t="s">
        <v>26</v>
      </c>
      <c r="J22" s="136" t="s">
        <v>34</v>
      </c>
      <c r="K22" s="41"/>
      <c r="L22" s="149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6" t="s">
        <v>29</v>
      </c>
      <c r="J23" s="136" t="s">
        <v>36</v>
      </c>
      <c r="K23" s="41"/>
      <c r="L23" s="149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9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38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9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39</v>
      </c>
      <c r="F26" s="41"/>
      <c r="G26" s="41"/>
      <c r="H26" s="41"/>
      <c r="I26" s="146" t="s">
        <v>29</v>
      </c>
      <c r="J26" s="136" t="s">
        <v>19</v>
      </c>
      <c r="K26" s="41"/>
      <c r="L26" s="149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9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40</v>
      </c>
      <c r="E28" s="41"/>
      <c r="F28" s="41"/>
      <c r="G28" s="41"/>
      <c r="H28" s="41"/>
      <c r="I28" s="41"/>
      <c r="J28" s="41"/>
      <c r="K28" s="41"/>
      <c r="L28" s="149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2"/>
      <c r="B29" s="153"/>
      <c r="C29" s="152"/>
      <c r="D29" s="152"/>
      <c r="E29" s="154" t="s">
        <v>19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9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6"/>
      <c r="E31" s="156"/>
      <c r="F31" s="156"/>
      <c r="G31" s="156"/>
      <c r="H31" s="156"/>
      <c r="I31" s="156"/>
      <c r="J31" s="156"/>
      <c r="K31" s="156"/>
      <c r="L31" s="149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7" t="s">
        <v>42</v>
      </c>
      <c r="E32" s="41"/>
      <c r="F32" s="41"/>
      <c r="G32" s="41"/>
      <c r="H32" s="41"/>
      <c r="I32" s="41"/>
      <c r="J32" s="158">
        <f>ROUND(J92, 2)</f>
        <v>0</v>
      </c>
      <c r="K32" s="41"/>
      <c r="L32" s="149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6"/>
      <c r="E33" s="156"/>
      <c r="F33" s="156"/>
      <c r="G33" s="156"/>
      <c r="H33" s="156"/>
      <c r="I33" s="156"/>
      <c r="J33" s="156"/>
      <c r="K33" s="156"/>
      <c r="L33" s="149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9" t="s">
        <v>44</v>
      </c>
      <c r="G34" s="41"/>
      <c r="H34" s="41"/>
      <c r="I34" s="159" t="s">
        <v>43</v>
      </c>
      <c r="J34" s="159" t="s">
        <v>45</v>
      </c>
      <c r="K34" s="41"/>
      <c r="L34" s="149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48" t="s">
        <v>46</v>
      </c>
      <c r="E35" s="146" t="s">
        <v>47</v>
      </c>
      <c r="F35" s="160">
        <f>ROUND((SUM(BE92:BE178)),  2)</f>
        <v>0</v>
      </c>
      <c r="G35" s="41"/>
      <c r="H35" s="41"/>
      <c r="I35" s="161">
        <v>0.20999999999999999</v>
      </c>
      <c r="J35" s="160">
        <f>ROUND(((SUM(BE92:BE178))*I35),  2)</f>
        <v>0</v>
      </c>
      <c r="K35" s="41"/>
      <c r="L35" s="149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48</v>
      </c>
      <c r="F36" s="160">
        <f>ROUND((SUM(BF92:BF178)),  2)</f>
        <v>0</v>
      </c>
      <c r="G36" s="41"/>
      <c r="H36" s="41"/>
      <c r="I36" s="161">
        <v>0.12</v>
      </c>
      <c r="J36" s="160">
        <f>ROUND(((SUM(BF92:BF178))*I36),  2)</f>
        <v>0</v>
      </c>
      <c r="K36" s="41"/>
      <c r="L36" s="149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49</v>
      </c>
      <c r="F37" s="160">
        <f>ROUND((SUM(BG92:BG178)),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9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50</v>
      </c>
      <c r="F38" s="160">
        <f>ROUND((SUM(BH92:BH178)),  2)</f>
        <v>0</v>
      </c>
      <c r="G38" s="41"/>
      <c r="H38" s="41"/>
      <c r="I38" s="161">
        <v>0.12</v>
      </c>
      <c r="J38" s="160">
        <f>0</f>
        <v>0</v>
      </c>
      <c r="K38" s="41"/>
      <c r="L38" s="149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51</v>
      </c>
      <c r="F39" s="160">
        <f>ROUND((SUM(BI92:BI178)),  2)</f>
        <v>0</v>
      </c>
      <c r="G39" s="41"/>
      <c r="H39" s="41"/>
      <c r="I39" s="161">
        <v>0</v>
      </c>
      <c r="J39" s="160">
        <f>0</f>
        <v>0</v>
      </c>
      <c r="K39" s="41"/>
      <c r="L39" s="149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9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52</v>
      </c>
      <c r="E41" s="164"/>
      <c r="F41" s="164"/>
      <c r="G41" s="165" t="s">
        <v>53</v>
      </c>
      <c r="H41" s="166" t="s">
        <v>54</v>
      </c>
      <c r="I41" s="164"/>
      <c r="J41" s="167">
        <f>SUM(J32:J39)</f>
        <v>0</v>
      </c>
      <c r="K41" s="168"/>
      <c r="L41" s="149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9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9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163</v>
      </c>
      <c r="D47" s="43"/>
      <c r="E47" s="43"/>
      <c r="F47" s="43"/>
      <c r="G47" s="43"/>
      <c r="H47" s="43"/>
      <c r="I47" s="43"/>
      <c r="J47" s="43"/>
      <c r="K47" s="43"/>
      <c r="L47" s="149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9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9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Regenerace sídliště Husákova-Jiráskova, Nový Bor - realizace pro rok 2025</v>
      </c>
      <c r="F50" s="35"/>
      <c r="G50" s="35"/>
      <c r="H50" s="35"/>
      <c r="I50" s="43"/>
      <c r="J50" s="43"/>
      <c r="K50" s="43"/>
      <c r="L50" s="149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157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986</v>
      </c>
      <c r="F52" s="43"/>
      <c r="G52" s="43"/>
      <c r="H52" s="43"/>
      <c r="I52" s="43"/>
      <c r="J52" s="43"/>
      <c r="K52" s="43"/>
      <c r="L52" s="149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159</v>
      </c>
      <c r="D53" s="43"/>
      <c r="E53" s="43"/>
      <c r="F53" s="43"/>
      <c r="G53" s="43"/>
      <c r="H53" s="43"/>
      <c r="I53" s="43"/>
      <c r="J53" s="43"/>
      <c r="K53" s="43"/>
      <c r="L53" s="149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B 801 - Vegetační úpravy</v>
      </c>
      <c r="F54" s="43"/>
      <c r="G54" s="43"/>
      <c r="H54" s="43"/>
      <c r="I54" s="43"/>
      <c r="J54" s="43"/>
      <c r="K54" s="43"/>
      <c r="L54" s="149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9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k.ú. Nový Bor</v>
      </c>
      <c r="G56" s="43"/>
      <c r="H56" s="43"/>
      <c r="I56" s="35" t="s">
        <v>23</v>
      </c>
      <c r="J56" s="75" t="str">
        <f>IF(J14="","",J14)</f>
        <v>25. 8. 2025</v>
      </c>
      <c r="K56" s="43"/>
      <c r="L56" s="149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9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Nový Bor</v>
      </c>
      <c r="G58" s="43"/>
      <c r="H58" s="43"/>
      <c r="I58" s="35" t="s">
        <v>33</v>
      </c>
      <c r="J58" s="39" t="str">
        <f>E23</f>
        <v xml:space="preserve">ProProjekt s.r.o. </v>
      </c>
      <c r="K58" s="43"/>
      <c r="L58" s="14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Martin Rousek</v>
      </c>
      <c r="K59" s="43"/>
      <c r="L59" s="14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9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9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8" t="s">
        <v>74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9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166</v>
      </c>
    </row>
    <row r="64" s="9" customFormat="1" ht="24.96" customHeight="1">
      <c r="A64" s="9"/>
      <c r="B64" s="179"/>
      <c r="C64" s="180"/>
      <c r="D64" s="181" t="s">
        <v>1649</v>
      </c>
      <c r="E64" s="182"/>
      <c r="F64" s="182"/>
      <c r="G64" s="182"/>
      <c r="H64" s="182"/>
      <c r="I64" s="182"/>
      <c r="J64" s="183">
        <f>J93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7"/>
      <c r="D65" s="186" t="s">
        <v>1650</v>
      </c>
      <c r="E65" s="187"/>
      <c r="F65" s="187"/>
      <c r="G65" s="187"/>
      <c r="H65" s="187"/>
      <c r="I65" s="187"/>
      <c r="J65" s="188">
        <f>J94</f>
        <v>0</v>
      </c>
      <c r="K65" s="127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7"/>
      <c r="D66" s="186" t="s">
        <v>1651</v>
      </c>
      <c r="E66" s="187"/>
      <c r="F66" s="187"/>
      <c r="G66" s="187"/>
      <c r="H66" s="187"/>
      <c r="I66" s="187"/>
      <c r="J66" s="188">
        <f>J104</f>
        <v>0</v>
      </c>
      <c r="K66" s="127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21.84" customHeight="1">
      <c r="A67" s="10"/>
      <c r="B67" s="185"/>
      <c r="C67" s="127"/>
      <c r="D67" s="186" t="s">
        <v>1652</v>
      </c>
      <c r="E67" s="187"/>
      <c r="F67" s="187"/>
      <c r="G67" s="187"/>
      <c r="H67" s="187"/>
      <c r="I67" s="187"/>
      <c r="J67" s="188">
        <f>J115</f>
        <v>0</v>
      </c>
      <c r="K67" s="127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27"/>
      <c r="D68" s="186" t="s">
        <v>1653</v>
      </c>
      <c r="E68" s="187"/>
      <c r="F68" s="187"/>
      <c r="G68" s="187"/>
      <c r="H68" s="187"/>
      <c r="I68" s="187"/>
      <c r="J68" s="188">
        <f>J156</f>
        <v>0</v>
      </c>
      <c r="K68" s="127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7"/>
      <c r="D69" s="186" t="s">
        <v>1654</v>
      </c>
      <c r="E69" s="187"/>
      <c r="F69" s="187"/>
      <c r="G69" s="187"/>
      <c r="H69" s="187"/>
      <c r="I69" s="187"/>
      <c r="J69" s="188">
        <f>J166</f>
        <v>0</v>
      </c>
      <c r="K69" s="127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7"/>
      <c r="D70" s="186" t="s">
        <v>1655</v>
      </c>
      <c r="E70" s="187"/>
      <c r="F70" s="187"/>
      <c r="G70" s="187"/>
      <c r="H70" s="187"/>
      <c r="I70" s="187"/>
      <c r="J70" s="188">
        <f>J176</f>
        <v>0</v>
      </c>
      <c r="K70" s="127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9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9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9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182</v>
      </c>
      <c r="D77" s="43"/>
      <c r="E77" s="43"/>
      <c r="F77" s="43"/>
      <c r="G77" s="43"/>
      <c r="H77" s="43"/>
      <c r="I77" s="43"/>
      <c r="J77" s="43"/>
      <c r="K77" s="43"/>
      <c r="L77" s="149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9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9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6.25" customHeight="1">
      <c r="A80" s="41"/>
      <c r="B80" s="42"/>
      <c r="C80" s="43"/>
      <c r="D80" s="43"/>
      <c r="E80" s="173" t="str">
        <f>E7</f>
        <v>Regenerace sídliště Husákova-Jiráskova, Nový Bor - realizace pro rok 2025</v>
      </c>
      <c r="F80" s="35"/>
      <c r="G80" s="35"/>
      <c r="H80" s="35"/>
      <c r="I80" s="43"/>
      <c r="J80" s="43"/>
      <c r="K80" s="43"/>
      <c r="L80" s="149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157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3" t="s">
        <v>986</v>
      </c>
      <c r="F82" s="43"/>
      <c r="G82" s="43"/>
      <c r="H82" s="43"/>
      <c r="I82" s="43"/>
      <c r="J82" s="43"/>
      <c r="K82" s="43"/>
      <c r="L82" s="149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159</v>
      </c>
      <c r="D83" s="43"/>
      <c r="E83" s="43"/>
      <c r="F83" s="43"/>
      <c r="G83" s="43"/>
      <c r="H83" s="43"/>
      <c r="I83" s="43"/>
      <c r="J83" s="43"/>
      <c r="K83" s="43"/>
      <c r="L83" s="149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B 801 - Vegetační úpravy</v>
      </c>
      <c r="F84" s="43"/>
      <c r="G84" s="43"/>
      <c r="H84" s="43"/>
      <c r="I84" s="43"/>
      <c r="J84" s="43"/>
      <c r="K84" s="43"/>
      <c r="L84" s="149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9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>k.ú. Nový Bor</v>
      </c>
      <c r="G86" s="43"/>
      <c r="H86" s="43"/>
      <c r="I86" s="35" t="s">
        <v>23</v>
      </c>
      <c r="J86" s="75" t="str">
        <f>IF(J14="","",J14)</f>
        <v>25. 8. 2025</v>
      </c>
      <c r="K86" s="43"/>
      <c r="L86" s="149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9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25</v>
      </c>
      <c r="D88" s="43"/>
      <c r="E88" s="43"/>
      <c r="F88" s="30" t="str">
        <f>E17</f>
        <v>Město Nový Bor</v>
      </c>
      <c r="G88" s="43"/>
      <c r="H88" s="43"/>
      <c r="I88" s="35" t="s">
        <v>33</v>
      </c>
      <c r="J88" s="39" t="str">
        <f>E23</f>
        <v xml:space="preserve">ProProjekt s.r.o. </v>
      </c>
      <c r="K88" s="43"/>
      <c r="L88" s="149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31</v>
      </c>
      <c r="D89" s="43"/>
      <c r="E89" s="43"/>
      <c r="F89" s="30" t="str">
        <f>IF(E20="","",E20)</f>
        <v>Vyplň údaj</v>
      </c>
      <c r="G89" s="43"/>
      <c r="H89" s="43"/>
      <c r="I89" s="35" t="s">
        <v>38</v>
      </c>
      <c r="J89" s="39" t="str">
        <f>E26</f>
        <v>Martin Rousek</v>
      </c>
      <c r="K89" s="43"/>
      <c r="L89" s="149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9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90"/>
      <c r="B91" s="191"/>
      <c r="C91" s="192" t="s">
        <v>183</v>
      </c>
      <c r="D91" s="193" t="s">
        <v>61</v>
      </c>
      <c r="E91" s="193" t="s">
        <v>57</v>
      </c>
      <c r="F91" s="193" t="s">
        <v>58</v>
      </c>
      <c r="G91" s="193" t="s">
        <v>184</v>
      </c>
      <c r="H91" s="193" t="s">
        <v>185</v>
      </c>
      <c r="I91" s="193" t="s">
        <v>186</v>
      </c>
      <c r="J91" s="193" t="s">
        <v>165</v>
      </c>
      <c r="K91" s="194" t="s">
        <v>187</v>
      </c>
      <c r="L91" s="195"/>
      <c r="M91" s="95" t="s">
        <v>19</v>
      </c>
      <c r="N91" s="96" t="s">
        <v>46</v>
      </c>
      <c r="O91" s="96" t="s">
        <v>188</v>
      </c>
      <c r="P91" s="96" t="s">
        <v>189</v>
      </c>
      <c r="Q91" s="96" t="s">
        <v>190</v>
      </c>
      <c r="R91" s="96" t="s">
        <v>191</v>
      </c>
      <c r="S91" s="96" t="s">
        <v>192</v>
      </c>
      <c r="T91" s="97" t="s">
        <v>193</v>
      </c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</row>
    <row r="92" s="2" customFormat="1" ht="22.8" customHeight="1">
      <c r="A92" s="41"/>
      <c r="B92" s="42"/>
      <c r="C92" s="102" t="s">
        <v>194</v>
      </c>
      <c r="D92" s="43"/>
      <c r="E92" s="43"/>
      <c r="F92" s="43"/>
      <c r="G92" s="43"/>
      <c r="H92" s="43"/>
      <c r="I92" s="43"/>
      <c r="J92" s="196">
        <f>BK92</f>
        <v>0</v>
      </c>
      <c r="K92" s="43"/>
      <c r="L92" s="47"/>
      <c r="M92" s="98"/>
      <c r="N92" s="197"/>
      <c r="O92" s="99"/>
      <c r="P92" s="198">
        <f>P93</f>
        <v>0</v>
      </c>
      <c r="Q92" s="99"/>
      <c r="R92" s="198">
        <f>R93</f>
        <v>0</v>
      </c>
      <c r="S92" s="99"/>
      <c r="T92" s="199">
        <f>T93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75</v>
      </c>
      <c r="AU92" s="20" t="s">
        <v>166</v>
      </c>
      <c r="BK92" s="200">
        <f>BK93</f>
        <v>0</v>
      </c>
    </row>
    <row r="93" s="12" customFormat="1" ht="25.92" customHeight="1">
      <c r="A93" s="12"/>
      <c r="B93" s="201"/>
      <c r="C93" s="202"/>
      <c r="D93" s="203" t="s">
        <v>75</v>
      </c>
      <c r="E93" s="204" t="s">
        <v>1656</v>
      </c>
      <c r="F93" s="204" t="s">
        <v>117</v>
      </c>
      <c r="G93" s="202"/>
      <c r="H93" s="202"/>
      <c r="I93" s="205"/>
      <c r="J93" s="206">
        <f>BK93</f>
        <v>0</v>
      </c>
      <c r="K93" s="202"/>
      <c r="L93" s="207"/>
      <c r="M93" s="208"/>
      <c r="N93" s="209"/>
      <c r="O93" s="209"/>
      <c r="P93" s="210">
        <f>P94+P156+P166</f>
        <v>0</v>
      </c>
      <c r="Q93" s="209"/>
      <c r="R93" s="210">
        <f>R94+R156+R166</f>
        <v>0</v>
      </c>
      <c r="S93" s="209"/>
      <c r="T93" s="211">
        <f>T94+T156+T166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2" t="s">
        <v>83</v>
      </c>
      <c r="AT93" s="213" t="s">
        <v>75</v>
      </c>
      <c r="AU93" s="213" t="s">
        <v>76</v>
      </c>
      <c r="AY93" s="212" t="s">
        <v>197</v>
      </c>
      <c r="BK93" s="214">
        <f>BK94+BK156+BK166</f>
        <v>0</v>
      </c>
    </row>
    <row r="94" s="12" customFormat="1" ht="22.8" customHeight="1">
      <c r="A94" s="12"/>
      <c r="B94" s="201"/>
      <c r="C94" s="202"/>
      <c r="D94" s="203" t="s">
        <v>75</v>
      </c>
      <c r="E94" s="215" t="s">
        <v>1657</v>
      </c>
      <c r="F94" s="215" t="s">
        <v>1657</v>
      </c>
      <c r="G94" s="202"/>
      <c r="H94" s="202"/>
      <c r="I94" s="205"/>
      <c r="J94" s="216">
        <f>BK94</f>
        <v>0</v>
      </c>
      <c r="K94" s="202"/>
      <c r="L94" s="207"/>
      <c r="M94" s="208"/>
      <c r="N94" s="209"/>
      <c r="O94" s="209"/>
      <c r="P94" s="210">
        <f>P95+SUM(P96:P104)</f>
        <v>0</v>
      </c>
      <c r="Q94" s="209"/>
      <c r="R94" s="210">
        <f>R95+SUM(R96:R104)</f>
        <v>0</v>
      </c>
      <c r="S94" s="209"/>
      <c r="T94" s="211">
        <f>T95+SUM(T96:T104)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2" t="s">
        <v>83</v>
      </c>
      <c r="AT94" s="213" t="s">
        <v>75</v>
      </c>
      <c r="AU94" s="213" t="s">
        <v>83</v>
      </c>
      <c r="AY94" s="212" t="s">
        <v>197</v>
      </c>
      <c r="BK94" s="214">
        <f>BK95+SUM(BK96:BK104)</f>
        <v>0</v>
      </c>
    </row>
    <row r="95" s="2" customFormat="1" ht="49.05" customHeight="1">
      <c r="A95" s="41"/>
      <c r="B95" s="42"/>
      <c r="C95" s="217" t="s">
        <v>83</v>
      </c>
      <c r="D95" s="217" t="s">
        <v>199</v>
      </c>
      <c r="E95" s="218" t="s">
        <v>1658</v>
      </c>
      <c r="F95" s="219" t="s">
        <v>1659</v>
      </c>
      <c r="G95" s="220" t="s">
        <v>202</v>
      </c>
      <c r="H95" s="221">
        <v>20</v>
      </c>
      <c r="I95" s="222"/>
      <c r="J95" s="223">
        <f>ROUND(I95*H95,2)</f>
        <v>0</v>
      </c>
      <c r="K95" s="219" t="s">
        <v>203</v>
      </c>
      <c r="L95" s="47"/>
      <c r="M95" s="224" t="s">
        <v>19</v>
      </c>
      <c r="N95" s="225" t="s">
        <v>47</v>
      </c>
      <c r="O95" s="87"/>
      <c r="P95" s="226">
        <f>O95*H95</f>
        <v>0</v>
      </c>
      <c r="Q95" s="226">
        <v>0</v>
      </c>
      <c r="R95" s="226">
        <f>Q95*H95</f>
        <v>0</v>
      </c>
      <c r="S95" s="226">
        <v>0</v>
      </c>
      <c r="T95" s="227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8" t="s">
        <v>204</v>
      </c>
      <c r="AT95" s="228" t="s">
        <v>199</v>
      </c>
      <c r="AU95" s="228" t="s">
        <v>85</v>
      </c>
      <c r="AY95" s="20" t="s">
        <v>197</v>
      </c>
      <c r="BE95" s="229">
        <f>IF(N95="základní",J95,0)</f>
        <v>0</v>
      </c>
      <c r="BF95" s="229">
        <f>IF(N95="snížená",J95,0)</f>
        <v>0</v>
      </c>
      <c r="BG95" s="229">
        <f>IF(N95="zákl. přenesená",J95,0)</f>
        <v>0</v>
      </c>
      <c r="BH95" s="229">
        <f>IF(N95="sníž. přenesená",J95,0)</f>
        <v>0</v>
      </c>
      <c r="BI95" s="229">
        <f>IF(N95="nulová",J95,0)</f>
        <v>0</v>
      </c>
      <c r="BJ95" s="20" t="s">
        <v>83</v>
      </c>
      <c r="BK95" s="229">
        <f>ROUND(I95*H95,2)</f>
        <v>0</v>
      </c>
      <c r="BL95" s="20" t="s">
        <v>204</v>
      </c>
      <c r="BM95" s="228" t="s">
        <v>1660</v>
      </c>
    </row>
    <row r="96" s="2" customFormat="1">
      <c r="A96" s="41"/>
      <c r="B96" s="42"/>
      <c r="C96" s="43"/>
      <c r="D96" s="230" t="s">
        <v>206</v>
      </c>
      <c r="E96" s="43"/>
      <c r="F96" s="231" t="s">
        <v>1661</v>
      </c>
      <c r="G96" s="43"/>
      <c r="H96" s="43"/>
      <c r="I96" s="232"/>
      <c r="J96" s="43"/>
      <c r="K96" s="43"/>
      <c r="L96" s="47"/>
      <c r="M96" s="233"/>
      <c r="N96" s="23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206</v>
      </c>
      <c r="AU96" s="20" t="s">
        <v>85</v>
      </c>
    </row>
    <row r="97" s="13" customFormat="1">
      <c r="A97" s="13"/>
      <c r="B97" s="235"/>
      <c r="C97" s="236"/>
      <c r="D97" s="237" t="s">
        <v>208</v>
      </c>
      <c r="E97" s="238" t="s">
        <v>19</v>
      </c>
      <c r="F97" s="239" t="s">
        <v>1662</v>
      </c>
      <c r="G97" s="236"/>
      <c r="H97" s="240">
        <v>20</v>
      </c>
      <c r="I97" s="241"/>
      <c r="J97" s="236"/>
      <c r="K97" s="236"/>
      <c r="L97" s="242"/>
      <c r="M97" s="243"/>
      <c r="N97" s="244"/>
      <c r="O97" s="244"/>
      <c r="P97" s="244"/>
      <c r="Q97" s="244"/>
      <c r="R97" s="244"/>
      <c r="S97" s="244"/>
      <c r="T97" s="245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6" t="s">
        <v>208</v>
      </c>
      <c r="AU97" s="246" t="s">
        <v>85</v>
      </c>
      <c r="AV97" s="13" t="s">
        <v>85</v>
      </c>
      <c r="AW97" s="13" t="s">
        <v>37</v>
      </c>
      <c r="AX97" s="13" t="s">
        <v>83</v>
      </c>
      <c r="AY97" s="246" t="s">
        <v>197</v>
      </c>
    </row>
    <row r="98" s="2" customFormat="1" ht="33" customHeight="1">
      <c r="A98" s="41"/>
      <c r="B98" s="42"/>
      <c r="C98" s="217" t="s">
        <v>85</v>
      </c>
      <c r="D98" s="217" t="s">
        <v>199</v>
      </c>
      <c r="E98" s="218" t="s">
        <v>1663</v>
      </c>
      <c r="F98" s="219" t="s">
        <v>1664</v>
      </c>
      <c r="G98" s="220" t="s">
        <v>202</v>
      </c>
      <c r="H98" s="221">
        <v>20</v>
      </c>
      <c r="I98" s="222"/>
      <c r="J98" s="223">
        <f>ROUND(I98*H98,2)</f>
        <v>0</v>
      </c>
      <c r="K98" s="219" t="s">
        <v>203</v>
      </c>
      <c r="L98" s="47"/>
      <c r="M98" s="224" t="s">
        <v>19</v>
      </c>
      <c r="N98" s="225" t="s">
        <v>47</v>
      </c>
      <c r="O98" s="87"/>
      <c r="P98" s="226">
        <f>O98*H98</f>
        <v>0</v>
      </c>
      <c r="Q98" s="226">
        <v>0</v>
      </c>
      <c r="R98" s="226">
        <f>Q98*H98</f>
        <v>0</v>
      </c>
      <c r="S98" s="226">
        <v>0</v>
      </c>
      <c r="T98" s="22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8" t="s">
        <v>204</v>
      </c>
      <c r="AT98" s="228" t="s">
        <v>199</v>
      </c>
      <c r="AU98" s="228" t="s">
        <v>85</v>
      </c>
      <c r="AY98" s="20" t="s">
        <v>197</v>
      </c>
      <c r="BE98" s="229">
        <f>IF(N98="základní",J98,0)</f>
        <v>0</v>
      </c>
      <c r="BF98" s="229">
        <f>IF(N98="snížená",J98,0)</f>
        <v>0</v>
      </c>
      <c r="BG98" s="229">
        <f>IF(N98="zákl. přenesená",J98,0)</f>
        <v>0</v>
      </c>
      <c r="BH98" s="229">
        <f>IF(N98="sníž. přenesená",J98,0)</f>
        <v>0</v>
      </c>
      <c r="BI98" s="229">
        <f>IF(N98="nulová",J98,0)</f>
        <v>0</v>
      </c>
      <c r="BJ98" s="20" t="s">
        <v>83</v>
      </c>
      <c r="BK98" s="229">
        <f>ROUND(I98*H98,2)</f>
        <v>0</v>
      </c>
      <c r="BL98" s="20" t="s">
        <v>204</v>
      </c>
      <c r="BM98" s="228" t="s">
        <v>1665</v>
      </c>
    </row>
    <row r="99" s="2" customFormat="1">
      <c r="A99" s="41"/>
      <c r="B99" s="42"/>
      <c r="C99" s="43"/>
      <c r="D99" s="230" t="s">
        <v>206</v>
      </c>
      <c r="E99" s="43"/>
      <c r="F99" s="231" t="s">
        <v>1666</v>
      </c>
      <c r="G99" s="43"/>
      <c r="H99" s="43"/>
      <c r="I99" s="232"/>
      <c r="J99" s="43"/>
      <c r="K99" s="43"/>
      <c r="L99" s="47"/>
      <c r="M99" s="233"/>
      <c r="N99" s="23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206</v>
      </c>
      <c r="AU99" s="20" t="s">
        <v>85</v>
      </c>
    </row>
    <row r="100" s="2" customFormat="1" ht="24.15" customHeight="1">
      <c r="A100" s="41"/>
      <c r="B100" s="42"/>
      <c r="C100" s="217" t="s">
        <v>93</v>
      </c>
      <c r="D100" s="217" t="s">
        <v>199</v>
      </c>
      <c r="E100" s="218" t="s">
        <v>1667</v>
      </c>
      <c r="F100" s="219" t="s">
        <v>1668</v>
      </c>
      <c r="G100" s="220" t="s">
        <v>202</v>
      </c>
      <c r="H100" s="221">
        <v>116</v>
      </c>
      <c r="I100" s="222"/>
      <c r="J100" s="223">
        <f>ROUND(I100*H100,2)</f>
        <v>0</v>
      </c>
      <c r="K100" s="219" t="s">
        <v>203</v>
      </c>
      <c r="L100" s="47"/>
      <c r="M100" s="224" t="s">
        <v>19</v>
      </c>
      <c r="N100" s="225" t="s">
        <v>47</v>
      </c>
      <c r="O100" s="87"/>
      <c r="P100" s="226">
        <f>O100*H100</f>
        <v>0</v>
      </c>
      <c r="Q100" s="226">
        <v>0</v>
      </c>
      <c r="R100" s="226">
        <f>Q100*H100</f>
        <v>0</v>
      </c>
      <c r="S100" s="226">
        <v>0</v>
      </c>
      <c r="T100" s="22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8" t="s">
        <v>204</v>
      </c>
      <c r="AT100" s="228" t="s">
        <v>199</v>
      </c>
      <c r="AU100" s="228" t="s">
        <v>85</v>
      </c>
      <c r="AY100" s="20" t="s">
        <v>197</v>
      </c>
      <c r="BE100" s="229">
        <f>IF(N100="základní",J100,0)</f>
        <v>0</v>
      </c>
      <c r="BF100" s="229">
        <f>IF(N100="snížená",J100,0)</f>
        <v>0</v>
      </c>
      <c r="BG100" s="229">
        <f>IF(N100="zákl. přenesená",J100,0)</f>
        <v>0</v>
      </c>
      <c r="BH100" s="229">
        <f>IF(N100="sníž. přenesená",J100,0)</f>
        <v>0</v>
      </c>
      <c r="BI100" s="229">
        <f>IF(N100="nulová",J100,0)</f>
        <v>0</v>
      </c>
      <c r="BJ100" s="20" t="s">
        <v>83</v>
      </c>
      <c r="BK100" s="229">
        <f>ROUND(I100*H100,2)</f>
        <v>0</v>
      </c>
      <c r="BL100" s="20" t="s">
        <v>204</v>
      </c>
      <c r="BM100" s="228" t="s">
        <v>1669</v>
      </c>
    </row>
    <row r="101" s="2" customFormat="1">
      <c r="A101" s="41"/>
      <c r="B101" s="42"/>
      <c r="C101" s="43"/>
      <c r="D101" s="230" t="s">
        <v>206</v>
      </c>
      <c r="E101" s="43"/>
      <c r="F101" s="231" t="s">
        <v>1670</v>
      </c>
      <c r="G101" s="43"/>
      <c r="H101" s="43"/>
      <c r="I101" s="232"/>
      <c r="J101" s="43"/>
      <c r="K101" s="43"/>
      <c r="L101" s="47"/>
      <c r="M101" s="233"/>
      <c r="N101" s="23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206</v>
      </c>
      <c r="AU101" s="20" t="s">
        <v>85</v>
      </c>
    </row>
    <row r="102" s="13" customFormat="1">
      <c r="A102" s="13"/>
      <c r="B102" s="235"/>
      <c r="C102" s="236"/>
      <c r="D102" s="237" t="s">
        <v>208</v>
      </c>
      <c r="E102" s="238" t="s">
        <v>19</v>
      </c>
      <c r="F102" s="239" t="s">
        <v>1671</v>
      </c>
      <c r="G102" s="236"/>
      <c r="H102" s="240">
        <v>116</v>
      </c>
      <c r="I102" s="241"/>
      <c r="J102" s="236"/>
      <c r="K102" s="236"/>
      <c r="L102" s="242"/>
      <c r="M102" s="243"/>
      <c r="N102" s="244"/>
      <c r="O102" s="244"/>
      <c r="P102" s="244"/>
      <c r="Q102" s="244"/>
      <c r="R102" s="244"/>
      <c r="S102" s="244"/>
      <c r="T102" s="245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6" t="s">
        <v>208</v>
      </c>
      <c r="AU102" s="246" t="s">
        <v>85</v>
      </c>
      <c r="AV102" s="13" t="s">
        <v>85</v>
      </c>
      <c r="AW102" s="13" t="s">
        <v>37</v>
      </c>
      <c r="AX102" s="13" t="s">
        <v>83</v>
      </c>
      <c r="AY102" s="246" t="s">
        <v>197</v>
      </c>
    </row>
    <row r="103" s="2" customFormat="1" ht="24.15" customHeight="1">
      <c r="A103" s="41"/>
      <c r="B103" s="42"/>
      <c r="C103" s="217" t="s">
        <v>204</v>
      </c>
      <c r="D103" s="217" t="s">
        <v>199</v>
      </c>
      <c r="E103" s="218" t="s">
        <v>1672</v>
      </c>
      <c r="F103" s="219" t="s">
        <v>1673</v>
      </c>
      <c r="G103" s="220" t="s">
        <v>345</v>
      </c>
      <c r="H103" s="221">
        <v>0.80000000000000004</v>
      </c>
      <c r="I103" s="222"/>
      <c r="J103" s="223">
        <f>ROUND(I103*H103,2)</f>
        <v>0</v>
      </c>
      <c r="K103" s="219" t="s">
        <v>19</v>
      </c>
      <c r="L103" s="47"/>
      <c r="M103" s="224" t="s">
        <v>19</v>
      </c>
      <c r="N103" s="225" t="s">
        <v>47</v>
      </c>
      <c r="O103" s="87"/>
      <c r="P103" s="226">
        <f>O103*H103</f>
        <v>0</v>
      </c>
      <c r="Q103" s="226">
        <v>0</v>
      </c>
      <c r="R103" s="226">
        <f>Q103*H103</f>
        <v>0</v>
      </c>
      <c r="S103" s="226">
        <v>0</v>
      </c>
      <c r="T103" s="22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8" t="s">
        <v>204</v>
      </c>
      <c r="AT103" s="228" t="s">
        <v>199</v>
      </c>
      <c r="AU103" s="228" t="s">
        <v>85</v>
      </c>
      <c r="AY103" s="20" t="s">
        <v>197</v>
      </c>
      <c r="BE103" s="229">
        <f>IF(N103="základní",J103,0)</f>
        <v>0</v>
      </c>
      <c r="BF103" s="229">
        <f>IF(N103="snížená",J103,0)</f>
        <v>0</v>
      </c>
      <c r="BG103" s="229">
        <f>IF(N103="zákl. přenesená",J103,0)</f>
        <v>0</v>
      </c>
      <c r="BH103" s="229">
        <f>IF(N103="sníž. přenesená",J103,0)</f>
        <v>0</v>
      </c>
      <c r="BI103" s="229">
        <f>IF(N103="nulová",J103,0)</f>
        <v>0</v>
      </c>
      <c r="BJ103" s="20" t="s">
        <v>83</v>
      </c>
      <c r="BK103" s="229">
        <f>ROUND(I103*H103,2)</f>
        <v>0</v>
      </c>
      <c r="BL103" s="20" t="s">
        <v>204</v>
      </c>
      <c r="BM103" s="228" t="s">
        <v>1674</v>
      </c>
    </row>
    <row r="104" s="12" customFormat="1" ht="20.88" customHeight="1">
      <c r="A104" s="12"/>
      <c r="B104" s="201"/>
      <c r="C104" s="202"/>
      <c r="D104" s="203" t="s">
        <v>75</v>
      </c>
      <c r="E104" s="215" t="s">
        <v>1675</v>
      </c>
      <c r="F104" s="215" t="s">
        <v>1676</v>
      </c>
      <c r="G104" s="202"/>
      <c r="H104" s="202"/>
      <c r="I104" s="205"/>
      <c r="J104" s="216">
        <f>BK104</f>
        <v>0</v>
      </c>
      <c r="K104" s="202"/>
      <c r="L104" s="207"/>
      <c r="M104" s="208"/>
      <c r="N104" s="209"/>
      <c r="O104" s="209"/>
      <c r="P104" s="210">
        <f>P105+SUM(P106:P115)</f>
        <v>0</v>
      </c>
      <c r="Q104" s="209"/>
      <c r="R104" s="210">
        <f>R105+SUM(R106:R115)</f>
        <v>0</v>
      </c>
      <c r="S104" s="209"/>
      <c r="T104" s="211">
        <f>T105+SUM(T106:T115)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2" t="s">
        <v>83</v>
      </c>
      <c r="AT104" s="213" t="s">
        <v>75</v>
      </c>
      <c r="AU104" s="213" t="s">
        <v>85</v>
      </c>
      <c r="AY104" s="212" t="s">
        <v>197</v>
      </c>
      <c r="BK104" s="214">
        <f>BK105+SUM(BK106:BK115)</f>
        <v>0</v>
      </c>
    </row>
    <row r="105" s="2" customFormat="1" ht="55.5" customHeight="1">
      <c r="A105" s="41"/>
      <c r="B105" s="42"/>
      <c r="C105" s="217" t="s">
        <v>224</v>
      </c>
      <c r="D105" s="217" t="s">
        <v>199</v>
      </c>
      <c r="E105" s="218" t="s">
        <v>1046</v>
      </c>
      <c r="F105" s="219" t="s">
        <v>1047</v>
      </c>
      <c r="G105" s="220" t="s">
        <v>202</v>
      </c>
      <c r="H105" s="221">
        <v>65</v>
      </c>
      <c r="I105" s="222"/>
      <c r="J105" s="223">
        <f>ROUND(I105*H105,2)</f>
        <v>0</v>
      </c>
      <c r="K105" s="219" t="s">
        <v>203</v>
      </c>
      <c r="L105" s="47"/>
      <c r="M105" s="224" t="s">
        <v>19</v>
      </c>
      <c r="N105" s="225" t="s">
        <v>47</v>
      </c>
      <c r="O105" s="87"/>
      <c r="P105" s="226">
        <f>O105*H105</f>
        <v>0</v>
      </c>
      <c r="Q105" s="226">
        <v>0</v>
      </c>
      <c r="R105" s="226">
        <f>Q105*H105</f>
        <v>0</v>
      </c>
      <c r="S105" s="226">
        <v>0</v>
      </c>
      <c r="T105" s="22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8" t="s">
        <v>204</v>
      </c>
      <c r="AT105" s="228" t="s">
        <v>199</v>
      </c>
      <c r="AU105" s="228" t="s">
        <v>93</v>
      </c>
      <c r="AY105" s="20" t="s">
        <v>197</v>
      </c>
      <c r="BE105" s="229">
        <f>IF(N105="základní",J105,0)</f>
        <v>0</v>
      </c>
      <c r="BF105" s="229">
        <f>IF(N105="snížená",J105,0)</f>
        <v>0</v>
      </c>
      <c r="BG105" s="229">
        <f>IF(N105="zákl. přenesená",J105,0)</f>
        <v>0</v>
      </c>
      <c r="BH105" s="229">
        <f>IF(N105="sníž. přenesená",J105,0)</f>
        <v>0</v>
      </c>
      <c r="BI105" s="229">
        <f>IF(N105="nulová",J105,0)</f>
        <v>0</v>
      </c>
      <c r="BJ105" s="20" t="s">
        <v>83</v>
      </c>
      <c r="BK105" s="229">
        <f>ROUND(I105*H105,2)</f>
        <v>0</v>
      </c>
      <c r="BL105" s="20" t="s">
        <v>204</v>
      </c>
      <c r="BM105" s="228" t="s">
        <v>1677</v>
      </c>
    </row>
    <row r="106" s="2" customFormat="1">
      <c r="A106" s="41"/>
      <c r="B106" s="42"/>
      <c r="C106" s="43"/>
      <c r="D106" s="230" t="s">
        <v>206</v>
      </c>
      <c r="E106" s="43"/>
      <c r="F106" s="231" t="s">
        <v>1049</v>
      </c>
      <c r="G106" s="43"/>
      <c r="H106" s="43"/>
      <c r="I106" s="232"/>
      <c r="J106" s="43"/>
      <c r="K106" s="43"/>
      <c r="L106" s="47"/>
      <c r="M106" s="233"/>
      <c r="N106" s="23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206</v>
      </c>
      <c r="AU106" s="20" t="s">
        <v>93</v>
      </c>
    </row>
    <row r="107" s="2" customFormat="1" ht="33" customHeight="1">
      <c r="A107" s="41"/>
      <c r="B107" s="42"/>
      <c r="C107" s="217" t="s">
        <v>229</v>
      </c>
      <c r="D107" s="217" t="s">
        <v>199</v>
      </c>
      <c r="E107" s="218" t="s">
        <v>1678</v>
      </c>
      <c r="F107" s="219" t="s">
        <v>1679</v>
      </c>
      <c r="G107" s="220" t="s">
        <v>202</v>
      </c>
      <c r="H107" s="221">
        <v>65</v>
      </c>
      <c r="I107" s="222"/>
      <c r="J107" s="223">
        <f>ROUND(I107*H107,2)</f>
        <v>0</v>
      </c>
      <c r="K107" s="219" t="s">
        <v>203</v>
      </c>
      <c r="L107" s="47"/>
      <c r="M107" s="224" t="s">
        <v>19</v>
      </c>
      <c r="N107" s="225" t="s">
        <v>47</v>
      </c>
      <c r="O107" s="87"/>
      <c r="P107" s="226">
        <f>O107*H107</f>
        <v>0</v>
      </c>
      <c r="Q107" s="226">
        <v>0</v>
      </c>
      <c r="R107" s="226">
        <f>Q107*H107</f>
        <v>0</v>
      </c>
      <c r="S107" s="226">
        <v>0</v>
      </c>
      <c r="T107" s="22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8" t="s">
        <v>204</v>
      </c>
      <c r="AT107" s="228" t="s">
        <v>199</v>
      </c>
      <c r="AU107" s="228" t="s">
        <v>93</v>
      </c>
      <c r="AY107" s="20" t="s">
        <v>197</v>
      </c>
      <c r="BE107" s="229">
        <f>IF(N107="základní",J107,0)</f>
        <v>0</v>
      </c>
      <c r="BF107" s="229">
        <f>IF(N107="snížená",J107,0)</f>
        <v>0</v>
      </c>
      <c r="BG107" s="229">
        <f>IF(N107="zákl. přenesená",J107,0)</f>
        <v>0</v>
      </c>
      <c r="BH107" s="229">
        <f>IF(N107="sníž. přenesená",J107,0)</f>
        <v>0</v>
      </c>
      <c r="BI107" s="229">
        <f>IF(N107="nulová",J107,0)</f>
        <v>0</v>
      </c>
      <c r="BJ107" s="20" t="s">
        <v>83</v>
      </c>
      <c r="BK107" s="229">
        <f>ROUND(I107*H107,2)</f>
        <v>0</v>
      </c>
      <c r="BL107" s="20" t="s">
        <v>204</v>
      </c>
      <c r="BM107" s="228" t="s">
        <v>1680</v>
      </c>
    </row>
    <row r="108" s="2" customFormat="1">
      <c r="A108" s="41"/>
      <c r="B108" s="42"/>
      <c r="C108" s="43"/>
      <c r="D108" s="230" t="s">
        <v>206</v>
      </c>
      <c r="E108" s="43"/>
      <c r="F108" s="231" t="s">
        <v>1681</v>
      </c>
      <c r="G108" s="43"/>
      <c r="H108" s="43"/>
      <c r="I108" s="232"/>
      <c r="J108" s="43"/>
      <c r="K108" s="43"/>
      <c r="L108" s="47"/>
      <c r="M108" s="233"/>
      <c r="N108" s="234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206</v>
      </c>
      <c r="AU108" s="20" t="s">
        <v>93</v>
      </c>
    </row>
    <row r="109" s="2" customFormat="1" ht="24.15" customHeight="1">
      <c r="A109" s="41"/>
      <c r="B109" s="42"/>
      <c r="C109" s="217" t="s">
        <v>234</v>
      </c>
      <c r="D109" s="217" t="s">
        <v>199</v>
      </c>
      <c r="E109" s="218" t="s">
        <v>1682</v>
      </c>
      <c r="F109" s="219" t="s">
        <v>1683</v>
      </c>
      <c r="G109" s="220" t="s">
        <v>202</v>
      </c>
      <c r="H109" s="221">
        <v>65</v>
      </c>
      <c r="I109" s="222"/>
      <c r="J109" s="223">
        <f>ROUND(I109*H109,2)</f>
        <v>0</v>
      </c>
      <c r="K109" s="219" t="s">
        <v>203</v>
      </c>
      <c r="L109" s="47"/>
      <c r="M109" s="224" t="s">
        <v>19</v>
      </c>
      <c r="N109" s="225" t="s">
        <v>47</v>
      </c>
      <c r="O109" s="87"/>
      <c r="P109" s="226">
        <f>O109*H109</f>
        <v>0</v>
      </c>
      <c r="Q109" s="226">
        <v>0</v>
      </c>
      <c r="R109" s="226">
        <f>Q109*H109</f>
        <v>0</v>
      </c>
      <c r="S109" s="226">
        <v>0</v>
      </c>
      <c r="T109" s="22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8" t="s">
        <v>204</v>
      </c>
      <c r="AT109" s="228" t="s">
        <v>199</v>
      </c>
      <c r="AU109" s="228" t="s">
        <v>93</v>
      </c>
      <c r="AY109" s="20" t="s">
        <v>197</v>
      </c>
      <c r="BE109" s="229">
        <f>IF(N109="základní",J109,0)</f>
        <v>0</v>
      </c>
      <c r="BF109" s="229">
        <f>IF(N109="snížená",J109,0)</f>
        <v>0</v>
      </c>
      <c r="BG109" s="229">
        <f>IF(N109="zákl. přenesená",J109,0)</f>
        <v>0</v>
      </c>
      <c r="BH109" s="229">
        <f>IF(N109="sníž. přenesená",J109,0)</f>
        <v>0</v>
      </c>
      <c r="BI109" s="229">
        <f>IF(N109="nulová",J109,0)</f>
        <v>0</v>
      </c>
      <c r="BJ109" s="20" t="s">
        <v>83</v>
      </c>
      <c r="BK109" s="229">
        <f>ROUND(I109*H109,2)</f>
        <v>0</v>
      </c>
      <c r="BL109" s="20" t="s">
        <v>204</v>
      </c>
      <c r="BM109" s="228" t="s">
        <v>1684</v>
      </c>
    </row>
    <row r="110" s="2" customFormat="1">
      <c r="A110" s="41"/>
      <c r="B110" s="42"/>
      <c r="C110" s="43"/>
      <c r="D110" s="230" t="s">
        <v>206</v>
      </c>
      <c r="E110" s="43"/>
      <c r="F110" s="231" t="s">
        <v>1685</v>
      </c>
      <c r="G110" s="43"/>
      <c r="H110" s="43"/>
      <c r="I110" s="232"/>
      <c r="J110" s="43"/>
      <c r="K110" s="43"/>
      <c r="L110" s="47"/>
      <c r="M110" s="233"/>
      <c r="N110" s="23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206</v>
      </c>
      <c r="AU110" s="20" t="s">
        <v>93</v>
      </c>
    </row>
    <row r="111" s="2" customFormat="1" ht="21.75" customHeight="1">
      <c r="A111" s="41"/>
      <c r="B111" s="42"/>
      <c r="C111" s="217" t="s">
        <v>239</v>
      </c>
      <c r="D111" s="217" t="s">
        <v>199</v>
      </c>
      <c r="E111" s="218" t="s">
        <v>1686</v>
      </c>
      <c r="F111" s="219" t="s">
        <v>1687</v>
      </c>
      <c r="G111" s="220" t="s">
        <v>202</v>
      </c>
      <c r="H111" s="221">
        <v>65</v>
      </c>
      <c r="I111" s="222"/>
      <c r="J111" s="223">
        <f>ROUND(I111*H111,2)</f>
        <v>0</v>
      </c>
      <c r="K111" s="219" t="s">
        <v>203</v>
      </c>
      <c r="L111" s="47"/>
      <c r="M111" s="224" t="s">
        <v>19</v>
      </c>
      <c r="N111" s="225" t="s">
        <v>47</v>
      </c>
      <c r="O111" s="87"/>
      <c r="P111" s="226">
        <f>O111*H111</f>
        <v>0</v>
      </c>
      <c r="Q111" s="226">
        <v>0</v>
      </c>
      <c r="R111" s="226">
        <f>Q111*H111</f>
        <v>0</v>
      </c>
      <c r="S111" s="226">
        <v>0</v>
      </c>
      <c r="T111" s="22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8" t="s">
        <v>204</v>
      </c>
      <c r="AT111" s="228" t="s">
        <v>199</v>
      </c>
      <c r="AU111" s="228" t="s">
        <v>93</v>
      </c>
      <c r="AY111" s="20" t="s">
        <v>197</v>
      </c>
      <c r="BE111" s="229">
        <f>IF(N111="základní",J111,0)</f>
        <v>0</v>
      </c>
      <c r="BF111" s="229">
        <f>IF(N111="snížená",J111,0)</f>
        <v>0</v>
      </c>
      <c r="BG111" s="229">
        <f>IF(N111="zákl. přenesená",J111,0)</f>
        <v>0</v>
      </c>
      <c r="BH111" s="229">
        <f>IF(N111="sníž. přenesená",J111,0)</f>
        <v>0</v>
      </c>
      <c r="BI111" s="229">
        <f>IF(N111="nulová",J111,0)</f>
        <v>0</v>
      </c>
      <c r="BJ111" s="20" t="s">
        <v>83</v>
      </c>
      <c r="BK111" s="229">
        <f>ROUND(I111*H111,2)</f>
        <v>0</v>
      </c>
      <c r="BL111" s="20" t="s">
        <v>204</v>
      </c>
      <c r="BM111" s="228" t="s">
        <v>1688</v>
      </c>
    </row>
    <row r="112" s="2" customFormat="1">
      <c r="A112" s="41"/>
      <c r="B112" s="42"/>
      <c r="C112" s="43"/>
      <c r="D112" s="230" t="s">
        <v>206</v>
      </c>
      <c r="E112" s="43"/>
      <c r="F112" s="231" t="s">
        <v>1689</v>
      </c>
      <c r="G112" s="43"/>
      <c r="H112" s="43"/>
      <c r="I112" s="232"/>
      <c r="J112" s="43"/>
      <c r="K112" s="43"/>
      <c r="L112" s="47"/>
      <c r="M112" s="233"/>
      <c r="N112" s="23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206</v>
      </c>
      <c r="AU112" s="20" t="s">
        <v>93</v>
      </c>
    </row>
    <row r="113" s="2" customFormat="1" ht="24.15" customHeight="1">
      <c r="A113" s="41"/>
      <c r="B113" s="42"/>
      <c r="C113" s="217" t="s">
        <v>245</v>
      </c>
      <c r="D113" s="217" t="s">
        <v>199</v>
      </c>
      <c r="E113" s="218" t="s">
        <v>1690</v>
      </c>
      <c r="F113" s="219" t="s">
        <v>1691</v>
      </c>
      <c r="G113" s="220" t="s">
        <v>202</v>
      </c>
      <c r="H113" s="221">
        <v>65</v>
      </c>
      <c r="I113" s="222"/>
      <c r="J113" s="223">
        <f>ROUND(I113*H113,2)</f>
        <v>0</v>
      </c>
      <c r="K113" s="219" t="s">
        <v>203</v>
      </c>
      <c r="L113" s="47"/>
      <c r="M113" s="224" t="s">
        <v>19</v>
      </c>
      <c r="N113" s="225" t="s">
        <v>47</v>
      </c>
      <c r="O113" s="87"/>
      <c r="P113" s="226">
        <f>O113*H113</f>
        <v>0</v>
      </c>
      <c r="Q113" s="226">
        <v>0</v>
      </c>
      <c r="R113" s="226">
        <f>Q113*H113</f>
        <v>0</v>
      </c>
      <c r="S113" s="226">
        <v>0</v>
      </c>
      <c r="T113" s="227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8" t="s">
        <v>204</v>
      </c>
      <c r="AT113" s="228" t="s">
        <v>199</v>
      </c>
      <c r="AU113" s="228" t="s">
        <v>93</v>
      </c>
      <c r="AY113" s="20" t="s">
        <v>197</v>
      </c>
      <c r="BE113" s="229">
        <f>IF(N113="základní",J113,0)</f>
        <v>0</v>
      </c>
      <c r="BF113" s="229">
        <f>IF(N113="snížená",J113,0)</f>
        <v>0</v>
      </c>
      <c r="BG113" s="229">
        <f>IF(N113="zákl. přenesená",J113,0)</f>
        <v>0</v>
      </c>
      <c r="BH113" s="229">
        <f>IF(N113="sníž. přenesená",J113,0)</f>
        <v>0</v>
      </c>
      <c r="BI113" s="229">
        <f>IF(N113="nulová",J113,0)</f>
        <v>0</v>
      </c>
      <c r="BJ113" s="20" t="s">
        <v>83</v>
      </c>
      <c r="BK113" s="229">
        <f>ROUND(I113*H113,2)</f>
        <v>0</v>
      </c>
      <c r="BL113" s="20" t="s">
        <v>204</v>
      </c>
      <c r="BM113" s="228" t="s">
        <v>1692</v>
      </c>
    </row>
    <row r="114" s="2" customFormat="1">
      <c r="A114" s="41"/>
      <c r="B114" s="42"/>
      <c r="C114" s="43"/>
      <c r="D114" s="230" t="s">
        <v>206</v>
      </c>
      <c r="E114" s="43"/>
      <c r="F114" s="231" t="s">
        <v>1693</v>
      </c>
      <c r="G114" s="43"/>
      <c r="H114" s="43"/>
      <c r="I114" s="232"/>
      <c r="J114" s="43"/>
      <c r="K114" s="43"/>
      <c r="L114" s="47"/>
      <c r="M114" s="233"/>
      <c r="N114" s="23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206</v>
      </c>
      <c r="AU114" s="20" t="s">
        <v>93</v>
      </c>
    </row>
    <row r="115" s="16" customFormat="1" ht="20.88" customHeight="1">
      <c r="A115" s="16"/>
      <c r="B115" s="288"/>
      <c r="C115" s="289"/>
      <c r="D115" s="290" t="s">
        <v>75</v>
      </c>
      <c r="E115" s="290" t="s">
        <v>1694</v>
      </c>
      <c r="F115" s="290" t="s">
        <v>1695</v>
      </c>
      <c r="G115" s="289"/>
      <c r="H115" s="289"/>
      <c r="I115" s="291"/>
      <c r="J115" s="292">
        <f>BK115</f>
        <v>0</v>
      </c>
      <c r="K115" s="289"/>
      <c r="L115" s="293"/>
      <c r="M115" s="294"/>
      <c r="N115" s="295"/>
      <c r="O115" s="295"/>
      <c r="P115" s="296">
        <f>SUM(P116:P155)</f>
        <v>0</v>
      </c>
      <c r="Q115" s="295"/>
      <c r="R115" s="296">
        <f>SUM(R116:R155)</f>
        <v>0</v>
      </c>
      <c r="S115" s="295"/>
      <c r="T115" s="297">
        <f>SUM(T116:T155)</f>
        <v>0</v>
      </c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R115" s="298" t="s">
        <v>83</v>
      </c>
      <c r="AT115" s="299" t="s">
        <v>75</v>
      </c>
      <c r="AU115" s="299" t="s">
        <v>93</v>
      </c>
      <c r="AY115" s="298" t="s">
        <v>197</v>
      </c>
      <c r="BK115" s="300">
        <f>SUM(BK116:BK155)</f>
        <v>0</v>
      </c>
    </row>
    <row r="116" s="2" customFormat="1" ht="44.25" customHeight="1">
      <c r="A116" s="41"/>
      <c r="B116" s="42"/>
      <c r="C116" s="217" t="s">
        <v>252</v>
      </c>
      <c r="D116" s="217" t="s">
        <v>199</v>
      </c>
      <c r="E116" s="218" t="s">
        <v>1696</v>
      </c>
      <c r="F116" s="219" t="s">
        <v>1697</v>
      </c>
      <c r="G116" s="220" t="s">
        <v>421</v>
      </c>
      <c r="H116" s="221">
        <v>210</v>
      </c>
      <c r="I116" s="222"/>
      <c r="J116" s="223">
        <f>ROUND(I116*H116,2)</f>
        <v>0</v>
      </c>
      <c r="K116" s="219" t="s">
        <v>203</v>
      </c>
      <c r="L116" s="47"/>
      <c r="M116" s="224" t="s">
        <v>19</v>
      </c>
      <c r="N116" s="225" t="s">
        <v>47</v>
      </c>
      <c r="O116" s="87"/>
      <c r="P116" s="226">
        <f>O116*H116</f>
        <v>0</v>
      </c>
      <c r="Q116" s="226">
        <v>0</v>
      </c>
      <c r="R116" s="226">
        <f>Q116*H116</f>
        <v>0</v>
      </c>
      <c r="S116" s="226">
        <v>0</v>
      </c>
      <c r="T116" s="22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8" t="s">
        <v>204</v>
      </c>
      <c r="AT116" s="228" t="s">
        <v>199</v>
      </c>
      <c r="AU116" s="228" t="s">
        <v>204</v>
      </c>
      <c r="AY116" s="20" t="s">
        <v>197</v>
      </c>
      <c r="BE116" s="229">
        <f>IF(N116="základní",J116,0)</f>
        <v>0</v>
      </c>
      <c r="BF116" s="229">
        <f>IF(N116="snížená",J116,0)</f>
        <v>0</v>
      </c>
      <c r="BG116" s="229">
        <f>IF(N116="zákl. přenesená",J116,0)</f>
        <v>0</v>
      </c>
      <c r="BH116" s="229">
        <f>IF(N116="sníž. přenesená",J116,0)</f>
        <v>0</v>
      </c>
      <c r="BI116" s="229">
        <f>IF(N116="nulová",J116,0)</f>
        <v>0</v>
      </c>
      <c r="BJ116" s="20" t="s">
        <v>83</v>
      </c>
      <c r="BK116" s="229">
        <f>ROUND(I116*H116,2)</f>
        <v>0</v>
      </c>
      <c r="BL116" s="20" t="s">
        <v>204</v>
      </c>
      <c r="BM116" s="228" t="s">
        <v>1698</v>
      </c>
    </row>
    <row r="117" s="2" customFormat="1">
      <c r="A117" s="41"/>
      <c r="B117" s="42"/>
      <c r="C117" s="43"/>
      <c r="D117" s="230" t="s">
        <v>206</v>
      </c>
      <c r="E117" s="43"/>
      <c r="F117" s="231" t="s">
        <v>1699</v>
      </c>
      <c r="G117" s="43"/>
      <c r="H117" s="43"/>
      <c r="I117" s="232"/>
      <c r="J117" s="43"/>
      <c r="K117" s="43"/>
      <c r="L117" s="47"/>
      <c r="M117" s="233"/>
      <c r="N117" s="23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206</v>
      </c>
      <c r="AU117" s="20" t="s">
        <v>204</v>
      </c>
    </row>
    <row r="118" s="13" customFormat="1">
      <c r="A118" s="13"/>
      <c r="B118" s="235"/>
      <c r="C118" s="236"/>
      <c r="D118" s="237" t="s">
        <v>208</v>
      </c>
      <c r="E118" s="238" t="s">
        <v>19</v>
      </c>
      <c r="F118" s="239" t="s">
        <v>1700</v>
      </c>
      <c r="G118" s="236"/>
      <c r="H118" s="240">
        <v>210</v>
      </c>
      <c r="I118" s="241"/>
      <c r="J118" s="236"/>
      <c r="K118" s="236"/>
      <c r="L118" s="242"/>
      <c r="M118" s="243"/>
      <c r="N118" s="244"/>
      <c r="O118" s="244"/>
      <c r="P118" s="244"/>
      <c r="Q118" s="244"/>
      <c r="R118" s="244"/>
      <c r="S118" s="244"/>
      <c r="T118" s="245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6" t="s">
        <v>208</v>
      </c>
      <c r="AU118" s="246" t="s">
        <v>204</v>
      </c>
      <c r="AV118" s="13" t="s">
        <v>85</v>
      </c>
      <c r="AW118" s="13" t="s">
        <v>37</v>
      </c>
      <c r="AX118" s="13" t="s">
        <v>83</v>
      </c>
      <c r="AY118" s="246" t="s">
        <v>197</v>
      </c>
    </row>
    <row r="119" s="2" customFormat="1" ht="44.25" customHeight="1">
      <c r="A119" s="41"/>
      <c r="B119" s="42"/>
      <c r="C119" s="217" t="s">
        <v>258</v>
      </c>
      <c r="D119" s="217" t="s">
        <v>199</v>
      </c>
      <c r="E119" s="218" t="s">
        <v>1701</v>
      </c>
      <c r="F119" s="219" t="s">
        <v>1702</v>
      </c>
      <c r="G119" s="220" t="s">
        <v>421</v>
      </c>
      <c r="H119" s="221">
        <v>2</v>
      </c>
      <c r="I119" s="222"/>
      <c r="J119" s="223">
        <f>ROUND(I119*H119,2)</f>
        <v>0</v>
      </c>
      <c r="K119" s="219" t="s">
        <v>203</v>
      </c>
      <c r="L119" s="47"/>
      <c r="M119" s="224" t="s">
        <v>19</v>
      </c>
      <c r="N119" s="225" t="s">
        <v>47</v>
      </c>
      <c r="O119" s="87"/>
      <c r="P119" s="226">
        <f>O119*H119</f>
        <v>0</v>
      </c>
      <c r="Q119" s="226">
        <v>0</v>
      </c>
      <c r="R119" s="226">
        <f>Q119*H119</f>
        <v>0</v>
      </c>
      <c r="S119" s="226">
        <v>0</v>
      </c>
      <c r="T119" s="227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8" t="s">
        <v>204</v>
      </c>
      <c r="AT119" s="228" t="s">
        <v>199</v>
      </c>
      <c r="AU119" s="228" t="s">
        <v>204</v>
      </c>
      <c r="AY119" s="20" t="s">
        <v>197</v>
      </c>
      <c r="BE119" s="229">
        <f>IF(N119="základní",J119,0)</f>
        <v>0</v>
      </c>
      <c r="BF119" s="229">
        <f>IF(N119="snížená",J119,0)</f>
        <v>0</v>
      </c>
      <c r="BG119" s="229">
        <f>IF(N119="zákl. přenesená",J119,0)</f>
        <v>0</v>
      </c>
      <c r="BH119" s="229">
        <f>IF(N119="sníž. přenesená",J119,0)</f>
        <v>0</v>
      </c>
      <c r="BI119" s="229">
        <f>IF(N119="nulová",J119,0)</f>
        <v>0</v>
      </c>
      <c r="BJ119" s="20" t="s">
        <v>83</v>
      </c>
      <c r="BK119" s="229">
        <f>ROUND(I119*H119,2)</f>
        <v>0</v>
      </c>
      <c r="BL119" s="20" t="s">
        <v>204</v>
      </c>
      <c r="BM119" s="228" t="s">
        <v>1703</v>
      </c>
    </row>
    <row r="120" s="2" customFormat="1">
      <c r="A120" s="41"/>
      <c r="B120" s="42"/>
      <c r="C120" s="43"/>
      <c r="D120" s="230" t="s">
        <v>206</v>
      </c>
      <c r="E120" s="43"/>
      <c r="F120" s="231" t="s">
        <v>1704</v>
      </c>
      <c r="G120" s="43"/>
      <c r="H120" s="43"/>
      <c r="I120" s="232"/>
      <c r="J120" s="43"/>
      <c r="K120" s="43"/>
      <c r="L120" s="47"/>
      <c r="M120" s="233"/>
      <c r="N120" s="23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206</v>
      </c>
      <c r="AU120" s="20" t="s">
        <v>204</v>
      </c>
    </row>
    <row r="121" s="2" customFormat="1" ht="16.5" customHeight="1">
      <c r="A121" s="41"/>
      <c r="B121" s="42"/>
      <c r="C121" s="269" t="s">
        <v>8</v>
      </c>
      <c r="D121" s="269" t="s">
        <v>342</v>
      </c>
      <c r="E121" s="270" t="s">
        <v>1705</v>
      </c>
      <c r="F121" s="271" t="s">
        <v>1706</v>
      </c>
      <c r="G121" s="272" t="s">
        <v>266</v>
      </c>
      <c r="H121" s="273">
        <v>0.40000000000000002</v>
      </c>
      <c r="I121" s="274"/>
      <c r="J121" s="275">
        <f>ROUND(I121*H121,2)</f>
        <v>0</v>
      </c>
      <c r="K121" s="271" t="s">
        <v>19</v>
      </c>
      <c r="L121" s="276"/>
      <c r="M121" s="277" t="s">
        <v>19</v>
      </c>
      <c r="N121" s="278" t="s">
        <v>47</v>
      </c>
      <c r="O121" s="87"/>
      <c r="P121" s="226">
        <f>O121*H121</f>
        <v>0</v>
      </c>
      <c r="Q121" s="226">
        <v>0</v>
      </c>
      <c r="R121" s="226">
        <f>Q121*H121</f>
        <v>0</v>
      </c>
      <c r="S121" s="226">
        <v>0</v>
      </c>
      <c r="T121" s="22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8" t="s">
        <v>239</v>
      </c>
      <c r="AT121" s="228" t="s">
        <v>342</v>
      </c>
      <c r="AU121" s="228" t="s">
        <v>204</v>
      </c>
      <c r="AY121" s="20" t="s">
        <v>197</v>
      </c>
      <c r="BE121" s="229">
        <f>IF(N121="základní",J121,0)</f>
        <v>0</v>
      </c>
      <c r="BF121" s="229">
        <f>IF(N121="snížená",J121,0)</f>
        <v>0</v>
      </c>
      <c r="BG121" s="229">
        <f>IF(N121="zákl. přenesená",J121,0)</f>
        <v>0</v>
      </c>
      <c r="BH121" s="229">
        <f>IF(N121="sníž. přenesená",J121,0)</f>
        <v>0</v>
      </c>
      <c r="BI121" s="229">
        <f>IF(N121="nulová",J121,0)</f>
        <v>0</v>
      </c>
      <c r="BJ121" s="20" t="s">
        <v>83</v>
      </c>
      <c r="BK121" s="229">
        <f>ROUND(I121*H121,2)</f>
        <v>0</v>
      </c>
      <c r="BL121" s="20" t="s">
        <v>204</v>
      </c>
      <c r="BM121" s="228" t="s">
        <v>1707</v>
      </c>
    </row>
    <row r="122" s="2" customFormat="1">
      <c r="A122" s="41"/>
      <c r="B122" s="42"/>
      <c r="C122" s="43"/>
      <c r="D122" s="237" t="s">
        <v>833</v>
      </c>
      <c r="E122" s="43"/>
      <c r="F122" s="279" t="s">
        <v>1708</v>
      </c>
      <c r="G122" s="43"/>
      <c r="H122" s="43"/>
      <c r="I122" s="232"/>
      <c r="J122" s="43"/>
      <c r="K122" s="43"/>
      <c r="L122" s="47"/>
      <c r="M122" s="233"/>
      <c r="N122" s="23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833</v>
      </c>
      <c r="AU122" s="20" t="s">
        <v>204</v>
      </c>
    </row>
    <row r="123" s="13" customFormat="1">
      <c r="A123" s="13"/>
      <c r="B123" s="235"/>
      <c r="C123" s="236"/>
      <c r="D123" s="237" t="s">
        <v>208</v>
      </c>
      <c r="E123" s="236"/>
      <c r="F123" s="239" t="s">
        <v>1709</v>
      </c>
      <c r="G123" s="236"/>
      <c r="H123" s="240">
        <v>0.40000000000000002</v>
      </c>
      <c r="I123" s="241"/>
      <c r="J123" s="236"/>
      <c r="K123" s="236"/>
      <c r="L123" s="242"/>
      <c r="M123" s="243"/>
      <c r="N123" s="244"/>
      <c r="O123" s="244"/>
      <c r="P123" s="244"/>
      <c r="Q123" s="244"/>
      <c r="R123" s="244"/>
      <c r="S123" s="244"/>
      <c r="T123" s="245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6" t="s">
        <v>208</v>
      </c>
      <c r="AU123" s="246" t="s">
        <v>204</v>
      </c>
      <c r="AV123" s="13" t="s">
        <v>85</v>
      </c>
      <c r="AW123" s="13" t="s">
        <v>4</v>
      </c>
      <c r="AX123" s="13" t="s">
        <v>83</v>
      </c>
      <c r="AY123" s="246" t="s">
        <v>197</v>
      </c>
    </row>
    <row r="124" s="2" customFormat="1" ht="37.8" customHeight="1">
      <c r="A124" s="41"/>
      <c r="B124" s="42"/>
      <c r="C124" s="217" t="s">
        <v>273</v>
      </c>
      <c r="D124" s="217" t="s">
        <v>199</v>
      </c>
      <c r="E124" s="218" t="s">
        <v>1710</v>
      </c>
      <c r="F124" s="219" t="s">
        <v>1711</v>
      </c>
      <c r="G124" s="220" t="s">
        <v>421</v>
      </c>
      <c r="H124" s="221">
        <v>210</v>
      </c>
      <c r="I124" s="222"/>
      <c r="J124" s="223">
        <f>ROUND(I124*H124,2)</f>
        <v>0</v>
      </c>
      <c r="K124" s="219" t="s">
        <v>203</v>
      </c>
      <c r="L124" s="47"/>
      <c r="M124" s="224" t="s">
        <v>19</v>
      </c>
      <c r="N124" s="225" t="s">
        <v>47</v>
      </c>
      <c r="O124" s="87"/>
      <c r="P124" s="226">
        <f>O124*H124</f>
        <v>0</v>
      </c>
      <c r="Q124" s="226">
        <v>0</v>
      </c>
      <c r="R124" s="226">
        <f>Q124*H124</f>
        <v>0</v>
      </c>
      <c r="S124" s="226">
        <v>0</v>
      </c>
      <c r="T124" s="227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8" t="s">
        <v>204</v>
      </c>
      <c r="AT124" s="228" t="s">
        <v>199</v>
      </c>
      <c r="AU124" s="228" t="s">
        <v>204</v>
      </c>
      <c r="AY124" s="20" t="s">
        <v>197</v>
      </c>
      <c r="BE124" s="229">
        <f>IF(N124="základní",J124,0)</f>
        <v>0</v>
      </c>
      <c r="BF124" s="229">
        <f>IF(N124="snížená",J124,0)</f>
        <v>0</v>
      </c>
      <c r="BG124" s="229">
        <f>IF(N124="zákl. přenesená",J124,0)</f>
        <v>0</v>
      </c>
      <c r="BH124" s="229">
        <f>IF(N124="sníž. přenesená",J124,0)</f>
        <v>0</v>
      </c>
      <c r="BI124" s="229">
        <f>IF(N124="nulová",J124,0)</f>
        <v>0</v>
      </c>
      <c r="BJ124" s="20" t="s">
        <v>83</v>
      </c>
      <c r="BK124" s="229">
        <f>ROUND(I124*H124,2)</f>
        <v>0</v>
      </c>
      <c r="BL124" s="20" t="s">
        <v>204</v>
      </c>
      <c r="BM124" s="228" t="s">
        <v>1712</v>
      </c>
    </row>
    <row r="125" s="2" customFormat="1">
      <c r="A125" s="41"/>
      <c r="B125" s="42"/>
      <c r="C125" s="43"/>
      <c r="D125" s="230" t="s">
        <v>206</v>
      </c>
      <c r="E125" s="43"/>
      <c r="F125" s="231" t="s">
        <v>1713</v>
      </c>
      <c r="G125" s="43"/>
      <c r="H125" s="43"/>
      <c r="I125" s="232"/>
      <c r="J125" s="43"/>
      <c r="K125" s="43"/>
      <c r="L125" s="47"/>
      <c r="M125" s="233"/>
      <c r="N125" s="234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206</v>
      </c>
      <c r="AU125" s="20" t="s">
        <v>204</v>
      </c>
    </row>
    <row r="126" s="2" customFormat="1" ht="37.8" customHeight="1">
      <c r="A126" s="41"/>
      <c r="B126" s="42"/>
      <c r="C126" s="217" t="s">
        <v>279</v>
      </c>
      <c r="D126" s="217" t="s">
        <v>199</v>
      </c>
      <c r="E126" s="218" t="s">
        <v>1714</v>
      </c>
      <c r="F126" s="219" t="s">
        <v>1715</v>
      </c>
      <c r="G126" s="220" t="s">
        <v>421</v>
      </c>
      <c r="H126" s="221">
        <v>2</v>
      </c>
      <c r="I126" s="222"/>
      <c r="J126" s="223">
        <f>ROUND(I126*H126,2)</f>
        <v>0</v>
      </c>
      <c r="K126" s="219" t="s">
        <v>203</v>
      </c>
      <c r="L126" s="47"/>
      <c r="M126" s="224" t="s">
        <v>19</v>
      </c>
      <c r="N126" s="225" t="s">
        <v>47</v>
      </c>
      <c r="O126" s="87"/>
      <c r="P126" s="226">
        <f>O126*H126</f>
        <v>0</v>
      </c>
      <c r="Q126" s="226">
        <v>0</v>
      </c>
      <c r="R126" s="226">
        <f>Q126*H126</f>
        <v>0</v>
      </c>
      <c r="S126" s="226">
        <v>0</v>
      </c>
      <c r="T126" s="22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8" t="s">
        <v>204</v>
      </c>
      <c r="AT126" s="228" t="s">
        <v>199</v>
      </c>
      <c r="AU126" s="228" t="s">
        <v>204</v>
      </c>
      <c r="AY126" s="20" t="s">
        <v>197</v>
      </c>
      <c r="BE126" s="229">
        <f>IF(N126="základní",J126,0)</f>
        <v>0</v>
      </c>
      <c r="BF126" s="229">
        <f>IF(N126="snížená",J126,0)</f>
        <v>0</v>
      </c>
      <c r="BG126" s="229">
        <f>IF(N126="zákl. přenesená",J126,0)</f>
        <v>0</v>
      </c>
      <c r="BH126" s="229">
        <f>IF(N126="sníž. přenesená",J126,0)</f>
        <v>0</v>
      </c>
      <c r="BI126" s="229">
        <f>IF(N126="nulová",J126,0)</f>
        <v>0</v>
      </c>
      <c r="BJ126" s="20" t="s">
        <v>83</v>
      </c>
      <c r="BK126" s="229">
        <f>ROUND(I126*H126,2)</f>
        <v>0</v>
      </c>
      <c r="BL126" s="20" t="s">
        <v>204</v>
      </c>
      <c r="BM126" s="228" t="s">
        <v>1716</v>
      </c>
    </row>
    <row r="127" s="2" customFormat="1">
      <c r="A127" s="41"/>
      <c r="B127" s="42"/>
      <c r="C127" s="43"/>
      <c r="D127" s="230" t="s">
        <v>206</v>
      </c>
      <c r="E127" s="43"/>
      <c r="F127" s="231" t="s">
        <v>1717</v>
      </c>
      <c r="G127" s="43"/>
      <c r="H127" s="43"/>
      <c r="I127" s="232"/>
      <c r="J127" s="43"/>
      <c r="K127" s="43"/>
      <c r="L127" s="47"/>
      <c r="M127" s="233"/>
      <c r="N127" s="23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206</v>
      </c>
      <c r="AU127" s="20" t="s">
        <v>204</v>
      </c>
    </row>
    <row r="128" s="2" customFormat="1" ht="16.5" customHeight="1">
      <c r="A128" s="41"/>
      <c r="B128" s="42"/>
      <c r="C128" s="217" t="s">
        <v>285</v>
      </c>
      <c r="D128" s="217" t="s">
        <v>199</v>
      </c>
      <c r="E128" s="218" t="s">
        <v>1718</v>
      </c>
      <c r="F128" s="219" t="s">
        <v>1719</v>
      </c>
      <c r="G128" s="220" t="s">
        <v>1720</v>
      </c>
      <c r="H128" s="221">
        <v>2</v>
      </c>
      <c r="I128" s="222"/>
      <c r="J128" s="223">
        <f>ROUND(I128*H128,2)</f>
        <v>0</v>
      </c>
      <c r="K128" s="219" t="s">
        <v>19</v>
      </c>
      <c r="L128" s="47"/>
      <c r="M128" s="224" t="s">
        <v>19</v>
      </c>
      <c r="N128" s="225" t="s">
        <v>47</v>
      </c>
      <c r="O128" s="87"/>
      <c r="P128" s="226">
        <f>O128*H128</f>
        <v>0</v>
      </c>
      <c r="Q128" s="226">
        <v>0</v>
      </c>
      <c r="R128" s="226">
        <f>Q128*H128</f>
        <v>0</v>
      </c>
      <c r="S128" s="226">
        <v>0</v>
      </c>
      <c r="T128" s="227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8" t="s">
        <v>204</v>
      </c>
      <c r="AT128" s="228" t="s">
        <v>199</v>
      </c>
      <c r="AU128" s="228" t="s">
        <v>204</v>
      </c>
      <c r="AY128" s="20" t="s">
        <v>197</v>
      </c>
      <c r="BE128" s="229">
        <f>IF(N128="základní",J128,0)</f>
        <v>0</v>
      </c>
      <c r="BF128" s="229">
        <f>IF(N128="snížená",J128,0)</f>
        <v>0</v>
      </c>
      <c r="BG128" s="229">
        <f>IF(N128="zákl. přenesená",J128,0)</f>
        <v>0</v>
      </c>
      <c r="BH128" s="229">
        <f>IF(N128="sníž. přenesená",J128,0)</f>
        <v>0</v>
      </c>
      <c r="BI128" s="229">
        <f>IF(N128="nulová",J128,0)</f>
        <v>0</v>
      </c>
      <c r="BJ128" s="20" t="s">
        <v>83</v>
      </c>
      <c r="BK128" s="229">
        <f>ROUND(I128*H128,2)</f>
        <v>0</v>
      </c>
      <c r="BL128" s="20" t="s">
        <v>204</v>
      </c>
      <c r="BM128" s="228" t="s">
        <v>1721</v>
      </c>
    </row>
    <row r="129" s="2" customFormat="1">
      <c r="A129" s="41"/>
      <c r="B129" s="42"/>
      <c r="C129" s="43"/>
      <c r="D129" s="237" t="s">
        <v>833</v>
      </c>
      <c r="E129" s="43"/>
      <c r="F129" s="279" t="s">
        <v>1722</v>
      </c>
      <c r="G129" s="43"/>
      <c r="H129" s="43"/>
      <c r="I129" s="232"/>
      <c r="J129" s="43"/>
      <c r="K129" s="43"/>
      <c r="L129" s="47"/>
      <c r="M129" s="233"/>
      <c r="N129" s="23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833</v>
      </c>
      <c r="AU129" s="20" t="s">
        <v>204</v>
      </c>
    </row>
    <row r="130" s="2" customFormat="1" ht="24.15" customHeight="1">
      <c r="A130" s="41"/>
      <c r="B130" s="42"/>
      <c r="C130" s="217" t="s">
        <v>290</v>
      </c>
      <c r="D130" s="217" t="s">
        <v>199</v>
      </c>
      <c r="E130" s="218" t="s">
        <v>1723</v>
      </c>
      <c r="F130" s="219" t="s">
        <v>1724</v>
      </c>
      <c r="G130" s="220" t="s">
        <v>1720</v>
      </c>
      <c r="H130" s="221">
        <v>2</v>
      </c>
      <c r="I130" s="222"/>
      <c r="J130" s="223">
        <f>ROUND(I130*H130,2)</f>
        <v>0</v>
      </c>
      <c r="K130" s="219" t="s">
        <v>203</v>
      </c>
      <c r="L130" s="47"/>
      <c r="M130" s="224" t="s">
        <v>19</v>
      </c>
      <c r="N130" s="225" t="s">
        <v>47</v>
      </c>
      <c r="O130" s="87"/>
      <c r="P130" s="226">
        <f>O130*H130</f>
        <v>0</v>
      </c>
      <c r="Q130" s="226">
        <v>0</v>
      </c>
      <c r="R130" s="226">
        <f>Q130*H130</f>
        <v>0</v>
      </c>
      <c r="S130" s="226">
        <v>0</v>
      </c>
      <c r="T130" s="22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8" t="s">
        <v>204</v>
      </c>
      <c r="AT130" s="228" t="s">
        <v>199</v>
      </c>
      <c r="AU130" s="228" t="s">
        <v>204</v>
      </c>
      <c r="AY130" s="20" t="s">
        <v>197</v>
      </c>
      <c r="BE130" s="229">
        <f>IF(N130="základní",J130,0)</f>
        <v>0</v>
      </c>
      <c r="BF130" s="229">
        <f>IF(N130="snížená",J130,0)</f>
        <v>0</v>
      </c>
      <c r="BG130" s="229">
        <f>IF(N130="zákl. přenesená",J130,0)</f>
        <v>0</v>
      </c>
      <c r="BH130" s="229">
        <f>IF(N130="sníž. přenesená",J130,0)</f>
        <v>0</v>
      </c>
      <c r="BI130" s="229">
        <f>IF(N130="nulová",J130,0)</f>
        <v>0</v>
      </c>
      <c r="BJ130" s="20" t="s">
        <v>83</v>
      </c>
      <c r="BK130" s="229">
        <f>ROUND(I130*H130,2)</f>
        <v>0</v>
      </c>
      <c r="BL130" s="20" t="s">
        <v>204</v>
      </c>
      <c r="BM130" s="228" t="s">
        <v>1725</v>
      </c>
    </row>
    <row r="131" s="2" customFormat="1">
      <c r="A131" s="41"/>
      <c r="B131" s="42"/>
      <c r="C131" s="43"/>
      <c r="D131" s="230" t="s">
        <v>206</v>
      </c>
      <c r="E131" s="43"/>
      <c r="F131" s="231" t="s">
        <v>1726</v>
      </c>
      <c r="G131" s="43"/>
      <c r="H131" s="43"/>
      <c r="I131" s="232"/>
      <c r="J131" s="43"/>
      <c r="K131" s="43"/>
      <c r="L131" s="47"/>
      <c r="M131" s="233"/>
      <c r="N131" s="23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206</v>
      </c>
      <c r="AU131" s="20" t="s">
        <v>204</v>
      </c>
    </row>
    <row r="132" s="2" customFormat="1" ht="24.15" customHeight="1">
      <c r="A132" s="41"/>
      <c r="B132" s="42"/>
      <c r="C132" s="217" t="s">
        <v>302</v>
      </c>
      <c r="D132" s="217" t="s">
        <v>199</v>
      </c>
      <c r="E132" s="218" t="s">
        <v>1727</v>
      </c>
      <c r="F132" s="219" t="s">
        <v>1728</v>
      </c>
      <c r="G132" s="220" t="s">
        <v>202</v>
      </c>
      <c r="H132" s="221">
        <v>65</v>
      </c>
      <c r="I132" s="222"/>
      <c r="J132" s="223">
        <f>ROUND(I132*H132,2)</f>
        <v>0</v>
      </c>
      <c r="K132" s="219" t="s">
        <v>203</v>
      </c>
      <c r="L132" s="47"/>
      <c r="M132" s="224" t="s">
        <v>19</v>
      </c>
      <c r="N132" s="225" t="s">
        <v>47</v>
      </c>
      <c r="O132" s="87"/>
      <c r="P132" s="226">
        <f>O132*H132</f>
        <v>0</v>
      </c>
      <c r="Q132" s="226">
        <v>0</v>
      </c>
      <c r="R132" s="226">
        <f>Q132*H132</f>
        <v>0</v>
      </c>
      <c r="S132" s="226">
        <v>0</v>
      </c>
      <c r="T132" s="22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8" t="s">
        <v>204</v>
      </c>
      <c r="AT132" s="228" t="s">
        <v>199</v>
      </c>
      <c r="AU132" s="228" t="s">
        <v>204</v>
      </c>
      <c r="AY132" s="20" t="s">
        <v>197</v>
      </c>
      <c r="BE132" s="229">
        <f>IF(N132="základní",J132,0)</f>
        <v>0</v>
      </c>
      <c r="BF132" s="229">
        <f>IF(N132="snížená",J132,0)</f>
        <v>0</v>
      </c>
      <c r="BG132" s="229">
        <f>IF(N132="zákl. přenesená",J132,0)</f>
        <v>0</v>
      </c>
      <c r="BH132" s="229">
        <f>IF(N132="sníž. přenesená",J132,0)</f>
        <v>0</v>
      </c>
      <c r="BI132" s="229">
        <f>IF(N132="nulová",J132,0)</f>
        <v>0</v>
      </c>
      <c r="BJ132" s="20" t="s">
        <v>83</v>
      </c>
      <c r="BK132" s="229">
        <f>ROUND(I132*H132,2)</f>
        <v>0</v>
      </c>
      <c r="BL132" s="20" t="s">
        <v>204</v>
      </c>
      <c r="BM132" s="228" t="s">
        <v>1729</v>
      </c>
    </row>
    <row r="133" s="2" customFormat="1">
      <c r="A133" s="41"/>
      <c r="B133" s="42"/>
      <c r="C133" s="43"/>
      <c r="D133" s="230" t="s">
        <v>206</v>
      </c>
      <c r="E133" s="43"/>
      <c r="F133" s="231" t="s">
        <v>1730</v>
      </c>
      <c r="G133" s="43"/>
      <c r="H133" s="43"/>
      <c r="I133" s="232"/>
      <c r="J133" s="43"/>
      <c r="K133" s="43"/>
      <c r="L133" s="47"/>
      <c r="M133" s="233"/>
      <c r="N133" s="23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206</v>
      </c>
      <c r="AU133" s="20" t="s">
        <v>204</v>
      </c>
    </row>
    <row r="134" s="2" customFormat="1" ht="37.8" customHeight="1">
      <c r="A134" s="41"/>
      <c r="B134" s="42"/>
      <c r="C134" s="217" t="s">
        <v>308</v>
      </c>
      <c r="D134" s="217" t="s">
        <v>199</v>
      </c>
      <c r="E134" s="218" t="s">
        <v>1731</v>
      </c>
      <c r="F134" s="219" t="s">
        <v>1732</v>
      </c>
      <c r="G134" s="220" t="s">
        <v>345</v>
      </c>
      <c r="H134" s="221">
        <v>0.0080000000000000002</v>
      </c>
      <c r="I134" s="222"/>
      <c r="J134" s="223">
        <f>ROUND(I134*H134,2)</f>
        <v>0</v>
      </c>
      <c r="K134" s="219" t="s">
        <v>203</v>
      </c>
      <c r="L134" s="47"/>
      <c r="M134" s="224" t="s">
        <v>19</v>
      </c>
      <c r="N134" s="225" t="s">
        <v>47</v>
      </c>
      <c r="O134" s="87"/>
      <c r="P134" s="226">
        <f>O134*H134</f>
        <v>0</v>
      </c>
      <c r="Q134" s="226">
        <v>0</v>
      </c>
      <c r="R134" s="226">
        <f>Q134*H134</f>
        <v>0</v>
      </c>
      <c r="S134" s="226">
        <v>0</v>
      </c>
      <c r="T134" s="227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8" t="s">
        <v>204</v>
      </c>
      <c r="AT134" s="228" t="s">
        <v>199</v>
      </c>
      <c r="AU134" s="228" t="s">
        <v>204</v>
      </c>
      <c r="AY134" s="20" t="s">
        <v>197</v>
      </c>
      <c r="BE134" s="229">
        <f>IF(N134="základní",J134,0)</f>
        <v>0</v>
      </c>
      <c r="BF134" s="229">
        <f>IF(N134="snížená",J134,0)</f>
        <v>0</v>
      </c>
      <c r="BG134" s="229">
        <f>IF(N134="zákl. přenesená",J134,0)</f>
        <v>0</v>
      </c>
      <c r="BH134" s="229">
        <f>IF(N134="sníž. přenesená",J134,0)</f>
        <v>0</v>
      </c>
      <c r="BI134" s="229">
        <f>IF(N134="nulová",J134,0)</f>
        <v>0</v>
      </c>
      <c r="BJ134" s="20" t="s">
        <v>83</v>
      </c>
      <c r="BK134" s="229">
        <f>ROUND(I134*H134,2)</f>
        <v>0</v>
      </c>
      <c r="BL134" s="20" t="s">
        <v>204</v>
      </c>
      <c r="BM134" s="228" t="s">
        <v>1733</v>
      </c>
    </row>
    <row r="135" s="2" customFormat="1">
      <c r="A135" s="41"/>
      <c r="B135" s="42"/>
      <c r="C135" s="43"/>
      <c r="D135" s="230" t="s">
        <v>206</v>
      </c>
      <c r="E135" s="43"/>
      <c r="F135" s="231" t="s">
        <v>1734</v>
      </c>
      <c r="G135" s="43"/>
      <c r="H135" s="43"/>
      <c r="I135" s="232"/>
      <c r="J135" s="43"/>
      <c r="K135" s="43"/>
      <c r="L135" s="47"/>
      <c r="M135" s="233"/>
      <c r="N135" s="234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206</v>
      </c>
      <c r="AU135" s="20" t="s">
        <v>204</v>
      </c>
    </row>
    <row r="136" s="2" customFormat="1" ht="16.5" customHeight="1">
      <c r="A136" s="41"/>
      <c r="B136" s="42"/>
      <c r="C136" s="269" t="s">
        <v>319</v>
      </c>
      <c r="D136" s="269" t="s">
        <v>342</v>
      </c>
      <c r="E136" s="270" t="s">
        <v>1735</v>
      </c>
      <c r="F136" s="271" t="s">
        <v>1736</v>
      </c>
      <c r="G136" s="272" t="s">
        <v>345</v>
      </c>
      <c r="H136" s="273">
        <v>0.0080000000000000002</v>
      </c>
      <c r="I136" s="274"/>
      <c r="J136" s="275">
        <f>ROUND(I136*H136,2)</f>
        <v>0</v>
      </c>
      <c r="K136" s="271" t="s">
        <v>19</v>
      </c>
      <c r="L136" s="276"/>
      <c r="M136" s="277" t="s">
        <v>19</v>
      </c>
      <c r="N136" s="278" t="s">
        <v>47</v>
      </c>
      <c r="O136" s="87"/>
      <c r="P136" s="226">
        <f>O136*H136</f>
        <v>0</v>
      </c>
      <c r="Q136" s="226">
        <v>0</v>
      </c>
      <c r="R136" s="226">
        <f>Q136*H136</f>
        <v>0</v>
      </c>
      <c r="S136" s="226">
        <v>0</v>
      </c>
      <c r="T136" s="22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8" t="s">
        <v>239</v>
      </c>
      <c r="AT136" s="228" t="s">
        <v>342</v>
      </c>
      <c r="AU136" s="228" t="s">
        <v>204</v>
      </c>
      <c r="AY136" s="20" t="s">
        <v>197</v>
      </c>
      <c r="BE136" s="229">
        <f>IF(N136="základní",J136,0)</f>
        <v>0</v>
      </c>
      <c r="BF136" s="229">
        <f>IF(N136="snížená",J136,0)</f>
        <v>0</v>
      </c>
      <c r="BG136" s="229">
        <f>IF(N136="zákl. přenesená",J136,0)</f>
        <v>0</v>
      </c>
      <c r="BH136" s="229">
        <f>IF(N136="sníž. přenesená",J136,0)</f>
        <v>0</v>
      </c>
      <c r="BI136" s="229">
        <f>IF(N136="nulová",J136,0)</f>
        <v>0</v>
      </c>
      <c r="BJ136" s="20" t="s">
        <v>83</v>
      </c>
      <c r="BK136" s="229">
        <f>ROUND(I136*H136,2)</f>
        <v>0</v>
      </c>
      <c r="BL136" s="20" t="s">
        <v>204</v>
      </c>
      <c r="BM136" s="228" t="s">
        <v>1737</v>
      </c>
    </row>
    <row r="137" s="2" customFormat="1">
      <c r="A137" s="41"/>
      <c r="B137" s="42"/>
      <c r="C137" s="43"/>
      <c r="D137" s="237" t="s">
        <v>833</v>
      </c>
      <c r="E137" s="43"/>
      <c r="F137" s="279" t="s">
        <v>1708</v>
      </c>
      <c r="G137" s="43"/>
      <c r="H137" s="43"/>
      <c r="I137" s="232"/>
      <c r="J137" s="43"/>
      <c r="K137" s="43"/>
      <c r="L137" s="47"/>
      <c r="M137" s="233"/>
      <c r="N137" s="23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833</v>
      </c>
      <c r="AU137" s="20" t="s">
        <v>204</v>
      </c>
    </row>
    <row r="138" s="2" customFormat="1" ht="21.75" customHeight="1">
      <c r="A138" s="41"/>
      <c r="B138" s="42"/>
      <c r="C138" s="217" t="s">
        <v>325</v>
      </c>
      <c r="D138" s="217" t="s">
        <v>199</v>
      </c>
      <c r="E138" s="218" t="s">
        <v>1738</v>
      </c>
      <c r="F138" s="219" t="s">
        <v>1739</v>
      </c>
      <c r="G138" s="220" t="s">
        <v>266</v>
      </c>
      <c r="H138" s="221">
        <v>13.199999999999999</v>
      </c>
      <c r="I138" s="222"/>
      <c r="J138" s="223">
        <f>ROUND(I138*H138,2)</f>
        <v>0</v>
      </c>
      <c r="K138" s="219" t="s">
        <v>203</v>
      </c>
      <c r="L138" s="47"/>
      <c r="M138" s="224" t="s">
        <v>19</v>
      </c>
      <c r="N138" s="225" t="s">
        <v>47</v>
      </c>
      <c r="O138" s="87"/>
      <c r="P138" s="226">
        <f>O138*H138</f>
        <v>0</v>
      </c>
      <c r="Q138" s="226">
        <v>0</v>
      </c>
      <c r="R138" s="226">
        <f>Q138*H138</f>
        <v>0</v>
      </c>
      <c r="S138" s="226">
        <v>0</v>
      </c>
      <c r="T138" s="22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8" t="s">
        <v>204</v>
      </c>
      <c r="AT138" s="228" t="s">
        <v>199</v>
      </c>
      <c r="AU138" s="228" t="s">
        <v>204</v>
      </c>
      <c r="AY138" s="20" t="s">
        <v>197</v>
      </c>
      <c r="BE138" s="229">
        <f>IF(N138="základní",J138,0)</f>
        <v>0</v>
      </c>
      <c r="BF138" s="229">
        <f>IF(N138="snížená",J138,0)</f>
        <v>0</v>
      </c>
      <c r="BG138" s="229">
        <f>IF(N138="zákl. přenesená",J138,0)</f>
        <v>0</v>
      </c>
      <c r="BH138" s="229">
        <f>IF(N138="sníž. přenesená",J138,0)</f>
        <v>0</v>
      </c>
      <c r="BI138" s="229">
        <f>IF(N138="nulová",J138,0)</f>
        <v>0</v>
      </c>
      <c r="BJ138" s="20" t="s">
        <v>83</v>
      </c>
      <c r="BK138" s="229">
        <f>ROUND(I138*H138,2)</f>
        <v>0</v>
      </c>
      <c r="BL138" s="20" t="s">
        <v>204</v>
      </c>
      <c r="BM138" s="228" t="s">
        <v>1740</v>
      </c>
    </row>
    <row r="139" s="2" customFormat="1">
      <c r="A139" s="41"/>
      <c r="B139" s="42"/>
      <c r="C139" s="43"/>
      <c r="D139" s="230" t="s">
        <v>206</v>
      </c>
      <c r="E139" s="43"/>
      <c r="F139" s="231" t="s">
        <v>1741</v>
      </c>
      <c r="G139" s="43"/>
      <c r="H139" s="43"/>
      <c r="I139" s="232"/>
      <c r="J139" s="43"/>
      <c r="K139" s="43"/>
      <c r="L139" s="47"/>
      <c r="M139" s="233"/>
      <c r="N139" s="23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206</v>
      </c>
      <c r="AU139" s="20" t="s">
        <v>204</v>
      </c>
    </row>
    <row r="140" s="13" customFormat="1">
      <c r="A140" s="13"/>
      <c r="B140" s="235"/>
      <c r="C140" s="236"/>
      <c r="D140" s="237" t="s">
        <v>208</v>
      </c>
      <c r="E140" s="238" t="s">
        <v>19</v>
      </c>
      <c r="F140" s="239" t="s">
        <v>1742</v>
      </c>
      <c r="G140" s="236"/>
      <c r="H140" s="240">
        <v>13.199999999999999</v>
      </c>
      <c r="I140" s="241"/>
      <c r="J140" s="236"/>
      <c r="K140" s="236"/>
      <c r="L140" s="242"/>
      <c r="M140" s="243"/>
      <c r="N140" s="244"/>
      <c r="O140" s="244"/>
      <c r="P140" s="244"/>
      <c r="Q140" s="244"/>
      <c r="R140" s="244"/>
      <c r="S140" s="244"/>
      <c r="T140" s="245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6" t="s">
        <v>208</v>
      </c>
      <c r="AU140" s="246" t="s">
        <v>204</v>
      </c>
      <c r="AV140" s="13" t="s">
        <v>85</v>
      </c>
      <c r="AW140" s="13" t="s">
        <v>37</v>
      </c>
      <c r="AX140" s="13" t="s">
        <v>83</v>
      </c>
      <c r="AY140" s="246" t="s">
        <v>197</v>
      </c>
    </row>
    <row r="141" s="2" customFormat="1" ht="24.15" customHeight="1">
      <c r="A141" s="41"/>
      <c r="B141" s="42"/>
      <c r="C141" s="217" t="s">
        <v>7</v>
      </c>
      <c r="D141" s="217" t="s">
        <v>199</v>
      </c>
      <c r="E141" s="218" t="s">
        <v>1743</v>
      </c>
      <c r="F141" s="219" t="s">
        <v>1744</v>
      </c>
      <c r="G141" s="220" t="s">
        <v>266</v>
      </c>
      <c r="H141" s="221">
        <v>13.199999999999999</v>
      </c>
      <c r="I141" s="222"/>
      <c r="J141" s="223">
        <f>ROUND(I141*H141,2)</f>
        <v>0</v>
      </c>
      <c r="K141" s="219" t="s">
        <v>203</v>
      </c>
      <c r="L141" s="47"/>
      <c r="M141" s="224" t="s">
        <v>19</v>
      </c>
      <c r="N141" s="225" t="s">
        <v>47</v>
      </c>
      <c r="O141" s="87"/>
      <c r="P141" s="226">
        <f>O141*H141</f>
        <v>0</v>
      </c>
      <c r="Q141" s="226">
        <v>0</v>
      </c>
      <c r="R141" s="226">
        <f>Q141*H141</f>
        <v>0</v>
      </c>
      <c r="S141" s="226">
        <v>0</v>
      </c>
      <c r="T141" s="227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8" t="s">
        <v>204</v>
      </c>
      <c r="AT141" s="228" t="s">
        <v>199</v>
      </c>
      <c r="AU141" s="228" t="s">
        <v>204</v>
      </c>
      <c r="AY141" s="20" t="s">
        <v>197</v>
      </c>
      <c r="BE141" s="229">
        <f>IF(N141="základní",J141,0)</f>
        <v>0</v>
      </c>
      <c r="BF141" s="229">
        <f>IF(N141="snížená",J141,0)</f>
        <v>0</v>
      </c>
      <c r="BG141" s="229">
        <f>IF(N141="zákl. přenesená",J141,0)</f>
        <v>0</v>
      </c>
      <c r="BH141" s="229">
        <f>IF(N141="sníž. přenesená",J141,0)</f>
        <v>0</v>
      </c>
      <c r="BI141" s="229">
        <f>IF(N141="nulová",J141,0)</f>
        <v>0</v>
      </c>
      <c r="BJ141" s="20" t="s">
        <v>83</v>
      </c>
      <c r="BK141" s="229">
        <f>ROUND(I141*H141,2)</f>
        <v>0</v>
      </c>
      <c r="BL141" s="20" t="s">
        <v>204</v>
      </c>
      <c r="BM141" s="228" t="s">
        <v>1745</v>
      </c>
    </row>
    <row r="142" s="2" customFormat="1">
      <c r="A142" s="41"/>
      <c r="B142" s="42"/>
      <c r="C142" s="43"/>
      <c r="D142" s="230" t="s">
        <v>206</v>
      </c>
      <c r="E142" s="43"/>
      <c r="F142" s="231" t="s">
        <v>1746</v>
      </c>
      <c r="G142" s="43"/>
      <c r="H142" s="43"/>
      <c r="I142" s="232"/>
      <c r="J142" s="43"/>
      <c r="K142" s="43"/>
      <c r="L142" s="47"/>
      <c r="M142" s="233"/>
      <c r="N142" s="234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206</v>
      </c>
      <c r="AU142" s="20" t="s">
        <v>204</v>
      </c>
    </row>
    <row r="143" s="2" customFormat="1" ht="16.5" customHeight="1">
      <c r="A143" s="41"/>
      <c r="B143" s="42"/>
      <c r="C143" s="269" t="s">
        <v>335</v>
      </c>
      <c r="D143" s="269" t="s">
        <v>342</v>
      </c>
      <c r="E143" s="270" t="s">
        <v>1747</v>
      </c>
      <c r="F143" s="271" t="s">
        <v>1748</v>
      </c>
      <c r="G143" s="272" t="s">
        <v>266</v>
      </c>
      <c r="H143" s="273">
        <v>3.7999999999999998</v>
      </c>
      <c r="I143" s="274"/>
      <c r="J143" s="275">
        <f>ROUND(I143*H143,2)</f>
        <v>0</v>
      </c>
      <c r="K143" s="271" t="s">
        <v>19</v>
      </c>
      <c r="L143" s="276"/>
      <c r="M143" s="277" t="s">
        <v>19</v>
      </c>
      <c r="N143" s="278" t="s">
        <v>47</v>
      </c>
      <c r="O143" s="87"/>
      <c r="P143" s="226">
        <f>O143*H143</f>
        <v>0</v>
      </c>
      <c r="Q143" s="226">
        <v>0</v>
      </c>
      <c r="R143" s="226">
        <f>Q143*H143</f>
        <v>0</v>
      </c>
      <c r="S143" s="226">
        <v>0</v>
      </c>
      <c r="T143" s="227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8" t="s">
        <v>239</v>
      </c>
      <c r="AT143" s="228" t="s">
        <v>342</v>
      </c>
      <c r="AU143" s="228" t="s">
        <v>204</v>
      </c>
      <c r="AY143" s="20" t="s">
        <v>197</v>
      </c>
      <c r="BE143" s="229">
        <f>IF(N143="základní",J143,0)</f>
        <v>0</v>
      </c>
      <c r="BF143" s="229">
        <f>IF(N143="snížená",J143,0)</f>
        <v>0</v>
      </c>
      <c r="BG143" s="229">
        <f>IF(N143="zákl. přenesená",J143,0)</f>
        <v>0</v>
      </c>
      <c r="BH143" s="229">
        <f>IF(N143="sníž. přenesená",J143,0)</f>
        <v>0</v>
      </c>
      <c r="BI143" s="229">
        <f>IF(N143="nulová",J143,0)</f>
        <v>0</v>
      </c>
      <c r="BJ143" s="20" t="s">
        <v>83</v>
      </c>
      <c r="BK143" s="229">
        <f>ROUND(I143*H143,2)</f>
        <v>0</v>
      </c>
      <c r="BL143" s="20" t="s">
        <v>204</v>
      </c>
      <c r="BM143" s="228" t="s">
        <v>1749</v>
      </c>
    </row>
    <row r="144" s="2" customFormat="1" ht="16.5" customHeight="1">
      <c r="A144" s="41"/>
      <c r="B144" s="42"/>
      <c r="C144" s="217" t="s">
        <v>341</v>
      </c>
      <c r="D144" s="217" t="s">
        <v>199</v>
      </c>
      <c r="E144" s="218" t="s">
        <v>1750</v>
      </c>
      <c r="F144" s="219" t="s">
        <v>1751</v>
      </c>
      <c r="G144" s="220" t="s">
        <v>1720</v>
      </c>
      <c r="H144" s="221">
        <v>212</v>
      </c>
      <c r="I144" s="222"/>
      <c r="J144" s="223">
        <f>ROUND(I144*H144,2)</f>
        <v>0</v>
      </c>
      <c r="K144" s="219" t="s">
        <v>19</v>
      </c>
      <c r="L144" s="47"/>
      <c r="M144" s="224" t="s">
        <v>19</v>
      </c>
      <c r="N144" s="225" t="s">
        <v>47</v>
      </c>
      <c r="O144" s="87"/>
      <c r="P144" s="226">
        <f>O144*H144</f>
        <v>0</v>
      </c>
      <c r="Q144" s="226">
        <v>0</v>
      </c>
      <c r="R144" s="226">
        <f>Q144*H144</f>
        <v>0</v>
      </c>
      <c r="S144" s="226">
        <v>0</v>
      </c>
      <c r="T144" s="22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8" t="s">
        <v>204</v>
      </c>
      <c r="AT144" s="228" t="s">
        <v>199</v>
      </c>
      <c r="AU144" s="228" t="s">
        <v>204</v>
      </c>
      <c r="AY144" s="20" t="s">
        <v>197</v>
      </c>
      <c r="BE144" s="229">
        <f>IF(N144="základní",J144,0)</f>
        <v>0</v>
      </c>
      <c r="BF144" s="229">
        <f>IF(N144="snížená",J144,0)</f>
        <v>0</v>
      </c>
      <c r="BG144" s="229">
        <f>IF(N144="zákl. přenesená",J144,0)</f>
        <v>0</v>
      </c>
      <c r="BH144" s="229">
        <f>IF(N144="sníž. přenesená",J144,0)</f>
        <v>0</v>
      </c>
      <c r="BI144" s="229">
        <f>IF(N144="nulová",J144,0)</f>
        <v>0</v>
      </c>
      <c r="BJ144" s="20" t="s">
        <v>83</v>
      </c>
      <c r="BK144" s="229">
        <f>ROUND(I144*H144,2)</f>
        <v>0</v>
      </c>
      <c r="BL144" s="20" t="s">
        <v>204</v>
      </c>
      <c r="BM144" s="228" t="s">
        <v>1752</v>
      </c>
    </row>
    <row r="145" s="2" customFormat="1">
      <c r="A145" s="41"/>
      <c r="B145" s="42"/>
      <c r="C145" s="43"/>
      <c r="D145" s="237" t="s">
        <v>833</v>
      </c>
      <c r="E145" s="43"/>
      <c r="F145" s="279" t="s">
        <v>1753</v>
      </c>
      <c r="G145" s="43"/>
      <c r="H145" s="43"/>
      <c r="I145" s="232"/>
      <c r="J145" s="43"/>
      <c r="K145" s="43"/>
      <c r="L145" s="47"/>
      <c r="M145" s="233"/>
      <c r="N145" s="23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833</v>
      </c>
      <c r="AU145" s="20" t="s">
        <v>204</v>
      </c>
    </row>
    <row r="146" s="2" customFormat="1" ht="24.15" customHeight="1">
      <c r="A146" s="41"/>
      <c r="B146" s="42"/>
      <c r="C146" s="269" t="s">
        <v>349</v>
      </c>
      <c r="D146" s="269" t="s">
        <v>342</v>
      </c>
      <c r="E146" s="270" t="s">
        <v>1754</v>
      </c>
      <c r="F146" s="271" t="s">
        <v>1755</v>
      </c>
      <c r="G146" s="272" t="s">
        <v>1720</v>
      </c>
      <c r="H146" s="273">
        <v>40</v>
      </c>
      <c r="I146" s="274"/>
      <c r="J146" s="275">
        <f>ROUND(I146*H146,2)</f>
        <v>0</v>
      </c>
      <c r="K146" s="271" t="s">
        <v>19</v>
      </c>
      <c r="L146" s="276"/>
      <c r="M146" s="277" t="s">
        <v>19</v>
      </c>
      <c r="N146" s="278" t="s">
        <v>47</v>
      </c>
      <c r="O146" s="87"/>
      <c r="P146" s="226">
        <f>O146*H146</f>
        <v>0</v>
      </c>
      <c r="Q146" s="226">
        <v>0</v>
      </c>
      <c r="R146" s="226">
        <f>Q146*H146</f>
        <v>0</v>
      </c>
      <c r="S146" s="226">
        <v>0</v>
      </c>
      <c r="T146" s="22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8" t="s">
        <v>239</v>
      </c>
      <c r="AT146" s="228" t="s">
        <v>342</v>
      </c>
      <c r="AU146" s="228" t="s">
        <v>204</v>
      </c>
      <c r="AY146" s="20" t="s">
        <v>197</v>
      </c>
      <c r="BE146" s="229">
        <f>IF(N146="základní",J146,0)</f>
        <v>0</v>
      </c>
      <c r="BF146" s="229">
        <f>IF(N146="snížená",J146,0)</f>
        <v>0</v>
      </c>
      <c r="BG146" s="229">
        <f>IF(N146="zákl. přenesená",J146,0)</f>
        <v>0</v>
      </c>
      <c r="BH146" s="229">
        <f>IF(N146="sníž. přenesená",J146,0)</f>
        <v>0</v>
      </c>
      <c r="BI146" s="229">
        <f>IF(N146="nulová",J146,0)</f>
        <v>0</v>
      </c>
      <c r="BJ146" s="20" t="s">
        <v>83</v>
      </c>
      <c r="BK146" s="229">
        <f>ROUND(I146*H146,2)</f>
        <v>0</v>
      </c>
      <c r="BL146" s="20" t="s">
        <v>204</v>
      </c>
      <c r="BM146" s="228" t="s">
        <v>1756</v>
      </c>
    </row>
    <row r="147" s="2" customFormat="1" ht="24.15" customHeight="1">
      <c r="A147" s="41"/>
      <c r="B147" s="42"/>
      <c r="C147" s="269" t="s">
        <v>355</v>
      </c>
      <c r="D147" s="269" t="s">
        <v>342</v>
      </c>
      <c r="E147" s="270" t="s">
        <v>1757</v>
      </c>
      <c r="F147" s="271" t="s">
        <v>1758</v>
      </c>
      <c r="G147" s="272" t="s">
        <v>1720</v>
      </c>
      <c r="H147" s="273">
        <v>60</v>
      </c>
      <c r="I147" s="274"/>
      <c r="J147" s="275">
        <f>ROUND(I147*H147,2)</f>
        <v>0</v>
      </c>
      <c r="K147" s="271" t="s">
        <v>19</v>
      </c>
      <c r="L147" s="276"/>
      <c r="M147" s="277" t="s">
        <v>19</v>
      </c>
      <c r="N147" s="278" t="s">
        <v>47</v>
      </c>
      <c r="O147" s="87"/>
      <c r="P147" s="226">
        <f>O147*H147</f>
        <v>0</v>
      </c>
      <c r="Q147" s="226">
        <v>0</v>
      </c>
      <c r="R147" s="226">
        <f>Q147*H147</f>
        <v>0</v>
      </c>
      <c r="S147" s="226">
        <v>0</v>
      </c>
      <c r="T147" s="227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8" t="s">
        <v>239</v>
      </c>
      <c r="AT147" s="228" t="s">
        <v>342</v>
      </c>
      <c r="AU147" s="228" t="s">
        <v>204</v>
      </c>
      <c r="AY147" s="20" t="s">
        <v>197</v>
      </c>
      <c r="BE147" s="229">
        <f>IF(N147="základní",J147,0)</f>
        <v>0</v>
      </c>
      <c r="BF147" s="229">
        <f>IF(N147="snížená",J147,0)</f>
        <v>0</v>
      </c>
      <c r="BG147" s="229">
        <f>IF(N147="zákl. přenesená",J147,0)</f>
        <v>0</v>
      </c>
      <c r="BH147" s="229">
        <f>IF(N147="sníž. přenesená",J147,0)</f>
        <v>0</v>
      </c>
      <c r="BI147" s="229">
        <f>IF(N147="nulová",J147,0)</f>
        <v>0</v>
      </c>
      <c r="BJ147" s="20" t="s">
        <v>83</v>
      </c>
      <c r="BK147" s="229">
        <f>ROUND(I147*H147,2)</f>
        <v>0</v>
      </c>
      <c r="BL147" s="20" t="s">
        <v>204</v>
      </c>
      <c r="BM147" s="228" t="s">
        <v>1759</v>
      </c>
    </row>
    <row r="148" s="2" customFormat="1" ht="24.15" customHeight="1">
      <c r="A148" s="41"/>
      <c r="B148" s="42"/>
      <c r="C148" s="269" t="s">
        <v>360</v>
      </c>
      <c r="D148" s="269" t="s">
        <v>342</v>
      </c>
      <c r="E148" s="270" t="s">
        <v>1760</v>
      </c>
      <c r="F148" s="271" t="s">
        <v>1761</v>
      </c>
      <c r="G148" s="272" t="s">
        <v>1720</v>
      </c>
      <c r="H148" s="273">
        <v>60</v>
      </c>
      <c r="I148" s="274"/>
      <c r="J148" s="275">
        <f>ROUND(I148*H148,2)</f>
        <v>0</v>
      </c>
      <c r="K148" s="271" t="s">
        <v>19</v>
      </c>
      <c r="L148" s="276"/>
      <c r="M148" s="277" t="s">
        <v>19</v>
      </c>
      <c r="N148" s="278" t="s">
        <v>47</v>
      </c>
      <c r="O148" s="87"/>
      <c r="P148" s="226">
        <f>O148*H148</f>
        <v>0</v>
      </c>
      <c r="Q148" s="226">
        <v>0</v>
      </c>
      <c r="R148" s="226">
        <f>Q148*H148</f>
        <v>0</v>
      </c>
      <c r="S148" s="226">
        <v>0</v>
      </c>
      <c r="T148" s="22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8" t="s">
        <v>239</v>
      </c>
      <c r="AT148" s="228" t="s">
        <v>342</v>
      </c>
      <c r="AU148" s="228" t="s">
        <v>204</v>
      </c>
      <c r="AY148" s="20" t="s">
        <v>197</v>
      </c>
      <c r="BE148" s="229">
        <f>IF(N148="základní",J148,0)</f>
        <v>0</v>
      </c>
      <c r="BF148" s="229">
        <f>IF(N148="snížená",J148,0)</f>
        <v>0</v>
      </c>
      <c r="BG148" s="229">
        <f>IF(N148="zákl. přenesená",J148,0)</f>
        <v>0</v>
      </c>
      <c r="BH148" s="229">
        <f>IF(N148="sníž. přenesená",J148,0)</f>
        <v>0</v>
      </c>
      <c r="BI148" s="229">
        <f>IF(N148="nulová",J148,0)</f>
        <v>0</v>
      </c>
      <c r="BJ148" s="20" t="s">
        <v>83</v>
      </c>
      <c r="BK148" s="229">
        <f>ROUND(I148*H148,2)</f>
        <v>0</v>
      </c>
      <c r="BL148" s="20" t="s">
        <v>204</v>
      </c>
      <c r="BM148" s="228" t="s">
        <v>1762</v>
      </c>
    </row>
    <row r="149" s="2" customFormat="1" ht="24.15" customHeight="1">
      <c r="A149" s="41"/>
      <c r="B149" s="42"/>
      <c r="C149" s="269" t="s">
        <v>366</v>
      </c>
      <c r="D149" s="269" t="s">
        <v>342</v>
      </c>
      <c r="E149" s="270" t="s">
        <v>1763</v>
      </c>
      <c r="F149" s="271" t="s">
        <v>1764</v>
      </c>
      <c r="G149" s="272" t="s">
        <v>1720</v>
      </c>
      <c r="H149" s="273">
        <v>50</v>
      </c>
      <c r="I149" s="274"/>
      <c r="J149" s="275">
        <f>ROUND(I149*H149,2)</f>
        <v>0</v>
      </c>
      <c r="K149" s="271" t="s">
        <v>19</v>
      </c>
      <c r="L149" s="276"/>
      <c r="M149" s="277" t="s">
        <v>19</v>
      </c>
      <c r="N149" s="278" t="s">
        <v>47</v>
      </c>
      <c r="O149" s="87"/>
      <c r="P149" s="226">
        <f>O149*H149</f>
        <v>0</v>
      </c>
      <c r="Q149" s="226">
        <v>0</v>
      </c>
      <c r="R149" s="226">
        <f>Q149*H149</f>
        <v>0</v>
      </c>
      <c r="S149" s="226">
        <v>0</v>
      </c>
      <c r="T149" s="227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8" t="s">
        <v>239</v>
      </c>
      <c r="AT149" s="228" t="s">
        <v>342</v>
      </c>
      <c r="AU149" s="228" t="s">
        <v>204</v>
      </c>
      <c r="AY149" s="20" t="s">
        <v>197</v>
      </c>
      <c r="BE149" s="229">
        <f>IF(N149="základní",J149,0)</f>
        <v>0</v>
      </c>
      <c r="BF149" s="229">
        <f>IF(N149="snížená",J149,0)</f>
        <v>0</v>
      </c>
      <c r="BG149" s="229">
        <f>IF(N149="zákl. přenesená",J149,0)</f>
        <v>0</v>
      </c>
      <c r="BH149" s="229">
        <f>IF(N149="sníž. přenesená",J149,0)</f>
        <v>0</v>
      </c>
      <c r="BI149" s="229">
        <f>IF(N149="nulová",J149,0)</f>
        <v>0</v>
      </c>
      <c r="BJ149" s="20" t="s">
        <v>83</v>
      </c>
      <c r="BK149" s="229">
        <f>ROUND(I149*H149,2)</f>
        <v>0</v>
      </c>
      <c r="BL149" s="20" t="s">
        <v>204</v>
      </c>
      <c r="BM149" s="228" t="s">
        <v>1765</v>
      </c>
    </row>
    <row r="150" s="2" customFormat="1" ht="21.75" customHeight="1">
      <c r="A150" s="41"/>
      <c r="B150" s="42"/>
      <c r="C150" s="269" t="s">
        <v>372</v>
      </c>
      <c r="D150" s="269" t="s">
        <v>342</v>
      </c>
      <c r="E150" s="270" t="s">
        <v>1766</v>
      </c>
      <c r="F150" s="271" t="s">
        <v>1767</v>
      </c>
      <c r="G150" s="272" t="s">
        <v>1720</v>
      </c>
      <c r="H150" s="273">
        <v>1</v>
      </c>
      <c r="I150" s="274"/>
      <c r="J150" s="275">
        <f>ROUND(I150*H150,2)</f>
        <v>0</v>
      </c>
      <c r="K150" s="271" t="s">
        <v>19</v>
      </c>
      <c r="L150" s="276"/>
      <c r="M150" s="277" t="s">
        <v>19</v>
      </c>
      <c r="N150" s="278" t="s">
        <v>47</v>
      </c>
      <c r="O150" s="87"/>
      <c r="P150" s="226">
        <f>O150*H150</f>
        <v>0</v>
      </c>
      <c r="Q150" s="226">
        <v>0</v>
      </c>
      <c r="R150" s="226">
        <f>Q150*H150</f>
        <v>0</v>
      </c>
      <c r="S150" s="226">
        <v>0</v>
      </c>
      <c r="T150" s="22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8" t="s">
        <v>239</v>
      </c>
      <c r="AT150" s="228" t="s">
        <v>342</v>
      </c>
      <c r="AU150" s="228" t="s">
        <v>204</v>
      </c>
      <c r="AY150" s="20" t="s">
        <v>197</v>
      </c>
      <c r="BE150" s="229">
        <f>IF(N150="základní",J150,0)</f>
        <v>0</v>
      </c>
      <c r="BF150" s="229">
        <f>IF(N150="snížená",J150,0)</f>
        <v>0</v>
      </c>
      <c r="BG150" s="229">
        <f>IF(N150="zákl. přenesená",J150,0)</f>
        <v>0</v>
      </c>
      <c r="BH150" s="229">
        <f>IF(N150="sníž. přenesená",J150,0)</f>
        <v>0</v>
      </c>
      <c r="BI150" s="229">
        <f>IF(N150="nulová",J150,0)</f>
        <v>0</v>
      </c>
      <c r="BJ150" s="20" t="s">
        <v>83</v>
      </c>
      <c r="BK150" s="229">
        <f>ROUND(I150*H150,2)</f>
        <v>0</v>
      </c>
      <c r="BL150" s="20" t="s">
        <v>204</v>
      </c>
      <c r="BM150" s="228" t="s">
        <v>1768</v>
      </c>
    </row>
    <row r="151" s="2" customFormat="1" ht="24.15" customHeight="1">
      <c r="A151" s="41"/>
      <c r="B151" s="42"/>
      <c r="C151" s="269" t="s">
        <v>391</v>
      </c>
      <c r="D151" s="269" t="s">
        <v>342</v>
      </c>
      <c r="E151" s="270" t="s">
        <v>1769</v>
      </c>
      <c r="F151" s="271" t="s">
        <v>1770</v>
      </c>
      <c r="G151" s="272" t="s">
        <v>1720</v>
      </c>
      <c r="H151" s="273">
        <v>1</v>
      </c>
      <c r="I151" s="274"/>
      <c r="J151" s="275">
        <f>ROUND(I151*H151,2)</f>
        <v>0</v>
      </c>
      <c r="K151" s="271" t="s">
        <v>19</v>
      </c>
      <c r="L151" s="276"/>
      <c r="M151" s="277" t="s">
        <v>19</v>
      </c>
      <c r="N151" s="278" t="s">
        <v>47</v>
      </c>
      <c r="O151" s="87"/>
      <c r="P151" s="226">
        <f>O151*H151</f>
        <v>0</v>
      </c>
      <c r="Q151" s="226">
        <v>0</v>
      </c>
      <c r="R151" s="226">
        <f>Q151*H151</f>
        <v>0</v>
      </c>
      <c r="S151" s="226">
        <v>0</v>
      </c>
      <c r="T151" s="227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8" t="s">
        <v>239</v>
      </c>
      <c r="AT151" s="228" t="s">
        <v>342</v>
      </c>
      <c r="AU151" s="228" t="s">
        <v>204</v>
      </c>
      <c r="AY151" s="20" t="s">
        <v>197</v>
      </c>
      <c r="BE151" s="229">
        <f>IF(N151="základní",J151,0)</f>
        <v>0</v>
      </c>
      <c r="BF151" s="229">
        <f>IF(N151="snížená",J151,0)</f>
        <v>0</v>
      </c>
      <c r="BG151" s="229">
        <f>IF(N151="zákl. přenesená",J151,0)</f>
        <v>0</v>
      </c>
      <c r="BH151" s="229">
        <f>IF(N151="sníž. přenesená",J151,0)</f>
        <v>0</v>
      </c>
      <c r="BI151" s="229">
        <f>IF(N151="nulová",J151,0)</f>
        <v>0</v>
      </c>
      <c r="BJ151" s="20" t="s">
        <v>83</v>
      </c>
      <c r="BK151" s="229">
        <f>ROUND(I151*H151,2)</f>
        <v>0</v>
      </c>
      <c r="BL151" s="20" t="s">
        <v>204</v>
      </c>
      <c r="BM151" s="228" t="s">
        <v>1771</v>
      </c>
    </row>
    <row r="152" s="2" customFormat="1" ht="21.75" customHeight="1">
      <c r="A152" s="41"/>
      <c r="B152" s="42"/>
      <c r="C152" s="217" t="s">
        <v>396</v>
      </c>
      <c r="D152" s="217" t="s">
        <v>199</v>
      </c>
      <c r="E152" s="218" t="s">
        <v>1772</v>
      </c>
      <c r="F152" s="219" t="s">
        <v>1773</v>
      </c>
      <c r="G152" s="220" t="s">
        <v>1720</v>
      </c>
      <c r="H152" s="221">
        <v>2</v>
      </c>
      <c r="I152" s="222"/>
      <c r="J152" s="223">
        <f>ROUND(I152*H152,2)</f>
        <v>0</v>
      </c>
      <c r="K152" s="219" t="s">
        <v>19</v>
      </c>
      <c r="L152" s="47"/>
      <c r="M152" s="224" t="s">
        <v>19</v>
      </c>
      <c r="N152" s="225" t="s">
        <v>47</v>
      </c>
      <c r="O152" s="87"/>
      <c r="P152" s="226">
        <f>O152*H152</f>
        <v>0</v>
      </c>
      <c r="Q152" s="226">
        <v>0</v>
      </c>
      <c r="R152" s="226">
        <f>Q152*H152</f>
        <v>0</v>
      </c>
      <c r="S152" s="226">
        <v>0</v>
      </c>
      <c r="T152" s="22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8" t="s">
        <v>204</v>
      </c>
      <c r="AT152" s="228" t="s">
        <v>199</v>
      </c>
      <c r="AU152" s="228" t="s">
        <v>204</v>
      </c>
      <c r="AY152" s="20" t="s">
        <v>197</v>
      </c>
      <c r="BE152" s="229">
        <f>IF(N152="základní",J152,0)</f>
        <v>0</v>
      </c>
      <c r="BF152" s="229">
        <f>IF(N152="snížená",J152,0)</f>
        <v>0</v>
      </c>
      <c r="BG152" s="229">
        <f>IF(N152="zákl. přenesená",J152,0)</f>
        <v>0</v>
      </c>
      <c r="BH152" s="229">
        <f>IF(N152="sníž. přenesená",J152,0)</f>
        <v>0</v>
      </c>
      <c r="BI152" s="229">
        <f>IF(N152="nulová",J152,0)</f>
        <v>0</v>
      </c>
      <c r="BJ152" s="20" t="s">
        <v>83</v>
      </c>
      <c r="BK152" s="229">
        <f>ROUND(I152*H152,2)</f>
        <v>0</v>
      </c>
      <c r="BL152" s="20" t="s">
        <v>204</v>
      </c>
      <c r="BM152" s="228" t="s">
        <v>1774</v>
      </c>
    </row>
    <row r="153" s="2" customFormat="1">
      <c r="A153" s="41"/>
      <c r="B153" s="42"/>
      <c r="C153" s="43"/>
      <c r="D153" s="237" t="s">
        <v>833</v>
      </c>
      <c r="E153" s="43"/>
      <c r="F153" s="279" t="s">
        <v>1722</v>
      </c>
      <c r="G153" s="43"/>
      <c r="H153" s="43"/>
      <c r="I153" s="232"/>
      <c r="J153" s="43"/>
      <c r="K153" s="43"/>
      <c r="L153" s="47"/>
      <c r="M153" s="233"/>
      <c r="N153" s="23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833</v>
      </c>
      <c r="AU153" s="20" t="s">
        <v>204</v>
      </c>
    </row>
    <row r="154" s="2" customFormat="1" ht="16.5" customHeight="1">
      <c r="A154" s="41"/>
      <c r="B154" s="42"/>
      <c r="C154" s="217" t="s">
        <v>404</v>
      </c>
      <c r="D154" s="217" t="s">
        <v>199</v>
      </c>
      <c r="E154" s="218" t="s">
        <v>1775</v>
      </c>
      <c r="F154" s="219" t="s">
        <v>1776</v>
      </c>
      <c r="G154" s="220" t="s">
        <v>1720</v>
      </c>
      <c r="H154" s="221">
        <v>2</v>
      </c>
      <c r="I154" s="222"/>
      <c r="J154" s="223">
        <f>ROUND(I154*H154,2)</f>
        <v>0</v>
      </c>
      <c r="K154" s="219" t="s">
        <v>19</v>
      </c>
      <c r="L154" s="47"/>
      <c r="M154" s="224" t="s">
        <v>19</v>
      </c>
      <c r="N154" s="225" t="s">
        <v>47</v>
      </c>
      <c r="O154" s="87"/>
      <c r="P154" s="226">
        <f>O154*H154</f>
        <v>0</v>
      </c>
      <c r="Q154" s="226">
        <v>0</v>
      </c>
      <c r="R154" s="226">
        <f>Q154*H154</f>
        <v>0</v>
      </c>
      <c r="S154" s="226">
        <v>0</v>
      </c>
      <c r="T154" s="22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8" t="s">
        <v>204</v>
      </c>
      <c r="AT154" s="228" t="s">
        <v>199</v>
      </c>
      <c r="AU154" s="228" t="s">
        <v>204</v>
      </c>
      <c r="AY154" s="20" t="s">
        <v>197</v>
      </c>
      <c r="BE154" s="229">
        <f>IF(N154="základní",J154,0)</f>
        <v>0</v>
      </c>
      <c r="BF154" s="229">
        <f>IF(N154="snížená",J154,0)</f>
        <v>0</v>
      </c>
      <c r="BG154" s="229">
        <f>IF(N154="zákl. přenesená",J154,0)</f>
        <v>0</v>
      </c>
      <c r="BH154" s="229">
        <f>IF(N154="sníž. přenesená",J154,0)</f>
        <v>0</v>
      </c>
      <c r="BI154" s="229">
        <f>IF(N154="nulová",J154,0)</f>
        <v>0</v>
      </c>
      <c r="BJ154" s="20" t="s">
        <v>83</v>
      </c>
      <c r="BK154" s="229">
        <f>ROUND(I154*H154,2)</f>
        <v>0</v>
      </c>
      <c r="BL154" s="20" t="s">
        <v>204</v>
      </c>
      <c r="BM154" s="228" t="s">
        <v>1777</v>
      </c>
    </row>
    <row r="155" s="2" customFormat="1">
      <c r="A155" s="41"/>
      <c r="B155" s="42"/>
      <c r="C155" s="43"/>
      <c r="D155" s="237" t="s">
        <v>833</v>
      </c>
      <c r="E155" s="43"/>
      <c r="F155" s="279" t="s">
        <v>1722</v>
      </c>
      <c r="G155" s="43"/>
      <c r="H155" s="43"/>
      <c r="I155" s="232"/>
      <c r="J155" s="43"/>
      <c r="K155" s="43"/>
      <c r="L155" s="47"/>
      <c r="M155" s="233"/>
      <c r="N155" s="23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833</v>
      </c>
      <c r="AU155" s="20" t="s">
        <v>204</v>
      </c>
    </row>
    <row r="156" s="12" customFormat="1" ht="22.8" customHeight="1">
      <c r="A156" s="12"/>
      <c r="B156" s="201"/>
      <c r="C156" s="202"/>
      <c r="D156" s="203" t="s">
        <v>75</v>
      </c>
      <c r="E156" s="215" t="s">
        <v>1778</v>
      </c>
      <c r="F156" s="215" t="s">
        <v>1779</v>
      </c>
      <c r="G156" s="202"/>
      <c r="H156" s="202"/>
      <c r="I156" s="205"/>
      <c r="J156" s="216">
        <f>BK156</f>
        <v>0</v>
      </c>
      <c r="K156" s="202"/>
      <c r="L156" s="207"/>
      <c r="M156" s="208"/>
      <c r="N156" s="209"/>
      <c r="O156" s="209"/>
      <c r="P156" s="210">
        <f>SUM(P157:P165)</f>
        <v>0</v>
      </c>
      <c r="Q156" s="209"/>
      <c r="R156" s="210">
        <f>SUM(R157:R165)</f>
        <v>0</v>
      </c>
      <c r="S156" s="209"/>
      <c r="T156" s="211">
        <f>SUM(T157:T165)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12" t="s">
        <v>83</v>
      </c>
      <c r="AT156" s="213" t="s">
        <v>75</v>
      </c>
      <c r="AU156" s="213" t="s">
        <v>83</v>
      </c>
      <c r="AY156" s="212" t="s">
        <v>197</v>
      </c>
      <c r="BK156" s="214">
        <f>SUM(BK157:BK165)</f>
        <v>0</v>
      </c>
    </row>
    <row r="157" s="2" customFormat="1" ht="33" customHeight="1">
      <c r="A157" s="41"/>
      <c r="B157" s="42"/>
      <c r="C157" s="217" t="s">
        <v>411</v>
      </c>
      <c r="D157" s="217" t="s">
        <v>199</v>
      </c>
      <c r="E157" s="218" t="s">
        <v>1780</v>
      </c>
      <c r="F157" s="219" t="s">
        <v>1781</v>
      </c>
      <c r="G157" s="220" t="s">
        <v>1720</v>
      </c>
      <c r="H157" s="221">
        <v>2</v>
      </c>
      <c r="I157" s="222"/>
      <c r="J157" s="223">
        <f>ROUND(I157*H157,2)</f>
        <v>0</v>
      </c>
      <c r="K157" s="219" t="s">
        <v>203</v>
      </c>
      <c r="L157" s="47"/>
      <c r="M157" s="224" t="s">
        <v>19</v>
      </c>
      <c r="N157" s="225" t="s">
        <v>47</v>
      </c>
      <c r="O157" s="87"/>
      <c r="P157" s="226">
        <f>O157*H157</f>
        <v>0</v>
      </c>
      <c r="Q157" s="226">
        <v>0</v>
      </c>
      <c r="R157" s="226">
        <f>Q157*H157</f>
        <v>0</v>
      </c>
      <c r="S157" s="226">
        <v>0</v>
      </c>
      <c r="T157" s="227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8" t="s">
        <v>204</v>
      </c>
      <c r="AT157" s="228" t="s">
        <v>199</v>
      </c>
      <c r="AU157" s="228" t="s">
        <v>85</v>
      </c>
      <c r="AY157" s="20" t="s">
        <v>197</v>
      </c>
      <c r="BE157" s="229">
        <f>IF(N157="základní",J157,0)</f>
        <v>0</v>
      </c>
      <c r="BF157" s="229">
        <f>IF(N157="snížená",J157,0)</f>
        <v>0</v>
      </c>
      <c r="BG157" s="229">
        <f>IF(N157="zákl. přenesená",J157,0)</f>
        <v>0</v>
      </c>
      <c r="BH157" s="229">
        <f>IF(N157="sníž. přenesená",J157,0)</f>
        <v>0</v>
      </c>
      <c r="BI157" s="229">
        <f>IF(N157="nulová",J157,0)</f>
        <v>0</v>
      </c>
      <c r="BJ157" s="20" t="s">
        <v>83</v>
      </c>
      <c r="BK157" s="229">
        <f>ROUND(I157*H157,2)</f>
        <v>0</v>
      </c>
      <c r="BL157" s="20" t="s">
        <v>204</v>
      </c>
      <c r="BM157" s="228" t="s">
        <v>1782</v>
      </c>
    </row>
    <row r="158" s="2" customFormat="1">
      <c r="A158" s="41"/>
      <c r="B158" s="42"/>
      <c r="C158" s="43"/>
      <c r="D158" s="230" t="s">
        <v>206</v>
      </c>
      <c r="E158" s="43"/>
      <c r="F158" s="231" t="s">
        <v>1783</v>
      </c>
      <c r="G158" s="43"/>
      <c r="H158" s="43"/>
      <c r="I158" s="232"/>
      <c r="J158" s="43"/>
      <c r="K158" s="43"/>
      <c r="L158" s="47"/>
      <c r="M158" s="233"/>
      <c r="N158" s="234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206</v>
      </c>
      <c r="AU158" s="20" t="s">
        <v>85</v>
      </c>
    </row>
    <row r="159" s="2" customFormat="1" ht="24.15" customHeight="1">
      <c r="A159" s="41"/>
      <c r="B159" s="42"/>
      <c r="C159" s="217" t="s">
        <v>418</v>
      </c>
      <c r="D159" s="217" t="s">
        <v>199</v>
      </c>
      <c r="E159" s="218" t="s">
        <v>1784</v>
      </c>
      <c r="F159" s="219" t="s">
        <v>1785</v>
      </c>
      <c r="G159" s="220" t="s">
        <v>202</v>
      </c>
      <c r="H159" s="221">
        <v>65</v>
      </c>
      <c r="I159" s="222"/>
      <c r="J159" s="223">
        <f>ROUND(I159*H159,2)</f>
        <v>0</v>
      </c>
      <c r="K159" s="219" t="s">
        <v>203</v>
      </c>
      <c r="L159" s="47"/>
      <c r="M159" s="224" t="s">
        <v>19</v>
      </c>
      <c r="N159" s="225" t="s">
        <v>47</v>
      </c>
      <c r="O159" s="87"/>
      <c r="P159" s="226">
        <f>O159*H159</f>
        <v>0</v>
      </c>
      <c r="Q159" s="226">
        <v>0</v>
      </c>
      <c r="R159" s="226">
        <f>Q159*H159</f>
        <v>0</v>
      </c>
      <c r="S159" s="226">
        <v>0</v>
      </c>
      <c r="T159" s="227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8" t="s">
        <v>204</v>
      </c>
      <c r="AT159" s="228" t="s">
        <v>199</v>
      </c>
      <c r="AU159" s="228" t="s">
        <v>85</v>
      </c>
      <c r="AY159" s="20" t="s">
        <v>197</v>
      </c>
      <c r="BE159" s="229">
        <f>IF(N159="základní",J159,0)</f>
        <v>0</v>
      </c>
      <c r="BF159" s="229">
        <f>IF(N159="snížená",J159,0)</f>
        <v>0</v>
      </c>
      <c r="BG159" s="229">
        <f>IF(N159="zákl. přenesená",J159,0)</f>
        <v>0</v>
      </c>
      <c r="BH159" s="229">
        <f>IF(N159="sníž. přenesená",J159,0)</f>
        <v>0</v>
      </c>
      <c r="BI159" s="229">
        <f>IF(N159="nulová",J159,0)</f>
        <v>0</v>
      </c>
      <c r="BJ159" s="20" t="s">
        <v>83</v>
      </c>
      <c r="BK159" s="229">
        <f>ROUND(I159*H159,2)</f>
        <v>0</v>
      </c>
      <c r="BL159" s="20" t="s">
        <v>204</v>
      </c>
      <c r="BM159" s="228" t="s">
        <v>1786</v>
      </c>
    </row>
    <row r="160" s="2" customFormat="1">
      <c r="A160" s="41"/>
      <c r="B160" s="42"/>
      <c r="C160" s="43"/>
      <c r="D160" s="230" t="s">
        <v>206</v>
      </c>
      <c r="E160" s="43"/>
      <c r="F160" s="231" t="s">
        <v>1787</v>
      </c>
      <c r="G160" s="43"/>
      <c r="H160" s="43"/>
      <c r="I160" s="232"/>
      <c r="J160" s="43"/>
      <c r="K160" s="43"/>
      <c r="L160" s="47"/>
      <c r="M160" s="233"/>
      <c r="N160" s="234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206</v>
      </c>
      <c r="AU160" s="20" t="s">
        <v>85</v>
      </c>
    </row>
    <row r="161" s="2" customFormat="1" ht="16.5" customHeight="1">
      <c r="A161" s="41"/>
      <c r="B161" s="42"/>
      <c r="C161" s="269" t="s">
        <v>425</v>
      </c>
      <c r="D161" s="269" t="s">
        <v>342</v>
      </c>
      <c r="E161" s="270" t="s">
        <v>1788</v>
      </c>
      <c r="F161" s="271" t="s">
        <v>1789</v>
      </c>
      <c r="G161" s="272" t="s">
        <v>266</v>
      </c>
      <c r="H161" s="273">
        <v>6.8600000000000003</v>
      </c>
      <c r="I161" s="274"/>
      <c r="J161" s="275">
        <f>ROUND(I161*H161,2)</f>
        <v>0</v>
      </c>
      <c r="K161" s="271" t="s">
        <v>19</v>
      </c>
      <c r="L161" s="276"/>
      <c r="M161" s="277" t="s">
        <v>19</v>
      </c>
      <c r="N161" s="278" t="s">
        <v>47</v>
      </c>
      <c r="O161" s="87"/>
      <c r="P161" s="226">
        <f>O161*H161</f>
        <v>0</v>
      </c>
      <c r="Q161" s="226">
        <v>0</v>
      </c>
      <c r="R161" s="226">
        <f>Q161*H161</f>
        <v>0</v>
      </c>
      <c r="S161" s="226">
        <v>0</v>
      </c>
      <c r="T161" s="227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8" t="s">
        <v>239</v>
      </c>
      <c r="AT161" s="228" t="s">
        <v>342</v>
      </c>
      <c r="AU161" s="228" t="s">
        <v>85</v>
      </c>
      <c r="AY161" s="20" t="s">
        <v>197</v>
      </c>
      <c r="BE161" s="229">
        <f>IF(N161="základní",J161,0)</f>
        <v>0</v>
      </c>
      <c r="BF161" s="229">
        <f>IF(N161="snížená",J161,0)</f>
        <v>0</v>
      </c>
      <c r="BG161" s="229">
        <f>IF(N161="zákl. přenesená",J161,0)</f>
        <v>0</v>
      </c>
      <c r="BH161" s="229">
        <f>IF(N161="sníž. přenesená",J161,0)</f>
        <v>0</v>
      </c>
      <c r="BI161" s="229">
        <f>IF(N161="nulová",J161,0)</f>
        <v>0</v>
      </c>
      <c r="BJ161" s="20" t="s">
        <v>83</v>
      </c>
      <c r="BK161" s="229">
        <f>ROUND(I161*H161,2)</f>
        <v>0</v>
      </c>
      <c r="BL161" s="20" t="s">
        <v>204</v>
      </c>
      <c r="BM161" s="228" t="s">
        <v>1790</v>
      </c>
    </row>
    <row r="162" s="2" customFormat="1">
      <c r="A162" s="41"/>
      <c r="B162" s="42"/>
      <c r="C162" s="43"/>
      <c r="D162" s="237" t="s">
        <v>833</v>
      </c>
      <c r="E162" s="43"/>
      <c r="F162" s="279" t="s">
        <v>1708</v>
      </c>
      <c r="G162" s="43"/>
      <c r="H162" s="43"/>
      <c r="I162" s="232"/>
      <c r="J162" s="43"/>
      <c r="K162" s="43"/>
      <c r="L162" s="47"/>
      <c r="M162" s="233"/>
      <c r="N162" s="234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833</v>
      </c>
      <c r="AU162" s="20" t="s">
        <v>85</v>
      </c>
    </row>
    <row r="163" s="13" customFormat="1">
      <c r="A163" s="13"/>
      <c r="B163" s="235"/>
      <c r="C163" s="236"/>
      <c r="D163" s="237" t="s">
        <v>208</v>
      </c>
      <c r="E163" s="238" t="s">
        <v>19</v>
      </c>
      <c r="F163" s="239" t="s">
        <v>1791</v>
      </c>
      <c r="G163" s="236"/>
      <c r="H163" s="240">
        <v>6.5</v>
      </c>
      <c r="I163" s="241"/>
      <c r="J163" s="236"/>
      <c r="K163" s="236"/>
      <c r="L163" s="242"/>
      <c r="M163" s="243"/>
      <c r="N163" s="244"/>
      <c r="O163" s="244"/>
      <c r="P163" s="244"/>
      <c r="Q163" s="244"/>
      <c r="R163" s="244"/>
      <c r="S163" s="244"/>
      <c r="T163" s="245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6" t="s">
        <v>208</v>
      </c>
      <c r="AU163" s="246" t="s">
        <v>85</v>
      </c>
      <c r="AV163" s="13" t="s">
        <v>85</v>
      </c>
      <c r="AW163" s="13" t="s">
        <v>37</v>
      </c>
      <c r="AX163" s="13" t="s">
        <v>76</v>
      </c>
      <c r="AY163" s="246" t="s">
        <v>197</v>
      </c>
    </row>
    <row r="164" s="13" customFormat="1">
      <c r="A164" s="13"/>
      <c r="B164" s="235"/>
      <c r="C164" s="236"/>
      <c r="D164" s="237" t="s">
        <v>208</v>
      </c>
      <c r="E164" s="238" t="s">
        <v>19</v>
      </c>
      <c r="F164" s="239" t="s">
        <v>1792</v>
      </c>
      <c r="G164" s="236"/>
      <c r="H164" s="240">
        <v>0.35999999999999999</v>
      </c>
      <c r="I164" s="241"/>
      <c r="J164" s="236"/>
      <c r="K164" s="236"/>
      <c r="L164" s="242"/>
      <c r="M164" s="243"/>
      <c r="N164" s="244"/>
      <c r="O164" s="244"/>
      <c r="P164" s="244"/>
      <c r="Q164" s="244"/>
      <c r="R164" s="244"/>
      <c r="S164" s="244"/>
      <c r="T164" s="245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6" t="s">
        <v>208</v>
      </c>
      <c r="AU164" s="246" t="s">
        <v>85</v>
      </c>
      <c r="AV164" s="13" t="s">
        <v>85</v>
      </c>
      <c r="AW164" s="13" t="s">
        <v>37</v>
      </c>
      <c r="AX164" s="13" t="s">
        <v>76</v>
      </c>
      <c r="AY164" s="246" t="s">
        <v>197</v>
      </c>
    </row>
    <row r="165" s="14" customFormat="1">
      <c r="A165" s="14"/>
      <c r="B165" s="247"/>
      <c r="C165" s="248"/>
      <c r="D165" s="237" t="s">
        <v>208</v>
      </c>
      <c r="E165" s="249" t="s">
        <v>19</v>
      </c>
      <c r="F165" s="250" t="s">
        <v>272</v>
      </c>
      <c r="G165" s="248"/>
      <c r="H165" s="251">
        <v>6.8600000000000003</v>
      </c>
      <c r="I165" s="252"/>
      <c r="J165" s="248"/>
      <c r="K165" s="248"/>
      <c r="L165" s="253"/>
      <c r="M165" s="254"/>
      <c r="N165" s="255"/>
      <c r="O165" s="255"/>
      <c r="P165" s="255"/>
      <c r="Q165" s="255"/>
      <c r="R165" s="255"/>
      <c r="S165" s="255"/>
      <c r="T165" s="256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7" t="s">
        <v>208</v>
      </c>
      <c r="AU165" s="257" t="s">
        <v>85</v>
      </c>
      <c r="AV165" s="14" t="s">
        <v>204</v>
      </c>
      <c r="AW165" s="14" t="s">
        <v>37</v>
      </c>
      <c r="AX165" s="14" t="s">
        <v>83</v>
      </c>
      <c r="AY165" s="257" t="s">
        <v>197</v>
      </c>
    </row>
    <row r="166" s="12" customFormat="1" ht="22.8" customHeight="1">
      <c r="A166" s="12"/>
      <c r="B166" s="201"/>
      <c r="C166" s="202"/>
      <c r="D166" s="203" t="s">
        <v>75</v>
      </c>
      <c r="E166" s="215" t="s">
        <v>1793</v>
      </c>
      <c r="F166" s="215" t="s">
        <v>1794</v>
      </c>
      <c r="G166" s="202"/>
      <c r="H166" s="202"/>
      <c r="I166" s="205"/>
      <c r="J166" s="216">
        <f>BK166</f>
        <v>0</v>
      </c>
      <c r="K166" s="202"/>
      <c r="L166" s="207"/>
      <c r="M166" s="208"/>
      <c r="N166" s="209"/>
      <c r="O166" s="209"/>
      <c r="P166" s="210">
        <f>P167+SUM(P168:P176)</f>
        <v>0</v>
      </c>
      <c r="Q166" s="209"/>
      <c r="R166" s="210">
        <f>R167+SUM(R168:R176)</f>
        <v>0</v>
      </c>
      <c r="S166" s="209"/>
      <c r="T166" s="211">
        <f>T167+SUM(T168:T176)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12" t="s">
        <v>83</v>
      </c>
      <c r="AT166" s="213" t="s">
        <v>75</v>
      </c>
      <c r="AU166" s="213" t="s">
        <v>83</v>
      </c>
      <c r="AY166" s="212" t="s">
        <v>197</v>
      </c>
      <c r="BK166" s="214">
        <f>BK167+SUM(BK168:BK176)</f>
        <v>0</v>
      </c>
    </row>
    <row r="167" s="2" customFormat="1" ht="24.15" customHeight="1">
      <c r="A167" s="41"/>
      <c r="B167" s="42"/>
      <c r="C167" s="217" t="s">
        <v>432</v>
      </c>
      <c r="D167" s="217" t="s">
        <v>199</v>
      </c>
      <c r="E167" s="218" t="s">
        <v>1795</v>
      </c>
      <c r="F167" s="219" t="s">
        <v>1796</v>
      </c>
      <c r="G167" s="220" t="s">
        <v>202</v>
      </c>
      <c r="H167" s="221">
        <v>705</v>
      </c>
      <c r="I167" s="222"/>
      <c r="J167" s="223">
        <f>ROUND(I167*H167,2)</f>
        <v>0</v>
      </c>
      <c r="K167" s="219" t="s">
        <v>19</v>
      </c>
      <c r="L167" s="47"/>
      <c r="M167" s="224" t="s">
        <v>19</v>
      </c>
      <c r="N167" s="225" t="s">
        <v>47</v>
      </c>
      <c r="O167" s="87"/>
      <c r="P167" s="226">
        <f>O167*H167</f>
        <v>0</v>
      </c>
      <c r="Q167" s="226">
        <v>0</v>
      </c>
      <c r="R167" s="226">
        <f>Q167*H167</f>
        <v>0</v>
      </c>
      <c r="S167" s="226">
        <v>0</v>
      </c>
      <c r="T167" s="227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8" t="s">
        <v>204</v>
      </c>
      <c r="AT167" s="228" t="s">
        <v>199</v>
      </c>
      <c r="AU167" s="228" t="s">
        <v>85</v>
      </c>
      <c r="AY167" s="20" t="s">
        <v>197</v>
      </c>
      <c r="BE167" s="229">
        <f>IF(N167="základní",J167,0)</f>
        <v>0</v>
      </c>
      <c r="BF167" s="229">
        <f>IF(N167="snížená",J167,0)</f>
        <v>0</v>
      </c>
      <c r="BG167" s="229">
        <f>IF(N167="zákl. přenesená",J167,0)</f>
        <v>0</v>
      </c>
      <c r="BH167" s="229">
        <f>IF(N167="sníž. přenesená",J167,0)</f>
        <v>0</v>
      </c>
      <c r="BI167" s="229">
        <f>IF(N167="nulová",J167,0)</f>
        <v>0</v>
      </c>
      <c r="BJ167" s="20" t="s">
        <v>83</v>
      </c>
      <c r="BK167" s="229">
        <f>ROUND(I167*H167,2)</f>
        <v>0</v>
      </c>
      <c r="BL167" s="20" t="s">
        <v>204</v>
      </c>
      <c r="BM167" s="228" t="s">
        <v>1797</v>
      </c>
    </row>
    <row r="168" s="2" customFormat="1">
      <c r="A168" s="41"/>
      <c r="B168" s="42"/>
      <c r="C168" s="43"/>
      <c r="D168" s="237" t="s">
        <v>833</v>
      </c>
      <c r="E168" s="43"/>
      <c r="F168" s="279" t="s">
        <v>1722</v>
      </c>
      <c r="G168" s="43"/>
      <c r="H168" s="43"/>
      <c r="I168" s="232"/>
      <c r="J168" s="43"/>
      <c r="K168" s="43"/>
      <c r="L168" s="47"/>
      <c r="M168" s="233"/>
      <c r="N168" s="234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833</v>
      </c>
      <c r="AU168" s="20" t="s">
        <v>85</v>
      </c>
    </row>
    <row r="169" s="13" customFormat="1">
      <c r="A169" s="13"/>
      <c r="B169" s="235"/>
      <c r="C169" s="236"/>
      <c r="D169" s="237" t="s">
        <v>208</v>
      </c>
      <c r="E169" s="238" t="s">
        <v>19</v>
      </c>
      <c r="F169" s="239" t="s">
        <v>1798</v>
      </c>
      <c r="G169" s="236"/>
      <c r="H169" s="240">
        <v>705</v>
      </c>
      <c r="I169" s="241"/>
      <c r="J169" s="236"/>
      <c r="K169" s="236"/>
      <c r="L169" s="242"/>
      <c r="M169" s="243"/>
      <c r="N169" s="244"/>
      <c r="O169" s="244"/>
      <c r="P169" s="244"/>
      <c r="Q169" s="244"/>
      <c r="R169" s="244"/>
      <c r="S169" s="244"/>
      <c r="T169" s="245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6" t="s">
        <v>208</v>
      </c>
      <c r="AU169" s="246" t="s">
        <v>85</v>
      </c>
      <c r="AV169" s="13" t="s">
        <v>85</v>
      </c>
      <c r="AW169" s="13" t="s">
        <v>37</v>
      </c>
      <c r="AX169" s="13" t="s">
        <v>83</v>
      </c>
      <c r="AY169" s="246" t="s">
        <v>197</v>
      </c>
    </row>
    <row r="170" s="2" customFormat="1" ht="55.5" customHeight="1">
      <c r="A170" s="41"/>
      <c r="B170" s="42"/>
      <c r="C170" s="217" t="s">
        <v>437</v>
      </c>
      <c r="D170" s="217" t="s">
        <v>199</v>
      </c>
      <c r="E170" s="218" t="s">
        <v>1046</v>
      </c>
      <c r="F170" s="219" t="s">
        <v>1047</v>
      </c>
      <c r="G170" s="220" t="s">
        <v>202</v>
      </c>
      <c r="H170" s="221">
        <v>705</v>
      </c>
      <c r="I170" s="222"/>
      <c r="J170" s="223">
        <f>ROUND(I170*H170,2)</f>
        <v>0</v>
      </c>
      <c r="K170" s="219" t="s">
        <v>203</v>
      </c>
      <c r="L170" s="47"/>
      <c r="M170" s="224" t="s">
        <v>19</v>
      </c>
      <c r="N170" s="225" t="s">
        <v>47</v>
      </c>
      <c r="O170" s="87"/>
      <c r="P170" s="226">
        <f>O170*H170</f>
        <v>0</v>
      </c>
      <c r="Q170" s="226">
        <v>0</v>
      </c>
      <c r="R170" s="226">
        <f>Q170*H170</f>
        <v>0</v>
      </c>
      <c r="S170" s="226">
        <v>0</v>
      </c>
      <c r="T170" s="22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8" t="s">
        <v>204</v>
      </c>
      <c r="AT170" s="228" t="s">
        <v>199</v>
      </c>
      <c r="AU170" s="228" t="s">
        <v>85</v>
      </c>
      <c r="AY170" s="20" t="s">
        <v>197</v>
      </c>
      <c r="BE170" s="229">
        <f>IF(N170="základní",J170,0)</f>
        <v>0</v>
      </c>
      <c r="BF170" s="229">
        <f>IF(N170="snížená",J170,0)</f>
        <v>0</v>
      </c>
      <c r="BG170" s="229">
        <f>IF(N170="zákl. přenesená",J170,0)</f>
        <v>0</v>
      </c>
      <c r="BH170" s="229">
        <f>IF(N170="sníž. přenesená",J170,0)</f>
        <v>0</v>
      </c>
      <c r="BI170" s="229">
        <f>IF(N170="nulová",J170,0)</f>
        <v>0</v>
      </c>
      <c r="BJ170" s="20" t="s">
        <v>83</v>
      </c>
      <c r="BK170" s="229">
        <f>ROUND(I170*H170,2)</f>
        <v>0</v>
      </c>
      <c r="BL170" s="20" t="s">
        <v>204</v>
      </c>
      <c r="BM170" s="228" t="s">
        <v>1799</v>
      </c>
    </row>
    <row r="171" s="2" customFormat="1">
      <c r="A171" s="41"/>
      <c r="B171" s="42"/>
      <c r="C171" s="43"/>
      <c r="D171" s="230" t="s">
        <v>206</v>
      </c>
      <c r="E171" s="43"/>
      <c r="F171" s="231" t="s">
        <v>1049</v>
      </c>
      <c r="G171" s="43"/>
      <c r="H171" s="43"/>
      <c r="I171" s="232"/>
      <c r="J171" s="43"/>
      <c r="K171" s="43"/>
      <c r="L171" s="47"/>
      <c r="M171" s="233"/>
      <c r="N171" s="23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206</v>
      </c>
      <c r="AU171" s="20" t="s">
        <v>85</v>
      </c>
    </row>
    <row r="172" s="2" customFormat="1" ht="24.15" customHeight="1">
      <c r="A172" s="41"/>
      <c r="B172" s="42"/>
      <c r="C172" s="217" t="s">
        <v>442</v>
      </c>
      <c r="D172" s="217" t="s">
        <v>199</v>
      </c>
      <c r="E172" s="218" t="s">
        <v>1690</v>
      </c>
      <c r="F172" s="219" t="s">
        <v>1691</v>
      </c>
      <c r="G172" s="220" t="s">
        <v>202</v>
      </c>
      <c r="H172" s="221">
        <v>705</v>
      </c>
      <c r="I172" s="222"/>
      <c r="J172" s="223">
        <f>ROUND(I172*H172,2)</f>
        <v>0</v>
      </c>
      <c r="K172" s="219" t="s">
        <v>203</v>
      </c>
      <c r="L172" s="47"/>
      <c r="M172" s="224" t="s">
        <v>19</v>
      </c>
      <c r="N172" s="225" t="s">
        <v>47</v>
      </c>
      <c r="O172" s="87"/>
      <c r="P172" s="226">
        <f>O172*H172</f>
        <v>0</v>
      </c>
      <c r="Q172" s="226">
        <v>0</v>
      </c>
      <c r="R172" s="226">
        <f>Q172*H172</f>
        <v>0</v>
      </c>
      <c r="S172" s="226">
        <v>0</v>
      </c>
      <c r="T172" s="22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8" t="s">
        <v>204</v>
      </c>
      <c r="AT172" s="228" t="s">
        <v>199</v>
      </c>
      <c r="AU172" s="228" t="s">
        <v>85</v>
      </c>
      <c r="AY172" s="20" t="s">
        <v>197</v>
      </c>
      <c r="BE172" s="229">
        <f>IF(N172="základní",J172,0)</f>
        <v>0</v>
      </c>
      <c r="BF172" s="229">
        <f>IF(N172="snížená",J172,0)</f>
        <v>0</v>
      </c>
      <c r="BG172" s="229">
        <f>IF(N172="zákl. přenesená",J172,0)</f>
        <v>0</v>
      </c>
      <c r="BH172" s="229">
        <f>IF(N172="sníž. přenesená",J172,0)</f>
        <v>0</v>
      </c>
      <c r="BI172" s="229">
        <f>IF(N172="nulová",J172,0)</f>
        <v>0</v>
      </c>
      <c r="BJ172" s="20" t="s">
        <v>83</v>
      </c>
      <c r="BK172" s="229">
        <f>ROUND(I172*H172,2)</f>
        <v>0</v>
      </c>
      <c r="BL172" s="20" t="s">
        <v>204</v>
      </c>
      <c r="BM172" s="228" t="s">
        <v>1800</v>
      </c>
    </row>
    <row r="173" s="2" customFormat="1">
      <c r="A173" s="41"/>
      <c r="B173" s="42"/>
      <c r="C173" s="43"/>
      <c r="D173" s="230" t="s">
        <v>206</v>
      </c>
      <c r="E173" s="43"/>
      <c r="F173" s="231" t="s">
        <v>1693</v>
      </c>
      <c r="G173" s="43"/>
      <c r="H173" s="43"/>
      <c r="I173" s="232"/>
      <c r="J173" s="43"/>
      <c r="K173" s="43"/>
      <c r="L173" s="47"/>
      <c r="M173" s="233"/>
      <c r="N173" s="23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206</v>
      </c>
      <c r="AU173" s="20" t="s">
        <v>85</v>
      </c>
    </row>
    <row r="174" s="2" customFormat="1" ht="21.75" customHeight="1">
      <c r="A174" s="41"/>
      <c r="B174" s="42"/>
      <c r="C174" s="217" t="s">
        <v>447</v>
      </c>
      <c r="D174" s="217" t="s">
        <v>199</v>
      </c>
      <c r="E174" s="218" t="s">
        <v>1686</v>
      </c>
      <c r="F174" s="219" t="s">
        <v>1687</v>
      </c>
      <c r="G174" s="220" t="s">
        <v>202</v>
      </c>
      <c r="H174" s="221">
        <v>705</v>
      </c>
      <c r="I174" s="222"/>
      <c r="J174" s="223">
        <f>ROUND(I174*H174,2)</f>
        <v>0</v>
      </c>
      <c r="K174" s="219" t="s">
        <v>203</v>
      </c>
      <c r="L174" s="47"/>
      <c r="M174" s="224" t="s">
        <v>19</v>
      </c>
      <c r="N174" s="225" t="s">
        <v>47</v>
      </c>
      <c r="O174" s="87"/>
      <c r="P174" s="226">
        <f>O174*H174</f>
        <v>0</v>
      </c>
      <c r="Q174" s="226">
        <v>0</v>
      </c>
      <c r="R174" s="226">
        <f>Q174*H174</f>
        <v>0</v>
      </c>
      <c r="S174" s="226">
        <v>0</v>
      </c>
      <c r="T174" s="22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8" t="s">
        <v>204</v>
      </c>
      <c r="AT174" s="228" t="s">
        <v>199</v>
      </c>
      <c r="AU174" s="228" t="s">
        <v>85</v>
      </c>
      <c r="AY174" s="20" t="s">
        <v>197</v>
      </c>
      <c r="BE174" s="229">
        <f>IF(N174="základní",J174,0)</f>
        <v>0</v>
      </c>
      <c r="BF174" s="229">
        <f>IF(N174="snížená",J174,0)</f>
        <v>0</v>
      </c>
      <c r="BG174" s="229">
        <f>IF(N174="zákl. přenesená",J174,0)</f>
        <v>0</v>
      </c>
      <c r="BH174" s="229">
        <f>IF(N174="sníž. přenesená",J174,0)</f>
        <v>0</v>
      </c>
      <c r="BI174" s="229">
        <f>IF(N174="nulová",J174,0)</f>
        <v>0</v>
      </c>
      <c r="BJ174" s="20" t="s">
        <v>83</v>
      </c>
      <c r="BK174" s="229">
        <f>ROUND(I174*H174,2)</f>
        <v>0</v>
      </c>
      <c r="BL174" s="20" t="s">
        <v>204</v>
      </c>
      <c r="BM174" s="228" t="s">
        <v>1801</v>
      </c>
    </row>
    <row r="175" s="2" customFormat="1">
      <c r="A175" s="41"/>
      <c r="B175" s="42"/>
      <c r="C175" s="43"/>
      <c r="D175" s="230" t="s">
        <v>206</v>
      </c>
      <c r="E175" s="43"/>
      <c r="F175" s="231" t="s">
        <v>1689</v>
      </c>
      <c r="G175" s="43"/>
      <c r="H175" s="43"/>
      <c r="I175" s="232"/>
      <c r="J175" s="43"/>
      <c r="K175" s="43"/>
      <c r="L175" s="47"/>
      <c r="M175" s="233"/>
      <c r="N175" s="23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206</v>
      </c>
      <c r="AU175" s="20" t="s">
        <v>85</v>
      </c>
    </row>
    <row r="176" s="12" customFormat="1" ht="20.88" customHeight="1">
      <c r="A176" s="12"/>
      <c r="B176" s="201"/>
      <c r="C176" s="202"/>
      <c r="D176" s="203" t="s">
        <v>75</v>
      </c>
      <c r="E176" s="215" t="s">
        <v>1802</v>
      </c>
      <c r="F176" s="215" t="s">
        <v>1802</v>
      </c>
      <c r="G176" s="202"/>
      <c r="H176" s="202"/>
      <c r="I176" s="205"/>
      <c r="J176" s="216">
        <f>BK176</f>
        <v>0</v>
      </c>
      <c r="K176" s="202"/>
      <c r="L176" s="207"/>
      <c r="M176" s="208"/>
      <c r="N176" s="209"/>
      <c r="O176" s="209"/>
      <c r="P176" s="210">
        <f>SUM(P177:P178)</f>
        <v>0</v>
      </c>
      <c r="Q176" s="209"/>
      <c r="R176" s="210">
        <f>SUM(R177:R178)</f>
        <v>0</v>
      </c>
      <c r="S176" s="209"/>
      <c r="T176" s="211">
        <f>SUM(T177:T178)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12" t="s">
        <v>83</v>
      </c>
      <c r="AT176" s="213" t="s">
        <v>75</v>
      </c>
      <c r="AU176" s="213" t="s">
        <v>85</v>
      </c>
      <c r="AY176" s="212" t="s">
        <v>197</v>
      </c>
      <c r="BK176" s="214">
        <f>SUM(BK177:BK178)</f>
        <v>0</v>
      </c>
    </row>
    <row r="177" s="2" customFormat="1" ht="24.15" customHeight="1">
      <c r="A177" s="41"/>
      <c r="B177" s="42"/>
      <c r="C177" s="217" t="s">
        <v>452</v>
      </c>
      <c r="D177" s="217" t="s">
        <v>199</v>
      </c>
      <c r="E177" s="218" t="s">
        <v>1803</v>
      </c>
      <c r="F177" s="219" t="s">
        <v>1804</v>
      </c>
      <c r="G177" s="220" t="s">
        <v>345</v>
      </c>
      <c r="H177" s="221">
        <v>21</v>
      </c>
      <c r="I177" s="222"/>
      <c r="J177" s="223">
        <f>ROUND(I177*H177,2)</f>
        <v>0</v>
      </c>
      <c r="K177" s="219" t="s">
        <v>203</v>
      </c>
      <c r="L177" s="47"/>
      <c r="M177" s="224" t="s">
        <v>19</v>
      </c>
      <c r="N177" s="225" t="s">
        <v>47</v>
      </c>
      <c r="O177" s="87"/>
      <c r="P177" s="226">
        <f>O177*H177</f>
        <v>0</v>
      </c>
      <c r="Q177" s="226">
        <v>0</v>
      </c>
      <c r="R177" s="226">
        <f>Q177*H177</f>
        <v>0</v>
      </c>
      <c r="S177" s="226">
        <v>0</v>
      </c>
      <c r="T177" s="227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8" t="s">
        <v>204</v>
      </c>
      <c r="AT177" s="228" t="s">
        <v>199</v>
      </c>
      <c r="AU177" s="228" t="s">
        <v>93</v>
      </c>
      <c r="AY177" s="20" t="s">
        <v>197</v>
      </c>
      <c r="BE177" s="229">
        <f>IF(N177="základní",J177,0)</f>
        <v>0</v>
      </c>
      <c r="BF177" s="229">
        <f>IF(N177="snížená",J177,0)</f>
        <v>0</v>
      </c>
      <c r="BG177" s="229">
        <f>IF(N177="zákl. přenesená",J177,0)</f>
        <v>0</v>
      </c>
      <c r="BH177" s="229">
        <f>IF(N177="sníž. přenesená",J177,0)</f>
        <v>0</v>
      </c>
      <c r="BI177" s="229">
        <f>IF(N177="nulová",J177,0)</f>
        <v>0</v>
      </c>
      <c r="BJ177" s="20" t="s">
        <v>83</v>
      </c>
      <c r="BK177" s="229">
        <f>ROUND(I177*H177,2)</f>
        <v>0</v>
      </c>
      <c r="BL177" s="20" t="s">
        <v>204</v>
      </c>
      <c r="BM177" s="228" t="s">
        <v>1805</v>
      </c>
    </row>
    <row r="178" s="2" customFormat="1">
      <c r="A178" s="41"/>
      <c r="B178" s="42"/>
      <c r="C178" s="43"/>
      <c r="D178" s="230" t="s">
        <v>206</v>
      </c>
      <c r="E178" s="43"/>
      <c r="F178" s="231" t="s">
        <v>1806</v>
      </c>
      <c r="G178" s="43"/>
      <c r="H178" s="43"/>
      <c r="I178" s="232"/>
      <c r="J178" s="43"/>
      <c r="K178" s="43"/>
      <c r="L178" s="47"/>
      <c r="M178" s="285"/>
      <c r="N178" s="286"/>
      <c r="O178" s="282"/>
      <c r="P178" s="282"/>
      <c r="Q178" s="282"/>
      <c r="R178" s="282"/>
      <c r="S178" s="282"/>
      <c r="T178" s="287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206</v>
      </c>
      <c r="AU178" s="20" t="s">
        <v>93</v>
      </c>
    </row>
    <row r="179" s="2" customFormat="1" ht="6.96" customHeight="1">
      <c r="A179" s="41"/>
      <c r="B179" s="62"/>
      <c r="C179" s="63"/>
      <c r="D179" s="63"/>
      <c r="E179" s="63"/>
      <c r="F179" s="63"/>
      <c r="G179" s="63"/>
      <c r="H179" s="63"/>
      <c r="I179" s="63"/>
      <c r="J179" s="63"/>
      <c r="K179" s="63"/>
      <c r="L179" s="47"/>
      <c r="M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</sheetData>
  <sheetProtection sheet="1" autoFilter="0" formatColumns="0" formatRows="0" objects="1" scenarios="1" spinCount="100000" saltValue="HDoxRl4ZxptKB5/VgJXUB0hQJLDO5VGmsdmiHOgTBJ/0FSPK9eVCq6HK7SOQJVbr4ySoW5Nlk4NitpEXSvhQ0Q==" hashValue="yGGMsvt/1s1XMbLR0pXaJo6ZX85byZXlqDyY5IiXlofiytEdgjSTZUHADmmqvk5XeCk05J5VQziZ4q9DEEUhtA==" algorithmName="SHA-512" password="CC35"/>
  <autoFilter ref="C91:K1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5_02/111251102"/>
    <hyperlink ref="F99" r:id="rId2" display="https://podminky.urs.cz/item/CS_URS_2025_02/162301501"/>
    <hyperlink ref="F101" r:id="rId3" display="https://podminky.urs.cz/item/CS_URS_2025_02/184803113"/>
    <hyperlink ref="F106" r:id="rId4" display="https://podminky.urs.cz/item/CS_URS_2025_02/181111111"/>
    <hyperlink ref="F108" r:id="rId5" display="https://podminky.urs.cz/item/CS_URS_2025_02/183205111"/>
    <hyperlink ref="F110" r:id="rId6" display="https://podminky.urs.cz/item/CS_URS_2025_02/183403141"/>
    <hyperlink ref="F112" r:id="rId7" display="https://podminky.urs.cz/item/CS_URS_2025_02/183403153"/>
    <hyperlink ref="F114" r:id="rId8" display="https://podminky.urs.cz/item/CS_URS_2025_02/183403114"/>
    <hyperlink ref="F117" r:id="rId9" display="https://podminky.urs.cz/item/CS_URS_2025_02/183111113"/>
    <hyperlink ref="F120" r:id="rId10" display="https://podminky.urs.cz/item/CS_URS_2025_02/183101215"/>
    <hyperlink ref="F125" r:id="rId11" display="https://podminky.urs.cz/item/CS_URS_2025_02/184102110"/>
    <hyperlink ref="F127" r:id="rId12" display="https://podminky.urs.cz/item/CS_URS_2025_02/184102114"/>
    <hyperlink ref="F131" r:id="rId13" display="https://podminky.urs.cz/item/CS_URS_2025_02/184801121"/>
    <hyperlink ref="F133" r:id="rId14" display="https://podminky.urs.cz/item/CS_URS_2025_02/184801131"/>
    <hyperlink ref="F135" r:id="rId15" display="https://podminky.urs.cz/item/CS_URS_2025_02/185802114"/>
    <hyperlink ref="F139" r:id="rId16" display="https://podminky.urs.cz/item/CS_URS_2025_02/185851121"/>
    <hyperlink ref="F142" r:id="rId17" display="https://podminky.urs.cz/item/CS_URS_2025_02/185851129"/>
    <hyperlink ref="F158" r:id="rId18" display="https://podminky.urs.cz/item/CS_URS_2025_02/184215411"/>
    <hyperlink ref="F160" r:id="rId19" display="https://podminky.urs.cz/item/CS_URS_2025_02/184911421"/>
    <hyperlink ref="F171" r:id="rId20" display="https://podminky.urs.cz/item/CS_URS_2025_02/181111111"/>
    <hyperlink ref="F173" r:id="rId21" display="https://podminky.urs.cz/item/CS_URS_2025_02/183403114"/>
    <hyperlink ref="F175" r:id="rId22" display="https://podminky.urs.cz/item/CS_URS_2025_02/183403153"/>
    <hyperlink ref="F178" r:id="rId23" display="https://podminky.urs.cz/item/CS_URS_2025_02/9982313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4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Martin ROUSEK</dc:creator>
  <cp:lastModifiedBy>Martin ROUSEK</cp:lastModifiedBy>
  <dcterms:created xsi:type="dcterms:W3CDTF">2025-10-09T11:06:36Z</dcterms:created>
  <dcterms:modified xsi:type="dcterms:W3CDTF">2025-10-09T11:07:03Z</dcterms:modified>
</cp:coreProperties>
</file>