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50714 - Výměna okenní ..." sheetId="2" r:id="rId2"/>
    <sheet name="01 - elektroinstalace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'20250714 - Výměna okenní ...'!$C$125:$K$272</definedName>
    <definedName name="_xlnm.Print_Area" localSheetId="1">'20250714 - Výměna okenní ...'!$C$4:$J$76,'20250714 - Výměna okenní ...'!$C$82:$J$109,'20250714 - Výměna okenní ...'!$C$115:$K$272</definedName>
    <definedName name="_xlnm.Print_Titles" localSheetId="1">'20250714 - Výměna okenní ...'!$125:$125</definedName>
    <definedName name="_xlnm._FilterDatabase" localSheetId="2" hidden="1">'01 - elektroinstalace'!$C$116:$K$168</definedName>
    <definedName name="_xlnm.Print_Area" localSheetId="2">'01 - elektroinstalace'!$C$4:$J$76,'01 - elektroinstalace'!$C$82:$J$98,'01 - elektroinstalace'!$C$104:$K$168</definedName>
    <definedName name="_xlnm.Print_Titles" localSheetId="2">'01 - elektroinstalace'!$116:$116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F111"/>
  <c r="E109"/>
  <c r="F89"/>
  <c r="E87"/>
  <c r="J24"/>
  <c r="E24"/>
  <c r="J92"/>
  <c r="J23"/>
  <c r="J21"/>
  <c r="E21"/>
  <c r="J113"/>
  <c r="J20"/>
  <c r="J18"/>
  <c r="E18"/>
  <c r="F114"/>
  <c r="J17"/>
  <c r="J15"/>
  <c r="E15"/>
  <c r="F91"/>
  <c r="J14"/>
  <c r="J12"/>
  <c r="J111"/>
  <c r="E7"/>
  <c r="E107"/>
  <c i="2" r="P193"/>
  <c r="J35"/>
  <c r="J34"/>
  <c i="1" r="AY95"/>
  <c i="2" r="J33"/>
  <c i="1" r="AX95"/>
  <c i="2"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T265"/>
  <c r="R266"/>
  <c r="R265"/>
  <c r="P266"/>
  <c r="P265"/>
  <c r="BI259"/>
  <c r="BH259"/>
  <c r="BG259"/>
  <c r="BF259"/>
  <c r="T259"/>
  <c r="R259"/>
  <c r="P259"/>
  <c r="BI256"/>
  <c r="BH256"/>
  <c r="BG256"/>
  <c r="BF256"/>
  <c r="T256"/>
  <c r="R256"/>
  <c r="P25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T190"/>
  <c r="R191"/>
  <c r="R190"/>
  <c r="P191"/>
  <c r="P190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5"/>
  <c r="BH135"/>
  <c r="BG135"/>
  <c r="BF135"/>
  <c r="T135"/>
  <c r="R135"/>
  <c r="P135"/>
  <c r="BI129"/>
  <c r="BH129"/>
  <c r="BG129"/>
  <c r="BF129"/>
  <c r="T129"/>
  <c r="T128"/>
  <c r="R129"/>
  <c r="R128"/>
  <c r="P129"/>
  <c r="P128"/>
  <c r="J123"/>
  <c r="J122"/>
  <c r="F122"/>
  <c r="F120"/>
  <c r="E118"/>
  <c r="J90"/>
  <c r="J89"/>
  <c r="F89"/>
  <c r="F87"/>
  <c r="E85"/>
  <c r="J16"/>
  <c r="E16"/>
  <c r="F123"/>
  <c r="J15"/>
  <c r="J10"/>
  <c r="J87"/>
  <c i="1" r="L90"/>
  <c r="AM90"/>
  <c r="AM89"/>
  <c r="L89"/>
  <c r="AM87"/>
  <c r="L87"/>
  <c r="L85"/>
  <c r="L84"/>
  <c i="2" r="BK159"/>
  <c r="J236"/>
  <c r="BK233"/>
  <c r="BK129"/>
  <c r="J175"/>
  <c i="3" r="J157"/>
  <c r="J153"/>
  <c r="J159"/>
  <c r="BK143"/>
  <c r="BK131"/>
  <c i="2" r="BK225"/>
  <c r="J135"/>
  <c i="3" r="BK137"/>
  <c r="J129"/>
  <c r="J131"/>
  <c i="2" r="BK156"/>
  <c r="BK256"/>
  <c r="J185"/>
  <c r="J243"/>
  <c r="J143"/>
  <c r="J194"/>
  <c r="J129"/>
  <c i="3" r="J133"/>
  <c r="J151"/>
  <c r="J141"/>
  <c r="BK121"/>
  <c i="2" r="BK171"/>
  <c r="BK205"/>
  <c r="J259"/>
  <c r="J191"/>
  <c r="BK135"/>
  <c r="J215"/>
  <c r="BK230"/>
  <c r="BK259"/>
  <c r="BK164"/>
  <c r="J212"/>
  <c r="J199"/>
  <c r="J173"/>
  <c r="BK185"/>
  <c i="3" r="J127"/>
  <c r="BK129"/>
  <c r="J165"/>
  <c r="BK145"/>
  <c r="J135"/>
  <c i="2" r="BK271"/>
  <c r="J182"/>
  <c r="J233"/>
  <c r="J205"/>
  <c r="J197"/>
  <c r="J168"/>
  <c r="BK266"/>
  <c i="3" r="BK151"/>
  <c r="BK147"/>
  <c r="BK159"/>
  <c r="BK165"/>
  <c r="BK135"/>
  <c r="J121"/>
  <c i="2" r="BK212"/>
  <c r="J240"/>
  <c r="BK269"/>
  <c r="BK194"/>
  <c r="BK218"/>
  <c r="BK215"/>
  <c r="J151"/>
  <c r="J266"/>
  <c r="BK148"/>
  <c r="BK140"/>
  <c r="BK236"/>
  <c r="J202"/>
  <c i="3" r="BK161"/>
  <c r="BK167"/>
  <c r="J147"/>
  <c i="2" r="BK202"/>
  <c r="BK223"/>
  <c r="J271"/>
  <c r="J227"/>
  <c i="3" r="BK123"/>
  <c i="2" r="BK207"/>
  <c r="J269"/>
  <c i="3" r="BK119"/>
  <c r="BK157"/>
  <c r="BK155"/>
  <c i="2" r="BK161"/>
  <c r="BK166"/>
  <c r="J256"/>
  <c r="J161"/>
  <c r="J145"/>
  <c r="BK173"/>
  <c r="J164"/>
  <c i="1" r="AS94"/>
  <c i="2" r="BK182"/>
  <c r="BK151"/>
  <c i="3" r="BK125"/>
  <c r="J163"/>
  <c r="J167"/>
  <c r="BK141"/>
  <c i="2" r="BK199"/>
  <c r="BK179"/>
  <c r="J225"/>
  <c r="BK145"/>
  <c r="BK197"/>
  <c r="BK191"/>
  <c r="J218"/>
  <c r="J230"/>
  <c r="J159"/>
  <c i="3" r="J143"/>
  <c r="J123"/>
  <c r="J119"/>
  <c r="BK153"/>
  <c r="J161"/>
  <c r="BK133"/>
  <c i="2" r="BK168"/>
  <c r="J171"/>
  <c r="BK243"/>
  <c r="J207"/>
  <c r="J166"/>
  <c r="BK240"/>
  <c r="BK175"/>
  <c r="BK143"/>
  <c i="3" r="J139"/>
  <c r="J145"/>
  <c r="J155"/>
  <c r="BK163"/>
  <c i="2" r="J140"/>
  <c r="J223"/>
  <c r="J156"/>
  <c r="BK227"/>
  <c r="J148"/>
  <c r="J179"/>
  <c i="3" r="J137"/>
  <c r="J125"/>
  <c r="BK149"/>
  <c r="J149"/>
  <c r="BK139"/>
  <c r="BK127"/>
  <c i="2" l="1" r="P163"/>
  <c r="T201"/>
  <c r="R255"/>
  <c r="P178"/>
  <c r="R193"/>
  <c r="P268"/>
  <c r="P264"/>
  <c r="R134"/>
  <c r="T229"/>
  <c r="P134"/>
  <c r="P127"/>
  <c r="R178"/>
  <c r="P201"/>
  <c r="BK178"/>
  <c r="T193"/>
  <c r="T255"/>
  <c r="T134"/>
  <c r="R268"/>
  <c r="R264"/>
  <c r="R163"/>
  <c r="BK229"/>
  <c r="J229"/>
  <c r="J104"/>
  <c r="R201"/>
  <c r="BK134"/>
  <c r="J134"/>
  <c r="J97"/>
  <c r="T178"/>
  <c r="T177"/>
  <c r="R229"/>
  <c r="BK268"/>
  <c r="J268"/>
  <c r="J108"/>
  <c r="T163"/>
  <c r="BK193"/>
  <c r="J193"/>
  <c r="J102"/>
  <c r="P229"/>
  <c r="P255"/>
  <c r="T268"/>
  <c r="T264"/>
  <c i="3" r="P118"/>
  <c r="P117"/>
  <c i="1" r="AU96"/>
  <c i="3" r="BK118"/>
  <c r="J118"/>
  <c r="J97"/>
  <c r="R118"/>
  <c r="R117"/>
  <c i="2" r="BK163"/>
  <c r="J163"/>
  <c r="J98"/>
  <c r="BK201"/>
  <c r="J201"/>
  <c r="J103"/>
  <c r="BK255"/>
  <c r="J255"/>
  <c r="J105"/>
  <c i="3" r="T118"/>
  <c r="T117"/>
  <c i="2" r="BK190"/>
  <c r="J190"/>
  <c r="J101"/>
  <c r="BK128"/>
  <c r="BK127"/>
  <c r="J127"/>
  <c r="J95"/>
  <c r="BK265"/>
  <c r="J265"/>
  <c r="J107"/>
  <c r="J128"/>
  <c r="J96"/>
  <c r="J178"/>
  <c r="J100"/>
  <c i="3" r="J89"/>
  <c r="J91"/>
  <c r="J114"/>
  <c r="F92"/>
  <c r="BE121"/>
  <c r="BE127"/>
  <c r="BE145"/>
  <c r="BE133"/>
  <c r="BE139"/>
  <c r="BE135"/>
  <c r="BE151"/>
  <c r="BE125"/>
  <c r="BE141"/>
  <c r="E85"/>
  <c r="F113"/>
  <c r="BE143"/>
  <c r="BE119"/>
  <c r="BE131"/>
  <c r="BE159"/>
  <c r="BE155"/>
  <c r="BE165"/>
  <c r="BE123"/>
  <c r="BE161"/>
  <c r="BE153"/>
  <c r="BE157"/>
  <c r="BE147"/>
  <c r="BE149"/>
  <c r="BE137"/>
  <c r="BE129"/>
  <c r="BE163"/>
  <c r="BE167"/>
  <c i="2" r="BE129"/>
  <c r="BE140"/>
  <c r="F90"/>
  <c r="BE151"/>
  <c r="BE243"/>
  <c r="BE271"/>
  <c r="BE143"/>
  <c r="BE145"/>
  <c r="BE164"/>
  <c r="BE185"/>
  <c r="BE223"/>
  <c r="BE179"/>
  <c r="BE199"/>
  <c r="BE205"/>
  <c r="BE212"/>
  <c r="BE225"/>
  <c r="BE240"/>
  <c r="BE148"/>
  <c r="BE161"/>
  <c r="BE168"/>
  <c r="BE175"/>
  <c r="BE182"/>
  <c r="BE194"/>
  <c r="BE202"/>
  <c r="BE227"/>
  <c r="BE230"/>
  <c r="J120"/>
  <c r="BE156"/>
  <c r="BE159"/>
  <c r="BE166"/>
  <c r="BE171"/>
  <c r="BE218"/>
  <c r="BE256"/>
  <c r="BE259"/>
  <c r="BE266"/>
  <c r="BE269"/>
  <c r="BE135"/>
  <c r="BE173"/>
  <c r="BE197"/>
  <c r="BE207"/>
  <c r="BE236"/>
  <c r="BE233"/>
  <c r="BE191"/>
  <c r="BE215"/>
  <c r="F35"/>
  <c i="1" r="BD95"/>
  <c i="2" r="J32"/>
  <c i="1" r="AW95"/>
  <c i="2" r="F33"/>
  <c i="1" r="BB95"/>
  <c i="3" r="F36"/>
  <c i="1" r="BC96"/>
  <c i="3" r="F37"/>
  <c i="1" r="BD96"/>
  <c i="3" r="F35"/>
  <c i="1" r="BB96"/>
  <c i="3" r="J34"/>
  <c i="1" r="AW96"/>
  <c i="2" r="F32"/>
  <c i="1" r="BA95"/>
  <c i="3" r="F34"/>
  <c i="1" r="BA96"/>
  <c i="2" r="F34"/>
  <c i="1" r="BC95"/>
  <c i="2" l="1" r="T127"/>
  <c r="T126"/>
  <c r="BK177"/>
  <c r="J177"/>
  <c r="J99"/>
  <c r="R177"/>
  <c r="R127"/>
  <c r="R126"/>
  <c r="P177"/>
  <c r="P126"/>
  <c i="1" r="AU95"/>
  <c i="2" r="BK264"/>
  <c r="J264"/>
  <c r="J106"/>
  <c i="3" r="BK117"/>
  <c r="J117"/>
  <c r="J30"/>
  <c i="1" r="AG96"/>
  <c r="BB94"/>
  <c r="W31"/>
  <c i="3" r="F33"/>
  <c i="1" r="AZ96"/>
  <c r="AU94"/>
  <c i="2" r="J31"/>
  <c i="1" r="AV95"/>
  <c r="AT95"/>
  <c r="BC94"/>
  <c r="W32"/>
  <c r="BD94"/>
  <c r="W33"/>
  <c r="BA94"/>
  <c r="W30"/>
  <c i="3" r="J33"/>
  <c i="1" r="AV96"/>
  <c r="AT96"/>
  <c r="AN96"/>
  <c i="2" r="F31"/>
  <c i="1" r="AZ95"/>
  <c i="3" l="1" r="J96"/>
  <c i="2" r="BK126"/>
  <c r="J126"/>
  <c i="3" r="J39"/>
  <c i="2" r="J28"/>
  <c i="1" r="AG95"/>
  <c r="AG94"/>
  <c r="AK26"/>
  <c r="AZ94"/>
  <c r="AV94"/>
  <c r="AK29"/>
  <c r="AW94"/>
  <c r="AK30"/>
  <c r="AX94"/>
  <c r="AY94"/>
  <c i="2" l="1" r="J37"/>
  <c r="J94"/>
  <c i="1" r="AK35"/>
  <c r="AN95"/>
  <c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<sst xmlns="http://schemas.openxmlformats.org/spreadsheetml/2006/main">
  <si>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</si>
  <si>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</si>
  <si>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</si>
  <si>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</si>
  <si>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</si>
  <si>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{9ad2a73c-649a-42a7-aec5-4f80641c2ace}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</si>
  <si>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</si>
  <si>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</si>
  <si>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</si>
  <si>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</si>
  <si>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</si>
  <si>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</si>
  <si>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</si>
  <si>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</si>
  <si>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20250714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</si>
  <si>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</si>
  <si>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</si>
  <si>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okenní fasády tělocvičny ZŠ nám. Míru 128 NB</t>
  </si>
  <si>
    <t>KSO:</t>
  </si>
  <si>
    <t>CC-CZ:</t>
  </si>
  <si>
    <t>Místo:</t>
  </si>
  <si>
    <t>Nový Bor</t>
  </si>
  <si>
    <t>Datum:</t>
  </si>
  <si>
    <t>14. 7. 2025</t>
  </si>
  <si>
    <t>Zadavatel:</t>
  </si>
  <si>
    <t>IČ:</t>
  </si>
  <si>
    <t>223 58 072</t>
  </si>
  <si>
    <t>Služby města Nový Bor, p. o.</t>
  </si>
  <si>
    <t>DIČ:</t>
  </si>
  <si>
    <t>Uchazeč:</t>
  </si>
  <si>
    <t>Vyplň údaj</t>
  </si>
  <si>
    <t>Projektant:</t>
  </si>
  <si>
    <t>R. Voce</t>
  </si>
  <si>
    <t>True</t>
  </si>
  <si>
    <t>Zpracovatel:</t>
  </si>
  <si>
    <t>J. Nešněra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</si>
  <si>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</si>
  <si>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</si>
  <si>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</si>
  <si>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</si>
  <si>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</si>
  <si>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</si>
  <si>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</si>
  <si>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</si>
  <si>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</si>
  <si>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</si>
  <si>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</si>
  <si>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</si>
  <si>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</si>
  <si>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</si>
  <si>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</si>
  <si>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</si>
  <si>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</si>
  <si>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</si>
  <si>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</si>
  <si>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</si>
  <si>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</si>
  <si>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</si>
  <si>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</si>
  <si>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</si>
  <si>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</si>
  <si>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</si>
  <si>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</si>
  <si>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</si>
  <si>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</si>
  <si>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</si>
  <si>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</si>
  <si>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</si>
  <si>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</si>
  <si>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</si>
  <si>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</si>
  <si>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</si>
  <si>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</si>
  <si>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</si>
  <si>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</si>
  <si>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</si>
  <si>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</si>
  <si>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</si>
  <si>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</si>
  <si>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</si>
  <si>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</si>
  <si>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</si>
  <si>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</si>
  <si>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</si>
  <si>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01</t>
  </si>
  <si>
    <t>elektroinstalace</t>
  </si>
  <si>
    <t>{eb01b10f-938e-46d3-9cad-1ba6b1e0947d}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</si>
  <si>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</si>
  <si>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</si>
  <si>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</si>
  <si>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</si>
  <si>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</si>
  <si>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</si>
  <si>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</si>
  <si>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</si>
  <si>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</si>
  <si>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</si>
  <si>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</si>
  <si>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</si>
  <si>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713 - Izolace tepelné</t>
  </si>
  <si>
    <t xml:space="preserve">    733 - Ústřední vytápění - rozvodné potrubí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</si>
  <si>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</si>
  <si>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</si>
  <si>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</si>
  <si>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786 - Dokončovací práce - čalounické úpravy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</si>
  <si>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</si>
  <si>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</si>
  <si>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</si>
  <si>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</si>
  <si>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</si>
  <si>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</si>
  <si>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</si>
  <si>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</si>
  <si>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</si>
  <si>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</si>
  <si>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</si>
  <si>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</si>
  <si>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</si>
  <si>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</si>
  <si>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</si>
  <si>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</si>
  <si>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</si>
  <si>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</si>
  <si>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</si>
  <si>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</si>
  <si>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</si>
  <si>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</si>
  <si>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612325302</t>
  </si>
  <si>
    <t>Vápenocementová štuková omítka ostění nebo nadpraží</t>
  </si>
  <si>
    <t>m2</t>
  </si>
  <si>
    <t>CS ÚRS 2025 02</t>
  </si>
  <si>
    <t>4</t>
  </si>
  <si>
    <t>1313688242</t>
  </si>
  <si>
    <t>PP</t>
  </si>
  <si>
    <t>Vápenocementová omítka ostění nebo nadpraží štuková dvouvrstvá</t>
  </si>
  <si>
    <t>VV</t>
  </si>
  <si>
    <t>(4,8*2+24)*0,3</t>
  </si>
  <si>
    <t>(12+1,2)*2*0,3</t>
  </si>
  <si>
    <t>Součet</t>
  </si>
  <si>
    <t>9</t>
  </si>
  <si>
    <t>Ostatní konstrukce a práce, bourání</t>
  </si>
  <si>
    <t>941211111</t>
  </si>
  <si>
    <t>Montáž lešení řadového rámového lehkého zatížení do 200 kg/m2 š od 0,6 do 0,9 m v do 10 m</t>
  </si>
  <si>
    <t>-1455413575</t>
  </si>
  <si>
    <t>Lešení řadové rámové lehké pracovní s podlahami s provozním zatížením tř. 3 do 200 kg/m2 šířky tř. SW06 od 0,6 do 0,9 m výšky do 10 m montáž</t>
  </si>
  <si>
    <t>24*5</t>
  </si>
  <si>
    <t>2*5</t>
  </si>
  <si>
    <t>3</t>
  </si>
  <si>
    <t>941211211</t>
  </si>
  <si>
    <t>Příplatek k lešení řadovému rámovému lehkému do 200 kg/m2 š od 0,6 do 0,9 m v do 10 m za každý den použití</t>
  </si>
  <si>
    <t>-853918268</t>
  </si>
  <si>
    <t>Lešení řadové rámové lehké pracovní s podlahami s provozním zatížením tř. 3 do 200 kg/m2 šířky tř. SW06 od 0,6 do 0,9 m výšky do 10 m příplatek za každý den použití</t>
  </si>
  <si>
    <t>130*30 'Přepočtené koeficientem množství</t>
  </si>
  <si>
    <t>941211811</t>
  </si>
  <si>
    <t>Demontáž lešení řadového rámového lehkého zatížení do 200 kg/m2 š od 0,6 do 0,9 m v do 10 m</t>
  </si>
  <si>
    <t>-1605121458</t>
  </si>
  <si>
    <t>Lešení řadové rámové lehké pracovní s podlahami s provozním zatížením tř. 3 do 200 kg/m2 šířky tř. SW06 od 0,6 do 0,9 m výšky do 10 m demontáž</t>
  </si>
  <si>
    <t>5</t>
  </si>
  <si>
    <t>952901114</t>
  </si>
  <si>
    <t>Vyčištění budov bytové a občanské výstavby při výšce podlaží přes 4 m</t>
  </si>
  <si>
    <t>CS ÚRS 2025 01</t>
  </si>
  <si>
    <t>-1461943134</t>
  </si>
  <si>
    <t>Vyčištění budov nebo objektů před předáním do užívání budov bytové nebo občanské výstavby, světlé výšky podlaží přes 4 m</t>
  </si>
  <si>
    <t>23,46*13,2</t>
  </si>
  <si>
    <t>966072811</t>
  </si>
  <si>
    <t>Rozebrání rámového oplocení na ocelové sloupky v přes 1 do 2 m</t>
  </si>
  <si>
    <t>-47320260</t>
  </si>
  <si>
    <t>Rozebrání oplocení z dílců rámových na ocelové sloupky, výšky přes 1 do 2 m</t>
  </si>
  <si>
    <t>(3,2*7+1,5)*1,32</t>
  </si>
  <si>
    <t>7</t>
  </si>
  <si>
    <t>968062355</t>
  </si>
  <si>
    <t>Vybourání dřevěných rámů oken dvojitých včetně křídel pl do 2 m2</t>
  </si>
  <si>
    <t>-2119509012</t>
  </si>
  <si>
    <t>Vybourání dřevěných rámů oken s křídly, dveřních zárubní, vrat, stěn, ostění nebo obkladů rámů oken s křídly dvojitých, plochy do 2 m2</t>
  </si>
  <si>
    <t>24*4,8</t>
  </si>
  <si>
    <t>12*1,2</t>
  </si>
  <si>
    <t>8</t>
  </si>
  <si>
    <t>96899R</t>
  </si>
  <si>
    <t>provizorní ochrana střechy</t>
  </si>
  <si>
    <t>281294457</t>
  </si>
  <si>
    <t>P</t>
  </si>
  <si>
    <t>Poznámka k položce:_x000d_
nářaďovna</t>
  </si>
  <si>
    <t>96899R1</t>
  </si>
  <si>
    <t>ochrana podlahy tělocvičny</t>
  </si>
  <si>
    <t>soubor</t>
  </si>
  <si>
    <t>-1589106917</t>
  </si>
  <si>
    <t>10</t>
  </si>
  <si>
    <t>96899R2</t>
  </si>
  <si>
    <t>ochrana povrchu hřiště podél plotu</t>
  </si>
  <si>
    <t>-1975513787</t>
  </si>
  <si>
    <t>997</t>
  </si>
  <si>
    <t>Doprava suti a vybouraných hmot</t>
  </si>
  <si>
    <t>11</t>
  </si>
  <si>
    <t>997013211</t>
  </si>
  <si>
    <t>Vnitrostaveništní doprava suti a vybouraných hmot pro budovy v do 6 m ručně</t>
  </si>
  <si>
    <t>t</t>
  </si>
  <si>
    <t>-1771849212</t>
  </si>
  <si>
    <t>Vnitrostaveništní doprava suti a vybouraných hmot vodorovně do 50 m s naložením ručně pro budovy a haly výšky do 6 m</t>
  </si>
  <si>
    <t>997013501</t>
  </si>
  <si>
    <t>Odvoz suti a vybouraných hmot na skládku nebo meziskládku do 1 km se složením</t>
  </si>
  <si>
    <t>923020833</t>
  </si>
  <si>
    <t>Odvoz suti a vybouraných hmot na skládku nebo meziskládku se složením, na vzdálenost do 1 km</t>
  </si>
  <si>
    <t>13</t>
  </si>
  <si>
    <t>997013509</t>
  </si>
  <si>
    <t>Příplatek k odvozu suti a vybouraných hmot na skládku ZKD 1 km přes 1 km</t>
  </si>
  <si>
    <t>-623975323</t>
  </si>
  <si>
    <t>Odvoz suti a vybouraných hmot na skládku nebo meziskládku se složením, na vzdálenost Příplatek k ceně za každý další započatý 1 km přes 1 km</t>
  </si>
  <si>
    <t>10,427*9 'Přepočtené koeficientem množství</t>
  </si>
  <si>
    <t>14</t>
  </si>
  <si>
    <t>997013804</t>
  </si>
  <si>
    <t>Poplatek za uložení na skládce (skládkovné) stavebního odpadu ze skla kód odpadu 17 02 02</t>
  </si>
  <si>
    <t>-915499082</t>
  </si>
  <si>
    <t>Poplatek za uložení stavebního odpadu na skládce (skládkovné) ze skla zatříděného do Katalogu odpadů pod kódem 17 02 02</t>
  </si>
  <si>
    <t>15</t>
  </si>
  <si>
    <t>997013811</t>
  </si>
  <si>
    <t>Poplatek za uložení na skládce (skládkovné) stavebního odpadu dřevěného kód odpadu 17 02 01</t>
  </si>
  <si>
    <t>-1529865641</t>
  </si>
  <si>
    <t>Poplatek za uložení stavebního odpadu na skládce (skládkovné) dřevěného zatříděného do Katalogu odpadů pod kódem 17 02 01</t>
  </si>
  <si>
    <t>16</t>
  </si>
  <si>
    <t>997013814</t>
  </si>
  <si>
    <t>Poplatek za uložení na skládce (skládkovné) stavebního odpadu izolací kód odpadu 17 06 04</t>
  </si>
  <si>
    <t>-1717547155</t>
  </si>
  <si>
    <t>Poplatek za uložení stavebního odpadu na skládce (skládkovné) z izolačních materiálů zatříděného do Katalogu odpadů pod kódem 17 06 04</t>
  </si>
  <si>
    <t>PSV</t>
  </si>
  <si>
    <t>Práce a dodávky PSV</t>
  </si>
  <si>
    <t>713</t>
  </si>
  <si>
    <t>Izolace tepelné</t>
  </si>
  <si>
    <t>17</t>
  </si>
  <si>
    <t>713131621</t>
  </si>
  <si>
    <t>Montáž izolace tepelné ostatních konstrukcí lepením celoplošně rohoží, pásů, dílců, desek</t>
  </si>
  <si>
    <t>1102733858</t>
  </si>
  <si>
    <t>Montáž tepelné izolace ostatních konstrukcí rohožemi, pásy, deskami, dílci, bloky (izolační materiál ve specifikaci) lepením celoplošně</t>
  </si>
  <si>
    <t>14,4"obvod AL1</t>
  </si>
  <si>
    <t>18</t>
  </si>
  <si>
    <t>M</t>
  </si>
  <si>
    <t>63148160</t>
  </si>
  <si>
    <t>deska tepelně izolační minerální provětrávaných fasád λ=0,034-0,035 tl 80mm</t>
  </si>
  <si>
    <t>32</t>
  </si>
  <si>
    <t>1679981529</t>
  </si>
  <si>
    <t>14,4*1,08 'Přepočtené koeficientem množství</t>
  </si>
  <si>
    <t>19</t>
  </si>
  <si>
    <t>713190821R</t>
  </si>
  <si>
    <t>Odstranění tepelné izolace dilatační vrstvy mezi konstrukcemi</t>
  </si>
  <si>
    <t>m</t>
  </si>
  <si>
    <t>868258324</t>
  </si>
  <si>
    <t>Odstranění tepelné izolace běžných stavebních konstrukcí - vrstvy, doplňky a konstrukční součásti dilatační vrstvy mezi konstrukcemi polystyren do 50 mm</t>
  </si>
  <si>
    <t>21*4,7+24*5</t>
  </si>
  <si>
    <t>12*2+1,2*11</t>
  </si>
  <si>
    <t>733</t>
  </si>
  <si>
    <t>Ústřední vytápění - rozvodné potrubí</t>
  </si>
  <si>
    <t>20</t>
  </si>
  <si>
    <t>733193917</t>
  </si>
  <si>
    <t>Zaslepení potrubí ocelového hladkého dýnkem D 51</t>
  </si>
  <si>
    <t>kus</t>
  </si>
  <si>
    <t>1280081341</t>
  </si>
  <si>
    <t>Opravy rozvodů potrubí z trubek ocelových hladkých zaslepení potrubí dýnkem Ø 51</t>
  </si>
  <si>
    <t>764</t>
  </si>
  <si>
    <t>Konstrukce klempířské</t>
  </si>
  <si>
    <t>764002851</t>
  </si>
  <si>
    <t>Demontáž oplechování parapetů do suti</t>
  </si>
  <si>
    <t>-1279986655</t>
  </si>
  <si>
    <t>Demontáž klempířských konstrukcí oplechování parapetů do suti</t>
  </si>
  <si>
    <t>24+12</t>
  </si>
  <si>
    <t>22</t>
  </si>
  <si>
    <t>764226443</t>
  </si>
  <si>
    <t>Oplechování parapetů rovných celoplošně lepené z Al plechu rš 250 mm</t>
  </si>
  <si>
    <t>831667809</t>
  </si>
  <si>
    <t>Oplechování parapetů z hliníkového plechu rovných celoplošně lepené, bez rohů rš 250 mm</t>
  </si>
  <si>
    <t>23</t>
  </si>
  <si>
    <t>764226444</t>
  </si>
  <si>
    <t>Oplechování parapetů rovných celoplošně lepené z Al plechu rš 330 mm</t>
  </si>
  <si>
    <t>-1906195154</t>
  </si>
  <si>
    <t>Oplechování parapetů z hliníkového plechu rovných celoplošně lepené, bez rohů rš 330 mm</t>
  </si>
  <si>
    <t>766</t>
  </si>
  <si>
    <t>Konstrukce truhlářské</t>
  </si>
  <si>
    <t>24</t>
  </si>
  <si>
    <t>766411811</t>
  </si>
  <si>
    <t>Demontáž truhlářského obložení stěn z panelů plochy do 1,5 m2</t>
  </si>
  <si>
    <t>1187886235</t>
  </si>
  <si>
    <t>Demontáž obložení stěn panely, plochy do 1,5 m2</t>
  </si>
  <si>
    <t>24*(1,115+0,9)</t>
  </si>
  <si>
    <t>25</t>
  </si>
  <si>
    <t>766414243</t>
  </si>
  <si>
    <t>Montáž obložení stěn pl do 5 m2 panely z aglomerovaných desek přes 1,50 m2</t>
  </si>
  <si>
    <t>203884985</t>
  </si>
  <si>
    <t>Montáž obložení stěn panely obkladovými plochy do 5 m2 z aglomerovaných desek, plochy přes 1,50 m2</t>
  </si>
  <si>
    <t>26</t>
  </si>
  <si>
    <t>60722269R</t>
  </si>
  <si>
    <t>deska zákrytová UT</t>
  </si>
  <si>
    <t>196812014</t>
  </si>
  <si>
    <t>Poznámka k položce:_x000d_
dýhovaná laťovka tl. 19mm š. 300mm</t>
  </si>
  <si>
    <t>24*0,3</t>
  </si>
  <si>
    <t>7,2*1,1 'Přepočtené koeficientem množství</t>
  </si>
  <si>
    <t>27</t>
  </si>
  <si>
    <t>766622131</t>
  </si>
  <si>
    <t>Montáž plastových oken plochy přes 1 m2 otevíravých v do 1,5 m s rámem do zdiva</t>
  </si>
  <si>
    <t>-279248587</t>
  </si>
  <si>
    <t>Montáž oken plastových včetně montáže rámu plochy přes 1 m2 otevíravých do zdiva, výšky do 1,5 m</t>
  </si>
  <si>
    <t>28</t>
  </si>
  <si>
    <t>321564R</t>
  </si>
  <si>
    <t>PL1 - plastová sestava oken člšnění dle PD</t>
  </si>
  <si>
    <t>729864312</t>
  </si>
  <si>
    <t xml:space="preserve">Poznámka k položce:_x000d_
Dvojsklo: Ug=1.0 W/m2K, z exteriéru protisluneční absorpční sklo_x000d_
Solární faktor: g(%)=37   _x000d_
Prostup světla: τv(%)=70 _x000d_
Sklopné segmenty (otevíravé dovnitř) v horní části sestav budou vybaveny el. motorickým ovládáním (2 x 3 ks)._x000d_
Ošetření připojovací spáry dle ČSN 73 0540-2 a ČSN 74 6077 bude standardní součástí dodávky oken._x000d_
Elektropohony sklápěcích oken včetně veškerého příslušenství a kabeláže (RWA ústředna, senzor vítr a déšť, kouřový hlásič, požární tlačítko, teplotní dif.hlásič, teplotní termostatická jednotka, větrací přepínač otočný O - S - Z …) jsou vykázány v části Elektroinstalace.</t>
  </si>
  <si>
    <t>29</t>
  </si>
  <si>
    <t>766629214</t>
  </si>
  <si>
    <t>Příplatek k montáži oken za izolaci pro rovné ostění připojovací spára do 15 mm - páska</t>
  </si>
  <si>
    <t>-165505088</t>
  </si>
  <si>
    <t>Montáž oken dřevěných Příplatek k cenám za izolaci mezi ostěním a rámem okna při rovném ostění, připojovací spára tl. do 15 mm, páska</t>
  </si>
  <si>
    <t>24*2+4,8*2</t>
  </si>
  <si>
    <t>12*2+1,2*2</t>
  </si>
  <si>
    <t>30</t>
  </si>
  <si>
    <t>766694116</t>
  </si>
  <si>
    <t>Montáž parapetních desek dřevěných nebo plastových š do 30 cm</t>
  </si>
  <si>
    <t>1971501077</t>
  </si>
  <si>
    <t>Montáž ostatních truhlářských konstrukcí parapetních desek dřevěných nebo plastových šířky do 300 mm</t>
  </si>
  <si>
    <t>31</t>
  </si>
  <si>
    <t>60794100</t>
  </si>
  <si>
    <t>parapet dřevotřískový vnitřní povrch laminátový š 150mm</t>
  </si>
  <si>
    <t>-1754572150</t>
  </si>
  <si>
    <t>998766101</t>
  </si>
  <si>
    <t>Přesun hmot tonážní pro kce truhlářské v objektech v do 6 m</t>
  </si>
  <si>
    <t>-2124821624</t>
  </si>
  <si>
    <t>Přesun hmot pro konstrukce truhlářské stanovený z hmotnosti přesunovaného materiálu vodorovná dopravní vzdálenost do 50 m základní v objektech výšky do 6 m</t>
  </si>
  <si>
    <t>767</t>
  </si>
  <si>
    <t>Konstrukce zámečnické</t>
  </si>
  <si>
    <t>33</t>
  </si>
  <si>
    <t>767114135</t>
  </si>
  <si>
    <t>Montáž stěn a příček rámových zasklených do zdiva bez požární odolnosti plochy přes 15 m2</t>
  </si>
  <si>
    <t>-1075236128</t>
  </si>
  <si>
    <t>Montáž stěn a příček rámových zasklených bez požární odolnosti z hliníkových nebo ocelových profilů do zdiva přes 15 m2</t>
  </si>
  <si>
    <t>34</t>
  </si>
  <si>
    <t>798496R</t>
  </si>
  <si>
    <t>AL 1 - hliníkový fasádní systém - členění dle PD</t>
  </si>
  <si>
    <t>-1870661577</t>
  </si>
  <si>
    <t xml:space="preserve">Poznámka k položce:_x000d_
Dvojsklo: Ug=1.0 W/m2K, z interiéru bezpečnostní sklo P2A s odolností proti kyvadlovému nárazu - EN 12600 1B1, z exteriéru protisluneční absorpční sklo._x000d_
Solární faktor: g(%)=37   _x000d_
Prostup světla: τv(%)=70 _x000d_
Barevný odstín hliníkových profilů: RAL 9016. _x000d_
Tepelná charakteristika hliníkového fasádního systému s ventilačními okny bude min. Uw = 1,2 W /(m2.K). _x000d_
Ošetření připojovací spáry dle ČSN 73 0540-2 a ČSN 74 6077 bude standardní součástí dodávky hliníkového fasádního systému, stejně jako zákryt spáry s minerální izolací z vnější a vnitřní strany po obvodě otvoru, předpokládá se použití hliníkového plechu ve shodném barevném odstínu_x000d_
Součástí dodávky hliníkového fasádního systému budou také nerezové úchyty pro nerez lanka, na která bude instalována textilní ochranná síť. Nerezové úchyty budou výrobcem připraveny v horní části všech sloupků._x000d_
Elektropohony sklápěcích oken včetně veškerého příslušenství a kabeláže</t>
  </si>
  <si>
    <t>35</t>
  </si>
  <si>
    <t>767122111R</t>
  </si>
  <si>
    <t>Montáž stěn a příček s výplní z drátěné sítě šroubovaných</t>
  </si>
  <si>
    <t>-1011866160</t>
  </si>
  <si>
    <t>Montáž stěn a příček s výplní drátěnou sítí spojených šroubováním</t>
  </si>
  <si>
    <t xml:space="preserve">Poznámka k položce:_x000d_
montáž sítě_x000d_
</t>
  </si>
  <si>
    <t>24*6</t>
  </si>
  <si>
    <t>36</t>
  </si>
  <si>
    <t>215465R</t>
  </si>
  <si>
    <t>ochranná síť na nerezová lanka</t>
  </si>
  <si>
    <t>-195431589</t>
  </si>
  <si>
    <t xml:space="preserve">Poznámka k položce:_x000d_
•	síť z vysokopevnostního bezuzlového polypropylenu, síla 4,0 mm, velikost oka 45 mm, barva černá (nebo dle výběru zadavatele a ředitele ZŠ)_x000d_
•	sítě budou mít pevný obšitý okraj 5-7 mm_x000d_
•	max. pevnost oka v tahu: 1,60 kN ( 163,15 kg )_x000d_
•	rozvinutý rozměru 6 x 24 m  _x000d_
•	napínací nerezová  lanka-18 ks délky cca 4,5 m_x000d_
Součástí dodávky ochranných sítí a napínacích lanek bude veškeré potřebné příslušenství k připevnění._x000d_
</t>
  </si>
  <si>
    <t>37</t>
  </si>
  <si>
    <t>767996701</t>
  </si>
  <si>
    <t>Demontáž atypických zámečnických konstrukcí řezáním hm jednotlivých dílů do 50 kg</t>
  </si>
  <si>
    <t>kg</t>
  </si>
  <si>
    <t>984663253</t>
  </si>
  <si>
    <t>Demontáž ostatních zámečnických konstrukcí řezáním o hmotnosti jednotlivých dílů do 50 kg</t>
  </si>
  <si>
    <t>229</t>
  </si>
  <si>
    <t>4,76*10*5,5</t>
  </si>
  <si>
    <t>229/8</t>
  </si>
  <si>
    <t>Mezisoučet okna</t>
  </si>
  <si>
    <t>1,4*3*8</t>
  </si>
  <si>
    <t>2,2*3*8</t>
  </si>
  <si>
    <t>Mezisoučet plot</t>
  </si>
  <si>
    <t>50"konzoly závěsu</t>
  </si>
  <si>
    <t>Mezisoučet</t>
  </si>
  <si>
    <t>786</t>
  </si>
  <si>
    <t>Dokončovací práce - čalounické úpravy</t>
  </si>
  <si>
    <t>38</t>
  </si>
  <si>
    <t>786681003R</t>
  </si>
  <si>
    <t xml:space="preserve">Demontáž závěsu textilního </t>
  </si>
  <si>
    <t>1135697459</t>
  </si>
  <si>
    <t>39</t>
  </si>
  <si>
    <t>786881R1</t>
  </si>
  <si>
    <t>Demontáž a zpětná montáž ochranných sítí oken</t>
  </si>
  <si>
    <t>180356158</t>
  </si>
  <si>
    <t>12*4,8</t>
  </si>
  <si>
    <t>VRN</t>
  </si>
  <si>
    <t>Vedlejší rozpočtové náklady</t>
  </si>
  <si>
    <t>VRN1</t>
  </si>
  <si>
    <t>Průzkumné, zeměměřičské a projektové práce</t>
  </si>
  <si>
    <t>40</t>
  </si>
  <si>
    <t>013294000</t>
  </si>
  <si>
    <t xml:space="preserve">Ostatní dokumentace stavby - dílenská </t>
  </si>
  <si>
    <t>1024</t>
  </si>
  <si>
    <t>-1540899103</t>
  </si>
  <si>
    <t>Ostatní dokumentace stavby</t>
  </si>
  <si>
    <t>VRN3</t>
  </si>
  <si>
    <t>Zařízení staveniště</t>
  </si>
  <si>
    <t>41</t>
  </si>
  <si>
    <t>032903000</t>
  </si>
  <si>
    <t>Náklady na provoz a údržbu vybavení staveniště</t>
  </si>
  <si>
    <t>-2117152302</t>
  </si>
  <si>
    <t>42</t>
  </si>
  <si>
    <t>034103000</t>
  </si>
  <si>
    <t>Oplocení staveniště</t>
  </si>
  <si>
    <t>597148993</t>
  </si>
  <si>
    <t>Objekt:</t>
  </si>
  <si>
    <t>01 - elektroinstalace</t>
  </si>
  <si>
    <t xml:space="preserve"> </t>
  </si>
  <si>
    <t>D1 - Výkaz materiálu, práce, montáž a služby</t>
  </si>
  <si>
    <t>D1</t>
  </si>
  <si>
    <t>Výkaz materiálu, práce, montáž a služby</t>
  </si>
  <si>
    <t>Pol1</t>
  </si>
  <si>
    <t>Kabel silový 230 V, CGSG 3Jx1,5</t>
  </si>
  <si>
    <t>Pol2</t>
  </si>
  <si>
    <t>Kabel silový 230 V, CYKY 3Jx2,5</t>
  </si>
  <si>
    <t>Pol3</t>
  </si>
  <si>
    <t>Kabel silový 230 V, CYKY 3Jx4</t>
  </si>
  <si>
    <t>Pol4</t>
  </si>
  <si>
    <t>Kabel silový 400 V, CYKY 5Jx1,5</t>
  </si>
  <si>
    <t>Pol5</t>
  </si>
  <si>
    <t>Kabel silový 400 V, CYKY 7Jx1,5</t>
  </si>
  <si>
    <t>Pol6</t>
  </si>
  <si>
    <t>Kabel CYa 6mm ZŽ, ochr.pospojení</t>
  </si>
  <si>
    <t>Pol7</t>
  </si>
  <si>
    <t>Průraz zdi o síle 400mm do pr.50x50mm vč, zazdění</t>
  </si>
  <si>
    <t>x</t>
  </si>
  <si>
    <t>Pol8</t>
  </si>
  <si>
    <t>Lišta instalační PVC 20x25mm</t>
  </si>
  <si>
    <t>Pol9</t>
  </si>
  <si>
    <t>Plechový kab.žlab 50x52x0,7mm včetně víka, výložníků 200mm a upevnění ve výšce</t>
  </si>
  <si>
    <t>Pol10</t>
  </si>
  <si>
    <t>Označení kab.vývodů štítkem</t>
  </si>
  <si>
    <t>ks</t>
  </si>
  <si>
    <t>Pol11</t>
  </si>
  <si>
    <t>Ukonč. a zap.vodiče svorce v rozvaděči 2,5-4mm2</t>
  </si>
  <si>
    <t>Pol12</t>
  </si>
  <si>
    <t>Demontáž a opětovná montáž dřevěného obložení</t>
  </si>
  <si>
    <t>Pol13</t>
  </si>
  <si>
    <t xml:space="preserve">Rozvaděč s řídícím systémem pro ovládání okenních pohonů 24V/DC/400W s ovládáním manuál/automat na základě vyhodnocení prostorové teploty, požárních detektorů, meteorologické stanice s měřením rychlost větru, deště. Konfigurace centrály přes PC rozhraní, </t>
  </si>
  <si>
    <t>Rozvaděč s řídícím systémem pro ovládání okenních pohonů 24V/DC/400W s ovládáním manuál/automat na základě vyhodnocení prostorové teploty, požárních detektorů, meteorologické stanice s měřením rychlost větru, deště. Konfigurace centrály přes PC rozhraní, aktualizaci a ukládání provozních stavů, jednoduché testovací funkce.Tech. parametry 230V/500W/50Hz, krytí IP44, oceloplech. provedení s montáží na stěnu, vývody přes kab. průchodky.</t>
  </si>
  <si>
    <t>Pol14</t>
  </si>
  <si>
    <t>Motorový okenní pohon 24V/20W/DC se zdvihem 300mm, včetně konzole pro uchycení, práce ve výšce</t>
  </si>
  <si>
    <t>Pol15</t>
  </si>
  <si>
    <t>Jistič 16A/1/B, 6kA</t>
  </si>
  <si>
    <t>Pol16</t>
  </si>
  <si>
    <t>Meteorologická stanice s měřením rychlosti větru a senzoru deště včetně konzole, práce ve výšce</t>
  </si>
  <si>
    <t>Pol17</t>
  </si>
  <si>
    <t>Požární tlačítko s kontakty NO/NC 24V/6A/DC a skleněným krytem</t>
  </si>
  <si>
    <t>Pol18</t>
  </si>
  <si>
    <t>Požární detektor s kouřovým detektorem 24V/DC s kontakty NO/NC</t>
  </si>
  <si>
    <t>Pol19</t>
  </si>
  <si>
    <t>Teplotní dif.hlásič 24V/DC</t>
  </si>
  <si>
    <t>Pol20</t>
  </si>
  <si>
    <t>Teplotní termostatická jednotka</t>
  </si>
  <si>
    <t>Pol21</t>
  </si>
  <si>
    <t>Větrací přepínač otočný O - S - Z</t>
  </si>
  <si>
    <t>Pol22</t>
  </si>
  <si>
    <t>Krabice na povrch pro 1 vypínač/přepínač</t>
  </si>
  <si>
    <t>44</t>
  </si>
  <si>
    <t>Pol23</t>
  </si>
  <si>
    <t>Oživení a zapojení systému</t>
  </si>
  <si>
    <t>46</t>
  </si>
  <si>
    <t>Pol24</t>
  </si>
  <si>
    <t>Instalační krabice acidur 16, IP65</t>
  </si>
  <si>
    <t>48</t>
  </si>
  <si>
    <t>pol25</t>
  </si>
  <si>
    <t>revize zařízení</t>
  </si>
  <si>
    <t>69072873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</si>
</sst>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103</xdr:row>
      <xdr:rowOff>0</xdr:rowOff>
    </xdr:from>
    <xdr:to>
      <xdr:col>9</xdr:col>
      <xdr:colOff>1215390</xdr:colOff>
      <xdr:row>107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33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20250714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Výměna okenní fasády tělocvičny ZŠ nám. Míru 128 NB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Nový Bor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14. 7. 2025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Služby města Nový Bor, p. o.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R. Voce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>J. Nešněra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76</v>
      </c>
      <c r="BT94" s="117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8" t="s">
        <v>80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'20250714 - Výměna okenní 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'20250714 - Výměna okenní ...'!P126</f>
        <v>0</v>
      </c>
      <c r="AV95" s="127">
        <f>'20250714 - Výměna okenní ...'!J31</f>
        <v>0</v>
      </c>
      <c r="AW95" s="127">
        <f>'20250714 - Výměna okenní ...'!J32</f>
        <v>0</v>
      </c>
      <c r="AX95" s="127">
        <f>'20250714 - Výměna okenní ...'!J33</f>
        <v>0</v>
      </c>
      <c r="AY95" s="127">
        <f>'20250714 - Výměna okenní ...'!J34</f>
        <v>0</v>
      </c>
      <c r="AZ95" s="127">
        <f>'20250714 - Výměna okenní ...'!F31</f>
        <v>0</v>
      </c>
      <c r="BA95" s="127">
        <f>'20250714 - Výměna okenní ...'!F32</f>
        <v>0</v>
      </c>
      <c r="BB95" s="127">
        <f>'20250714 - Výměna okenní ...'!F33</f>
        <v>0</v>
      </c>
      <c r="BC95" s="127">
        <f>'20250714 - Výměna okenní ...'!F34</f>
        <v>0</v>
      </c>
      <c r="BD95" s="129">
        <f>'20250714 - Výměna okenní ...'!F35</f>
        <v>0</v>
      </c>
      <c r="BE95" s="7"/>
      <c r="BT95" s="130" t="s">
        <v>82</v>
      </c>
      <c r="BU95" s="130" t="s">
        <v>83</v>
      </c>
      <c r="BV95" s="130" t="s">
        <v>78</v>
      </c>
      <c r="BW95" s="130" t="s">
        <v>5</v>
      </c>
      <c r="BX95" s="130" t="s">
        <v>79</v>
      </c>
      <c r="CL95" s="130" t="s">
        <v>1</v>
      </c>
    </row>
    <row r="96" s="7" customFormat="1" ht="16.5" customHeight="1">
      <c r="A96" s="118" t="s">
        <v>80</v>
      </c>
      <c r="B96" s="119"/>
      <c r="C96" s="120"/>
      <c r="D96" s="121" t="s">
        <v>84</v>
      </c>
      <c r="E96" s="121"/>
      <c r="F96" s="121"/>
      <c r="G96" s="121"/>
      <c r="H96" s="121"/>
      <c r="I96" s="122"/>
      <c r="J96" s="121" t="s">
        <v>85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'01 - elektroinstalace'!J30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81</v>
      </c>
      <c r="AR96" s="125"/>
      <c r="AS96" s="131">
        <v>0</v>
      </c>
      <c r="AT96" s="132">
        <f>ROUND(SUM(AV96:AW96),2)</f>
        <v>0</v>
      </c>
      <c r="AU96" s="133">
        <f>'01 - elektroinstalace'!P117</f>
        <v>0</v>
      </c>
      <c r="AV96" s="132">
        <f>'01 - elektroinstalace'!J33</f>
        <v>0</v>
      </c>
      <c r="AW96" s="132">
        <f>'01 - elektroinstalace'!J34</f>
        <v>0</v>
      </c>
      <c r="AX96" s="132">
        <f>'01 - elektroinstalace'!J35</f>
        <v>0</v>
      </c>
      <c r="AY96" s="132">
        <f>'01 - elektroinstalace'!J36</f>
        <v>0</v>
      </c>
      <c r="AZ96" s="132">
        <f>'01 - elektroinstalace'!F33</f>
        <v>0</v>
      </c>
      <c r="BA96" s="132">
        <f>'01 - elektroinstalace'!F34</f>
        <v>0</v>
      </c>
      <c r="BB96" s="132">
        <f>'01 - elektroinstalace'!F35</f>
        <v>0</v>
      </c>
      <c r="BC96" s="132">
        <f>'01 - elektroinstalace'!F36</f>
        <v>0</v>
      </c>
      <c r="BD96" s="134">
        <f>'01 - elektroinstalace'!F37</f>
        <v>0</v>
      </c>
      <c r="BE96" s="7"/>
      <c r="BT96" s="130" t="s">
        <v>82</v>
      </c>
      <c r="BV96" s="130" t="s">
        <v>78</v>
      </c>
      <c r="BW96" s="130" t="s">
        <v>86</v>
      </c>
      <c r="BX96" s="130" t="s">
        <v>5</v>
      </c>
      <c r="CL96" s="130" t="s">
        <v>1</v>
      </c>
      <c r="CM96" s="130" t="s">
        <v>87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DWTDbRbExK1cQH8KidplPOiTbsds2GVrU5eG9CoLGfxV04h6ct4xfrzd7KU7DttkSR/ftY7iuNIQmDEl3n0obw==" hashValue="dwZvM72jwcZcdPMmKijjc8Q3nnKQFYu7NuvUAOCpzyx82p9xzWplNi0DTPv0viHBI/4jPJBF7D3+xYZIE9AA+Q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20250714 - Výměna okenní ...'!C2" display="/"/>
    <hyperlink ref="A96" location="'01 - elektroinstal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20"/>
      <c r="AT3" s="17" t="s">
        <v>87</v>
      </c>
    </row>
    <row r="4" s="1" customFormat="1" ht="24.96" customHeight="1">
      <c r="B4" s="20"/>
      <c r="D4" s="137" t="s">
        <v>88</v>
      </c>
      <c r="L4" s="20"/>
      <c r="M4" s="138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9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40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9" t="s">
        <v>18</v>
      </c>
      <c r="E9" s="38"/>
      <c r="F9" s="141" t="s">
        <v>1</v>
      </c>
      <c r="G9" s="38"/>
      <c r="H9" s="38"/>
      <c r="I9" s="139" t="s">
        <v>19</v>
      </c>
      <c r="J9" s="141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9" t="s">
        <v>20</v>
      </c>
      <c r="E10" s="38"/>
      <c r="F10" s="141" t="s">
        <v>21</v>
      </c>
      <c r="G10" s="38"/>
      <c r="H10" s="38"/>
      <c r="I10" s="139" t="s">
        <v>22</v>
      </c>
      <c r="J10" s="142" t="str">
        <f>'Rekapitulace stavby'!AN8</f>
        <v>14. 7. 2025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9" t="s">
        <v>24</v>
      </c>
      <c r="E12" s="38"/>
      <c r="F12" s="38"/>
      <c r="G12" s="38"/>
      <c r="H12" s="38"/>
      <c r="I12" s="139" t="s">
        <v>25</v>
      </c>
      <c r="J12" s="141" t="s">
        <v>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41" t="s">
        <v>27</v>
      </c>
      <c r="F13" s="38"/>
      <c r="G13" s="38"/>
      <c r="H13" s="38"/>
      <c r="I13" s="139" t="s">
        <v>28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9" t="s">
        <v>29</v>
      </c>
      <c r="E15" s="38"/>
      <c r="F15" s="38"/>
      <c r="G15" s="38"/>
      <c r="H15" s="38"/>
      <c r="I15" s="139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41"/>
      <c r="G16" s="141"/>
      <c r="H16" s="141"/>
      <c r="I16" s="139" t="s">
        <v>28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9" t="s">
        <v>31</v>
      </c>
      <c r="E18" s="38"/>
      <c r="F18" s="38"/>
      <c r="G18" s="38"/>
      <c r="H18" s="38"/>
      <c r="I18" s="139" t="s">
        <v>25</v>
      </c>
      <c r="J18" s="141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">
        <v>32</v>
      </c>
      <c r="F19" s="38"/>
      <c r="G19" s="38"/>
      <c r="H19" s="38"/>
      <c r="I19" s="139" t="s">
        <v>28</v>
      </c>
      <c r="J19" s="141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9" t="s">
        <v>34</v>
      </c>
      <c r="E21" s="38"/>
      <c r="F21" s="38"/>
      <c r="G21" s="38"/>
      <c r="H21" s="38"/>
      <c r="I21" s="139" t="s">
        <v>25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41" t="s">
        <v>35</v>
      </c>
      <c r="F22" s="38"/>
      <c r="G22" s="38"/>
      <c r="H22" s="38"/>
      <c r="I22" s="139" t="s">
        <v>28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9" t="s">
        <v>36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43"/>
      <c r="B25" s="144"/>
      <c r="C25" s="143"/>
      <c r="D25" s="143"/>
      <c r="E25" s="145" t="s">
        <v>1</v>
      </c>
      <c r="F25" s="145"/>
      <c r="G25" s="145"/>
      <c r="H25" s="145"/>
      <c r="I25" s="143"/>
      <c r="J25" s="143"/>
      <c r="K25" s="143"/>
      <c r="L25" s="146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7"/>
      <c r="E27" s="147"/>
      <c r="F27" s="147"/>
      <c r="G27" s="147"/>
      <c r="H27" s="147"/>
      <c r="I27" s="147"/>
      <c r="J27" s="147"/>
      <c r="K27" s="147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8" t="s">
        <v>37</v>
      </c>
      <c r="E28" s="38"/>
      <c r="F28" s="38"/>
      <c r="G28" s="38"/>
      <c r="H28" s="38"/>
      <c r="I28" s="38"/>
      <c r="J28" s="149">
        <f>ROUND(J126,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7"/>
      <c r="E29" s="147"/>
      <c r="F29" s="147"/>
      <c r="G29" s="147"/>
      <c r="H29" s="147"/>
      <c r="I29" s="147"/>
      <c r="J29" s="147"/>
      <c r="K29" s="147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50" t="s">
        <v>39</v>
      </c>
      <c r="G30" s="38"/>
      <c r="H30" s="38"/>
      <c r="I30" s="150" t="s">
        <v>38</v>
      </c>
      <c r="J30" s="150" t="s">
        <v>40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51" t="s">
        <v>41</v>
      </c>
      <c r="E31" s="139" t="s">
        <v>42</v>
      </c>
      <c r="F31" s="152">
        <f>ROUND((SUM(BE126:BE272)),  2)</f>
        <v>0</v>
      </c>
      <c r="G31" s="38"/>
      <c r="H31" s="38"/>
      <c r="I31" s="153">
        <v>0.20999999999999999</v>
      </c>
      <c r="J31" s="152">
        <f>ROUND(((SUM(BE126:BE272))*I31),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9" t="s">
        <v>43</v>
      </c>
      <c r="F32" s="152">
        <f>ROUND((SUM(BF126:BF272)),  2)</f>
        <v>0</v>
      </c>
      <c r="G32" s="38"/>
      <c r="H32" s="38"/>
      <c r="I32" s="153">
        <v>0.12</v>
      </c>
      <c r="J32" s="152">
        <f>ROUND(((SUM(BF126:BF272))*I32),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9" t="s">
        <v>44</v>
      </c>
      <c r="F33" s="152">
        <f>ROUND((SUM(BG126:BG272)),  2)</f>
        <v>0</v>
      </c>
      <c r="G33" s="38"/>
      <c r="H33" s="38"/>
      <c r="I33" s="153">
        <v>0.20999999999999999</v>
      </c>
      <c r="J33" s="152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9" t="s">
        <v>45</v>
      </c>
      <c r="F34" s="152">
        <f>ROUND((SUM(BH126:BH272)),  2)</f>
        <v>0</v>
      </c>
      <c r="G34" s="38"/>
      <c r="H34" s="38"/>
      <c r="I34" s="153">
        <v>0.12</v>
      </c>
      <c r="J34" s="152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9" t="s">
        <v>46</v>
      </c>
      <c r="F35" s="152">
        <f>ROUND((SUM(BI126:BI272)),  2)</f>
        <v>0</v>
      </c>
      <c r="G35" s="38"/>
      <c r="H35" s="38"/>
      <c r="I35" s="153">
        <v>0</v>
      </c>
      <c r="J35" s="152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4"/>
      <c r="D37" s="155" t="s">
        <v>47</v>
      </c>
      <c r="E37" s="156"/>
      <c r="F37" s="156"/>
      <c r="G37" s="157" t="s">
        <v>48</v>
      </c>
      <c r="H37" s="158" t="s">
        <v>49</v>
      </c>
      <c r="I37" s="156"/>
      <c r="J37" s="159">
        <f>SUM(J28:J35)</f>
        <v>0</v>
      </c>
      <c r="K37" s="160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Výměna okenní fasády tělocvičny ZŠ nám. Míru 128 NB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Nový Bor</v>
      </c>
      <c r="G87" s="40"/>
      <c r="H87" s="40"/>
      <c r="I87" s="32" t="s">
        <v>22</v>
      </c>
      <c r="J87" s="79" t="str">
        <f>IF(J10="","",J10)</f>
        <v>14. 7. 2025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Služby města Nový Bor, p. o.</v>
      </c>
      <c r="G89" s="40"/>
      <c r="H89" s="40"/>
      <c r="I89" s="32" t="s">
        <v>31</v>
      </c>
      <c r="J89" s="36" t="str">
        <f>E19</f>
        <v>R. Voce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29</v>
      </c>
      <c r="D90" s="40"/>
      <c r="E90" s="40"/>
      <c r="F90" s="27" t="str">
        <f>IF(E16="","",E16)</f>
        <v>Vyplň údaj</v>
      </c>
      <c r="G90" s="40"/>
      <c r="H90" s="40"/>
      <c r="I90" s="32" t="s">
        <v>34</v>
      </c>
      <c r="J90" s="36" t="str">
        <f>E22</f>
        <v>J. Nešněra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72" t="s">
        <v>90</v>
      </c>
      <c r="D92" s="173"/>
      <c r="E92" s="173"/>
      <c r="F92" s="173"/>
      <c r="G92" s="173"/>
      <c r="H92" s="173"/>
      <c r="I92" s="173"/>
      <c r="J92" s="174" t="s">
        <v>91</v>
      </c>
      <c r="K92" s="173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5" t="s">
        <v>92</v>
      </c>
      <c r="D94" s="40"/>
      <c r="E94" s="40"/>
      <c r="F94" s="40"/>
      <c r="G94" s="40"/>
      <c r="H94" s="40"/>
      <c r="I94" s="40"/>
      <c r="J94" s="110">
        <f>J126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93</v>
      </c>
    </row>
    <row r="95" s="9" customFormat="1" ht="24.96" customHeight="1">
      <c r="A95" s="9"/>
      <c r="B95" s="176"/>
      <c r="C95" s="177"/>
      <c r="D95" s="178" t="s">
        <v>94</v>
      </c>
      <c r="E95" s="179"/>
      <c r="F95" s="179"/>
      <c r="G95" s="179"/>
      <c r="H95" s="179"/>
      <c r="I95" s="179"/>
      <c r="J95" s="180">
        <f>J127</f>
        <v>0</v>
      </c>
      <c r="K95" s="177"/>
      <c r="L95" s="181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2"/>
      <c r="C96" s="183"/>
      <c r="D96" s="184" t="s">
        <v>95</v>
      </c>
      <c r="E96" s="185"/>
      <c r="F96" s="185"/>
      <c r="G96" s="185"/>
      <c r="H96" s="185"/>
      <c r="I96" s="185"/>
      <c r="J96" s="186">
        <f>J128</f>
        <v>0</v>
      </c>
      <c r="K96" s="183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2"/>
      <c r="C97" s="183"/>
      <c r="D97" s="184" t="s">
        <v>96</v>
      </c>
      <c r="E97" s="185"/>
      <c r="F97" s="185"/>
      <c r="G97" s="185"/>
      <c r="H97" s="185"/>
      <c r="I97" s="185"/>
      <c r="J97" s="186">
        <f>J134</f>
        <v>0</v>
      </c>
      <c r="K97" s="183"/>
      <c r="L97" s="18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2"/>
      <c r="C98" s="183"/>
      <c r="D98" s="184" t="s">
        <v>97</v>
      </c>
      <c r="E98" s="185"/>
      <c r="F98" s="185"/>
      <c r="G98" s="185"/>
      <c r="H98" s="185"/>
      <c r="I98" s="185"/>
      <c r="J98" s="186">
        <f>J163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98</v>
      </c>
      <c r="E99" s="179"/>
      <c r="F99" s="179"/>
      <c r="G99" s="179"/>
      <c r="H99" s="179"/>
      <c r="I99" s="179"/>
      <c r="J99" s="180">
        <f>J177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99</v>
      </c>
      <c r="E100" s="185"/>
      <c r="F100" s="185"/>
      <c r="G100" s="185"/>
      <c r="H100" s="185"/>
      <c r="I100" s="185"/>
      <c r="J100" s="186">
        <f>J178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100</v>
      </c>
      <c r="E101" s="185"/>
      <c r="F101" s="185"/>
      <c r="G101" s="185"/>
      <c r="H101" s="185"/>
      <c r="I101" s="185"/>
      <c r="J101" s="186">
        <f>J190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101</v>
      </c>
      <c r="E102" s="185"/>
      <c r="F102" s="185"/>
      <c r="G102" s="185"/>
      <c r="H102" s="185"/>
      <c r="I102" s="185"/>
      <c r="J102" s="186">
        <f>J193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102</v>
      </c>
      <c r="E103" s="185"/>
      <c r="F103" s="185"/>
      <c r="G103" s="185"/>
      <c r="H103" s="185"/>
      <c r="I103" s="185"/>
      <c r="J103" s="186">
        <f>J201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103</v>
      </c>
      <c r="E104" s="185"/>
      <c r="F104" s="185"/>
      <c r="G104" s="185"/>
      <c r="H104" s="185"/>
      <c r="I104" s="185"/>
      <c r="J104" s="186">
        <f>J229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104</v>
      </c>
      <c r="E105" s="185"/>
      <c r="F105" s="185"/>
      <c r="G105" s="185"/>
      <c r="H105" s="185"/>
      <c r="I105" s="185"/>
      <c r="J105" s="186">
        <f>J255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6"/>
      <c r="C106" s="177"/>
      <c r="D106" s="178" t="s">
        <v>105</v>
      </c>
      <c r="E106" s="179"/>
      <c r="F106" s="179"/>
      <c r="G106" s="179"/>
      <c r="H106" s="179"/>
      <c r="I106" s="179"/>
      <c r="J106" s="180">
        <f>J264</f>
        <v>0</v>
      </c>
      <c r="K106" s="177"/>
      <c r="L106" s="18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2"/>
      <c r="C107" s="183"/>
      <c r="D107" s="184" t="s">
        <v>106</v>
      </c>
      <c r="E107" s="185"/>
      <c r="F107" s="185"/>
      <c r="G107" s="185"/>
      <c r="H107" s="185"/>
      <c r="I107" s="185"/>
      <c r="J107" s="186">
        <f>J265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107</v>
      </c>
      <c r="E108" s="185"/>
      <c r="F108" s="185"/>
      <c r="G108" s="185"/>
      <c r="H108" s="185"/>
      <c r="I108" s="185"/>
      <c r="J108" s="186">
        <f>J268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108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E7</f>
        <v>Výměna okenní fasády tělocvičny ZŠ nám. Míru 128 NB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F10</f>
        <v>Nový Bor</v>
      </c>
      <c r="G120" s="40"/>
      <c r="H120" s="40"/>
      <c r="I120" s="32" t="s">
        <v>22</v>
      </c>
      <c r="J120" s="79" t="str">
        <f>IF(J10="","",J10)</f>
        <v>14. 7. 2025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E13</f>
        <v>Služby města Nový Bor, p. o.</v>
      </c>
      <c r="G122" s="40"/>
      <c r="H122" s="40"/>
      <c r="I122" s="32" t="s">
        <v>31</v>
      </c>
      <c r="J122" s="36" t="str">
        <f>E19</f>
        <v>R. Voce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29</v>
      </c>
      <c r="D123" s="40"/>
      <c r="E123" s="40"/>
      <c r="F123" s="27" t="str">
        <f>IF(E16="","",E16)</f>
        <v>Vyplň údaj</v>
      </c>
      <c r="G123" s="40"/>
      <c r="H123" s="40"/>
      <c r="I123" s="32" t="s">
        <v>34</v>
      </c>
      <c r="J123" s="36" t="str">
        <f>E22</f>
        <v>J. Nešněra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88"/>
      <c r="B125" s="189"/>
      <c r="C125" s="190" t="s">
        <v>109</v>
      </c>
      <c r="D125" s="191" t="s">
        <v>62</v>
      </c>
      <c r="E125" s="191" t="s">
        <v>58</v>
      </c>
      <c r="F125" s="191" t="s">
        <v>59</v>
      </c>
      <c r="G125" s="191" t="s">
        <v>110</v>
      </c>
      <c r="H125" s="191" t="s">
        <v>111</v>
      </c>
      <c r="I125" s="191" t="s">
        <v>112</v>
      </c>
      <c r="J125" s="191" t="s">
        <v>91</v>
      </c>
      <c r="K125" s="192" t="s">
        <v>113</v>
      </c>
      <c r="L125" s="193"/>
      <c r="M125" s="100" t="s">
        <v>1</v>
      </c>
      <c r="N125" s="101" t="s">
        <v>41</v>
      </c>
      <c r="O125" s="101" t="s">
        <v>114</v>
      </c>
      <c r="P125" s="101" t="s">
        <v>115</v>
      </c>
      <c r="Q125" s="101" t="s">
        <v>116</v>
      </c>
      <c r="R125" s="101" t="s">
        <v>117</v>
      </c>
      <c r="S125" s="101" t="s">
        <v>118</v>
      </c>
      <c r="T125" s="102" t="s">
        <v>119</v>
      </c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</row>
    <row r="126" s="2" customFormat="1" ht="22.8" customHeight="1">
      <c r="A126" s="38"/>
      <c r="B126" s="39"/>
      <c r="C126" s="107" t="s">
        <v>120</v>
      </c>
      <c r="D126" s="40"/>
      <c r="E126" s="40"/>
      <c r="F126" s="40"/>
      <c r="G126" s="40"/>
      <c r="H126" s="40"/>
      <c r="I126" s="40"/>
      <c r="J126" s="194">
        <f>BK126</f>
        <v>0</v>
      </c>
      <c r="K126" s="40"/>
      <c r="L126" s="44"/>
      <c r="M126" s="103"/>
      <c r="N126" s="195"/>
      <c r="O126" s="104"/>
      <c r="P126" s="196">
        <f>P127+P177+P264</f>
        <v>0</v>
      </c>
      <c r="Q126" s="104"/>
      <c r="R126" s="196">
        <f>R127+R177+R264</f>
        <v>1.0665212800000001</v>
      </c>
      <c r="S126" s="104"/>
      <c r="T126" s="197">
        <f>T127+T177+T264</f>
        <v>10.426963000000001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76</v>
      </c>
      <c r="AU126" s="17" t="s">
        <v>93</v>
      </c>
      <c r="BK126" s="198">
        <f>BK127+BK177+BK264</f>
        <v>0</v>
      </c>
    </row>
    <row r="127" s="12" customFormat="1" ht="25.92" customHeight="1">
      <c r="A127" s="12"/>
      <c r="B127" s="199"/>
      <c r="C127" s="200"/>
      <c r="D127" s="201" t="s">
        <v>76</v>
      </c>
      <c r="E127" s="202" t="s">
        <v>121</v>
      </c>
      <c r="F127" s="202" t="s">
        <v>122</v>
      </c>
      <c r="G127" s="200"/>
      <c r="H127" s="200"/>
      <c r="I127" s="203"/>
      <c r="J127" s="204">
        <f>BK127</f>
        <v>0</v>
      </c>
      <c r="K127" s="200"/>
      <c r="L127" s="205"/>
      <c r="M127" s="206"/>
      <c r="N127" s="207"/>
      <c r="O127" s="207"/>
      <c r="P127" s="208">
        <f>P128+P134+P163</f>
        <v>0</v>
      </c>
      <c r="Q127" s="207"/>
      <c r="R127" s="208">
        <f>R128+R134+R163</f>
        <v>0.63662688000000001</v>
      </c>
      <c r="S127" s="207"/>
      <c r="T127" s="209">
        <f>T128+T134+T163</f>
        <v>8.3270189999999999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0" t="s">
        <v>82</v>
      </c>
      <c r="AT127" s="211" t="s">
        <v>76</v>
      </c>
      <c r="AU127" s="211" t="s">
        <v>77</v>
      </c>
      <c r="AY127" s="210" t="s">
        <v>123</v>
      </c>
      <c r="BK127" s="212">
        <f>BK128+BK134+BK163</f>
        <v>0</v>
      </c>
    </row>
    <row r="128" s="12" customFormat="1" ht="22.8" customHeight="1">
      <c r="A128" s="12"/>
      <c r="B128" s="199"/>
      <c r="C128" s="200"/>
      <c r="D128" s="201" t="s">
        <v>76</v>
      </c>
      <c r="E128" s="213" t="s">
        <v>124</v>
      </c>
      <c r="F128" s="213" t="s">
        <v>125</v>
      </c>
      <c r="G128" s="200"/>
      <c r="H128" s="200"/>
      <c r="I128" s="203"/>
      <c r="J128" s="214">
        <f>BK128</f>
        <v>0</v>
      </c>
      <c r="K128" s="200"/>
      <c r="L128" s="205"/>
      <c r="M128" s="206"/>
      <c r="N128" s="207"/>
      <c r="O128" s="207"/>
      <c r="P128" s="208">
        <f>SUM(P129:P133)</f>
        <v>0</v>
      </c>
      <c r="Q128" s="207"/>
      <c r="R128" s="208">
        <f>SUM(R129:R133)</f>
        <v>0.62424000000000002</v>
      </c>
      <c r="S128" s="207"/>
      <c r="T128" s="209">
        <f>SUM(T129:T133)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0" t="s">
        <v>82</v>
      </c>
      <c r="AT128" s="211" t="s">
        <v>76</v>
      </c>
      <c r="AU128" s="211" t="s">
        <v>82</v>
      </c>
      <c r="AY128" s="210" t="s">
        <v>123</v>
      </c>
      <c r="BK128" s="212">
        <f>SUM(BK129:BK133)</f>
        <v>0</v>
      </c>
    </row>
    <row r="129" s="2" customFormat="1" ht="24.15" customHeight="1">
      <c r="A129" s="38"/>
      <c r="B129" s="39"/>
      <c r="C129" s="215" t="s">
        <v>82</v>
      </c>
      <c r="D129" s="215" t="s">
        <v>126</v>
      </c>
      <c r="E129" s="216" t="s">
        <v>127</v>
      </c>
      <c r="F129" s="217" t="s">
        <v>128</v>
      </c>
      <c r="G129" s="218" t="s">
        <v>129</v>
      </c>
      <c r="H129" s="219">
        <v>18</v>
      </c>
      <c r="I129" s="220"/>
      <c r="J129" s="221">
        <f>ROUND(I129*H129,2)</f>
        <v>0</v>
      </c>
      <c r="K129" s="217" t="s">
        <v>130</v>
      </c>
      <c r="L129" s="44"/>
      <c r="M129" s="222" t="s">
        <v>1</v>
      </c>
      <c r="N129" s="223" t="s">
        <v>42</v>
      </c>
      <c r="O129" s="91"/>
      <c r="P129" s="224">
        <f>O129*H129</f>
        <v>0</v>
      </c>
      <c r="Q129" s="224">
        <v>0.034680000000000002</v>
      </c>
      <c r="R129" s="224">
        <f>Q129*H129</f>
        <v>0.62424000000000002</v>
      </c>
      <c r="S129" s="224">
        <v>0</v>
      </c>
      <c r="T129" s="225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6" t="s">
        <v>131</v>
      </c>
      <c r="AT129" s="226" t="s">
        <v>126</v>
      </c>
      <c r="AU129" s="226" t="s">
        <v>87</v>
      </c>
      <c r="AY129" s="17" t="s">
        <v>123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7" t="s">
        <v>82</v>
      </c>
      <c r="BK129" s="227">
        <f>ROUND(I129*H129,2)</f>
        <v>0</v>
      </c>
      <c r="BL129" s="17" t="s">
        <v>131</v>
      </c>
      <c r="BM129" s="226" t="s">
        <v>132</v>
      </c>
    </row>
    <row r="130" s="2" customFormat="1">
      <c r="A130" s="38"/>
      <c r="B130" s="39"/>
      <c r="C130" s="40"/>
      <c r="D130" s="228" t="s">
        <v>133</v>
      </c>
      <c r="E130" s="40"/>
      <c r="F130" s="229" t="s">
        <v>134</v>
      </c>
      <c r="G130" s="40"/>
      <c r="H130" s="40"/>
      <c r="I130" s="230"/>
      <c r="J130" s="40"/>
      <c r="K130" s="40"/>
      <c r="L130" s="44"/>
      <c r="M130" s="231"/>
      <c r="N130" s="232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133</v>
      </c>
      <c r="AU130" s="17" t="s">
        <v>87</v>
      </c>
    </row>
    <row r="131" s="13" customFormat="1">
      <c r="A131" s="13"/>
      <c r="B131" s="233"/>
      <c r="C131" s="234"/>
      <c r="D131" s="228" t="s">
        <v>135</v>
      </c>
      <c r="E131" s="235" t="s">
        <v>1</v>
      </c>
      <c r="F131" s="236" t="s">
        <v>136</v>
      </c>
      <c r="G131" s="234"/>
      <c r="H131" s="237">
        <v>10.08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135</v>
      </c>
      <c r="AU131" s="243" t="s">
        <v>87</v>
      </c>
      <c r="AV131" s="13" t="s">
        <v>87</v>
      </c>
      <c r="AW131" s="13" t="s">
        <v>33</v>
      </c>
      <c r="AX131" s="13" t="s">
        <v>77</v>
      </c>
      <c r="AY131" s="243" t="s">
        <v>123</v>
      </c>
    </row>
    <row r="132" s="13" customFormat="1">
      <c r="A132" s="13"/>
      <c r="B132" s="233"/>
      <c r="C132" s="234"/>
      <c r="D132" s="228" t="s">
        <v>135</v>
      </c>
      <c r="E132" s="235" t="s">
        <v>1</v>
      </c>
      <c r="F132" s="236" t="s">
        <v>137</v>
      </c>
      <c r="G132" s="234"/>
      <c r="H132" s="237">
        <v>7.9199999999999999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135</v>
      </c>
      <c r="AU132" s="243" t="s">
        <v>87</v>
      </c>
      <c r="AV132" s="13" t="s">
        <v>87</v>
      </c>
      <c r="AW132" s="13" t="s">
        <v>33</v>
      </c>
      <c r="AX132" s="13" t="s">
        <v>77</v>
      </c>
      <c r="AY132" s="243" t="s">
        <v>123</v>
      </c>
    </row>
    <row r="133" s="14" customFormat="1">
      <c r="A133" s="14"/>
      <c r="B133" s="244"/>
      <c r="C133" s="245"/>
      <c r="D133" s="228" t="s">
        <v>135</v>
      </c>
      <c r="E133" s="246" t="s">
        <v>1</v>
      </c>
      <c r="F133" s="247" t="s">
        <v>138</v>
      </c>
      <c r="G133" s="245"/>
      <c r="H133" s="248">
        <v>18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135</v>
      </c>
      <c r="AU133" s="254" t="s">
        <v>87</v>
      </c>
      <c r="AV133" s="14" t="s">
        <v>131</v>
      </c>
      <c r="AW133" s="14" t="s">
        <v>33</v>
      </c>
      <c r="AX133" s="14" t="s">
        <v>82</v>
      </c>
      <c r="AY133" s="254" t="s">
        <v>123</v>
      </c>
    </row>
    <row r="134" s="12" customFormat="1" ht="22.8" customHeight="1">
      <c r="A134" s="12"/>
      <c r="B134" s="199"/>
      <c r="C134" s="200"/>
      <c r="D134" s="201" t="s">
        <v>76</v>
      </c>
      <c r="E134" s="213" t="s">
        <v>139</v>
      </c>
      <c r="F134" s="213" t="s">
        <v>140</v>
      </c>
      <c r="G134" s="200"/>
      <c r="H134" s="200"/>
      <c r="I134" s="203"/>
      <c r="J134" s="214">
        <f>BK134</f>
        <v>0</v>
      </c>
      <c r="K134" s="200"/>
      <c r="L134" s="205"/>
      <c r="M134" s="206"/>
      <c r="N134" s="207"/>
      <c r="O134" s="207"/>
      <c r="P134" s="208">
        <f>SUM(P135:P162)</f>
        <v>0</v>
      </c>
      <c r="Q134" s="207"/>
      <c r="R134" s="208">
        <f>SUM(R135:R162)</f>
        <v>0.012386880000000003</v>
      </c>
      <c r="S134" s="207"/>
      <c r="T134" s="209">
        <f>SUM(T135:T162)</f>
        <v>8.3270189999999999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0" t="s">
        <v>82</v>
      </c>
      <c r="AT134" s="211" t="s">
        <v>76</v>
      </c>
      <c r="AU134" s="211" t="s">
        <v>82</v>
      </c>
      <c r="AY134" s="210" t="s">
        <v>123</v>
      </c>
      <c r="BK134" s="212">
        <f>SUM(BK135:BK162)</f>
        <v>0</v>
      </c>
    </row>
    <row r="135" s="2" customFormat="1" ht="33" customHeight="1">
      <c r="A135" s="38"/>
      <c r="B135" s="39"/>
      <c r="C135" s="215" t="s">
        <v>87</v>
      </c>
      <c r="D135" s="215" t="s">
        <v>126</v>
      </c>
      <c r="E135" s="216" t="s">
        <v>141</v>
      </c>
      <c r="F135" s="217" t="s">
        <v>142</v>
      </c>
      <c r="G135" s="218" t="s">
        <v>129</v>
      </c>
      <c r="H135" s="219">
        <v>130</v>
      </c>
      <c r="I135" s="220"/>
      <c r="J135" s="221">
        <f>ROUND(I135*H135,2)</f>
        <v>0</v>
      </c>
      <c r="K135" s="217" t="s">
        <v>130</v>
      </c>
      <c r="L135" s="44"/>
      <c r="M135" s="222" t="s">
        <v>1</v>
      </c>
      <c r="N135" s="223" t="s">
        <v>42</v>
      </c>
      <c r="O135" s="91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6" t="s">
        <v>131</v>
      </c>
      <c r="AT135" s="226" t="s">
        <v>126</v>
      </c>
      <c r="AU135" s="226" t="s">
        <v>87</v>
      </c>
      <c r="AY135" s="17" t="s">
        <v>123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7" t="s">
        <v>82</v>
      </c>
      <c r="BK135" s="227">
        <f>ROUND(I135*H135,2)</f>
        <v>0</v>
      </c>
      <c r="BL135" s="17" t="s">
        <v>131</v>
      </c>
      <c r="BM135" s="226" t="s">
        <v>143</v>
      </c>
    </row>
    <row r="136" s="2" customFormat="1">
      <c r="A136" s="38"/>
      <c r="B136" s="39"/>
      <c r="C136" s="40"/>
      <c r="D136" s="228" t="s">
        <v>133</v>
      </c>
      <c r="E136" s="40"/>
      <c r="F136" s="229" t="s">
        <v>144</v>
      </c>
      <c r="G136" s="40"/>
      <c r="H136" s="40"/>
      <c r="I136" s="230"/>
      <c r="J136" s="40"/>
      <c r="K136" s="40"/>
      <c r="L136" s="44"/>
      <c r="M136" s="231"/>
      <c r="N136" s="232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133</v>
      </c>
      <c r="AU136" s="17" t="s">
        <v>87</v>
      </c>
    </row>
    <row r="137" s="13" customFormat="1">
      <c r="A137" s="13"/>
      <c r="B137" s="233"/>
      <c r="C137" s="234"/>
      <c r="D137" s="228" t="s">
        <v>135</v>
      </c>
      <c r="E137" s="235" t="s">
        <v>1</v>
      </c>
      <c r="F137" s="236" t="s">
        <v>145</v>
      </c>
      <c r="G137" s="234"/>
      <c r="H137" s="237">
        <v>120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135</v>
      </c>
      <c r="AU137" s="243" t="s">
        <v>87</v>
      </c>
      <c r="AV137" s="13" t="s">
        <v>87</v>
      </c>
      <c r="AW137" s="13" t="s">
        <v>33</v>
      </c>
      <c r="AX137" s="13" t="s">
        <v>77</v>
      </c>
      <c r="AY137" s="243" t="s">
        <v>123</v>
      </c>
    </row>
    <row r="138" s="13" customFormat="1">
      <c r="A138" s="13"/>
      <c r="B138" s="233"/>
      <c r="C138" s="234"/>
      <c r="D138" s="228" t="s">
        <v>135</v>
      </c>
      <c r="E138" s="235" t="s">
        <v>1</v>
      </c>
      <c r="F138" s="236" t="s">
        <v>146</v>
      </c>
      <c r="G138" s="234"/>
      <c r="H138" s="237">
        <v>10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135</v>
      </c>
      <c r="AU138" s="243" t="s">
        <v>87</v>
      </c>
      <c r="AV138" s="13" t="s">
        <v>87</v>
      </c>
      <c r="AW138" s="13" t="s">
        <v>33</v>
      </c>
      <c r="AX138" s="13" t="s">
        <v>77</v>
      </c>
      <c r="AY138" s="243" t="s">
        <v>123</v>
      </c>
    </row>
    <row r="139" s="14" customFormat="1">
      <c r="A139" s="14"/>
      <c r="B139" s="244"/>
      <c r="C139" s="245"/>
      <c r="D139" s="228" t="s">
        <v>135</v>
      </c>
      <c r="E139" s="246" t="s">
        <v>1</v>
      </c>
      <c r="F139" s="247" t="s">
        <v>138</v>
      </c>
      <c r="G139" s="245"/>
      <c r="H139" s="248">
        <v>130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135</v>
      </c>
      <c r="AU139" s="254" t="s">
        <v>87</v>
      </c>
      <c r="AV139" s="14" t="s">
        <v>131</v>
      </c>
      <c r="AW139" s="14" t="s">
        <v>33</v>
      </c>
      <c r="AX139" s="14" t="s">
        <v>82</v>
      </c>
      <c r="AY139" s="254" t="s">
        <v>123</v>
      </c>
    </row>
    <row r="140" s="2" customFormat="1" ht="37.8" customHeight="1">
      <c r="A140" s="38"/>
      <c r="B140" s="39"/>
      <c r="C140" s="215" t="s">
        <v>147</v>
      </c>
      <c r="D140" s="215" t="s">
        <v>126</v>
      </c>
      <c r="E140" s="216" t="s">
        <v>148</v>
      </c>
      <c r="F140" s="217" t="s">
        <v>149</v>
      </c>
      <c r="G140" s="218" t="s">
        <v>129</v>
      </c>
      <c r="H140" s="219">
        <v>3900</v>
      </c>
      <c r="I140" s="220"/>
      <c r="J140" s="221">
        <f>ROUND(I140*H140,2)</f>
        <v>0</v>
      </c>
      <c r="K140" s="217" t="s">
        <v>130</v>
      </c>
      <c r="L140" s="44"/>
      <c r="M140" s="222" t="s">
        <v>1</v>
      </c>
      <c r="N140" s="223" t="s">
        <v>42</v>
      </c>
      <c r="O140" s="91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6" t="s">
        <v>131</v>
      </c>
      <c r="AT140" s="226" t="s">
        <v>126</v>
      </c>
      <c r="AU140" s="226" t="s">
        <v>87</v>
      </c>
      <c r="AY140" s="17" t="s">
        <v>123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7" t="s">
        <v>82</v>
      </c>
      <c r="BK140" s="227">
        <f>ROUND(I140*H140,2)</f>
        <v>0</v>
      </c>
      <c r="BL140" s="17" t="s">
        <v>131</v>
      </c>
      <c r="BM140" s="226" t="s">
        <v>150</v>
      </c>
    </row>
    <row r="141" s="2" customFormat="1">
      <c r="A141" s="38"/>
      <c r="B141" s="39"/>
      <c r="C141" s="40"/>
      <c r="D141" s="228" t="s">
        <v>133</v>
      </c>
      <c r="E141" s="40"/>
      <c r="F141" s="229" t="s">
        <v>151</v>
      </c>
      <c r="G141" s="40"/>
      <c r="H141" s="40"/>
      <c r="I141" s="230"/>
      <c r="J141" s="40"/>
      <c r="K141" s="40"/>
      <c r="L141" s="44"/>
      <c r="M141" s="231"/>
      <c r="N141" s="232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133</v>
      </c>
      <c r="AU141" s="17" t="s">
        <v>87</v>
      </c>
    </row>
    <row r="142" s="13" customFormat="1">
      <c r="A142" s="13"/>
      <c r="B142" s="233"/>
      <c r="C142" s="234"/>
      <c r="D142" s="228" t="s">
        <v>135</v>
      </c>
      <c r="E142" s="234"/>
      <c r="F142" s="236" t="s">
        <v>152</v>
      </c>
      <c r="G142" s="234"/>
      <c r="H142" s="237">
        <v>3900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135</v>
      </c>
      <c r="AU142" s="243" t="s">
        <v>87</v>
      </c>
      <c r="AV142" s="13" t="s">
        <v>87</v>
      </c>
      <c r="AW142" s="13" t="s">
        <v>4</v>
      </c>
      <c r="AX142" s="13" t="s">
        <v>82</v>
      </c>
      <c r="AY142" s="243" t="s">
        <v>123</v>
      </c>
    </row>
    <row r="143" s="2" customFormat="1" ht="33" customHeight="1">
      <c r="A143" s="38"/>
      <c r="B143" s="39"/>
      <c r="C143" s="215" t="s">
        <v>131</v>
      </c>
      <c r="D143" s="215" t="s">
        <v>126</v>
      </c>
      <c r="E143" s="216" t="s">
        <v>153</v>
      </c>
      <c r="F143" s="217" t="s">
        <v>154</v>
      </c>
      <c r="G143" s="218" t="s">
        <v>129</v>
      </c>
      <c r="H143" s="219">
        <v>130</v>
      </c>
      <c r="I143" s="220"/>
      <c r="J143" s="221">
        <f>ROUND(I143*H143,2)</f>
        <v>0</v>
      </c>
      <c r="K143" s="217" t="s">
        <v>130</v>
      </c>
      <c r="L143" s="44"/>
      <c r="M143" s="222" t="s">
        <v>1</v>
      </c>
      <c r="N143" s="223" t="s">
        <v>42</v>
      </c>
      <c r="O143" s="91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6" t="s">
        <v>131</v>
      </c>
      <c r="AT143" s="226" t="s">
        <v>126</v>
      </c>
      <c r="AU143" s="226" t="s">
        <v>87</v>
      </c>
      <c r="AY143" s="17" t="s">
        <v>123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7" t="s">
        <v>82</v>
      </c>
      <c r="BK143" s="227">
        <f>ROUND(I143*H143,2)</f>
        <v>0</v>
      </c>
      <c r="BL143" s="17" t="s">
        <v>131</v>
      </c>
      <c r="BM143" s="226" t="s">
        <v>155</v>
      </c>
    </row>
    <row r="144" s="2" customFormat="1">
      <c r="A144" s="38"/>
      <c r="B144" s="39"/>
      <c r="C144" s="40"/>
      <c r="D144" s="228" t="s">
        <v>133</v>
      </c>
      <c r="E144" s="40"/>
      <c r="F144" s="229" t="s">
        <v>156</v>
      </c>
      <c r="G144" s="40"/>
      <c r="H144" s="40"/>
      <c r="I144" s="230"/>
      <c r="J144" s="40"/>
      <c r="K144" s="40"/>
      <c r="L144" s="44"/>
      <c r="M144" s="231"/>
      <c r="N144" s="232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133</v>
      </c>
      <c r="AU144" s="17" t="s">
        <v>87</v>
      </c>
    </row>
    <row r="145" s="2" customFormat="1" ht="24.15" customHeight="1">
      <c r="A145" s="38"/>
      <c r="B145" s="39"/>
      <c r="C145" s="215" t="s">
        <v>157</v>
      </c>
      <c r="D145" s="215" t="s">
        <v>126</v>
      </c>
      <c r="E145" s="216" t="s">
        <v>158</v>
      </c>
      <c r="F145" s="217" t="s">
        <v>159</v>
      </c>
      <c r="G145" s="218" t="s">
        <v>129</v>
      </c>
      <c r="H145" s="219">
        <v>309.67200000000003</v>
      </c>
      <c r="I145" s="220"/>
      <c r="J145" s="221">
        <f>ROUND(I145*H145,2)</f>
        <v>0</v>
      </c>
      <c r="K145" s="217" t="s">
        <v>160</v>
      </c>
      <c r="L145" s="44"/>
      <c r="M145" s="222" t="s">
        <v>1</v>
      </c>
      <c r="N145" s="223" t="s">
        <v>42</v>
      </c>
      <c r="O145" s="91"/>
      <c r="P145" s="224">
        <f>O145*H145</f>
        <v>0</v>
      </c>
      <c r="Q145" s="224">
        <v>4.0000000000000003E-05</v>
      </c>
      <c r="R145" s="224">
        <f>Q145*H145</f>
        <v>0.012386880000000003</v>
      </c>
      <c r="S145" s="224">
        <v>0</v>
      </c>
      <c r="T145" s="225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6" t="s">
        <v>131</v>
      </c>
      <c r="AT145" s="226" t="s">
        <v>126</v>
      </c>
      <c r="AU145" s="226" t="s">
        <v>87</v>
      </c>
      <c r="AY145" s="17" t="s">
        <v>123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7" t="s">
        <v>82</v>
      </c>
      <c r="BK145" s="227">
        <f>ROUND(I145*H145,2)</f>
        <v>0</v>
      </c>
      <c r="BL145" s="17" t="s">
        <v>131</v>
      </c>
      <c r="BM145" s="226" t="s">
        <v>161</v>
      </c>
    </row>
    <row r="146" s="2" customFormat="1">
      <c r="A146" s="38"/>
      <c r="B146" s="39"/>
      <c r="C146" s="40"/>
      <c r="D146" s="228" t="s">
        <v>133</v>
      </c>
      <c r="E146" s="40"/>
      <c r="F146" s="229" t="s">
        <v>162</v>
      </c>
      <c r="G146" s="40"/>
      <c r="H146" s="40"/>
      <c r="I146" s="230"/>
      <c r="J146" s="40"/>
      <c r="K146" s="40"/>
      <c r="L146" s="44"/>
      <c r="M146" s="231"/>
      <c r="N146" s="232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133</v>
      </c>
      <c r="AU146" s="17" t="s">
        <v>87</v>
      </c>
    </row>
    <row r="147" s="13" customFormat="1">
      <c r="A147" s="13"/>
      <c r="B147" s="233"/>
      <c r="C147" s="234"/>
      <c r="D147" s="228" t="s">
        <v>135</v>
      </c>
      <c r="E147" s="235" t="s">
        <v>1</v>
      </c>
      <c r="F147" s="236" t="s">
        <v>163</v>
      </c>
      <c r="G147" s="234"/>
      <c r="H147" s="237">
        <v>309.67200000000003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135</v>
      </c>
      <c r="AU147" s="243" t="s">
        <v>87</v>
      </c>
      <c r="AV147" s="13" t="s">
        <v>87</v>
      </c>
      <c r="AW147" s="13" t="s">
        <v>33</v>
      </c>
      <c r="AX147" s="13" t="s">
        <v>82</v>
      </c>
      <c r="AY147" s="243" t="s">
        <v>123</v>
      </c>
    </row>
    <row r="148" s="2" customFormat="1" ht="24.15" customHeight="1">
      <c r="A148" s="38"/>
      <c r="B148" s="39"/>
      <c r="C148" s="215" t="s">
        <v>124</v>
      </c>
      <c r="D148" s="215" t="s">
        <v>126</v>
      </c>
      <c r="E148" s="216" t="s">
        <v>164</v>
      </c>
      <c r="F148" s="217" t="s">
        <v>165</v>
      </c>
      <c r="G148" s="218" t="s">
        <v>129</v>
      </c>
      <c r="H148" s="219">
        <v>31.547999999999998</v>
      </c>
      <c r="I148" s="220"/>
      <c r="J148" s="221">
        <f>ROUND(I148*H148,2)</f>
        <v>0</v>
      </c>
      <c r="K148" s="217" t="s">
        <v>130</v>
      </c>
      <c r="L148" s="44"/>
      <c r="M148" s="222" t="s">
        <v>1</v>
      </c>
      <c r="N148" s="223" t="s">
        <v>42</v>
      </c>
      <c r="O148" s="91"/>
      <c r="P148" s="224">
        <f>O148*H148</f>
        <v>0</v>
      </c>
      <c r="Q148" s="224">
        <v>0</v>
      </c>
      <c r="R148" s="224">
        <f>Q148*H148</f>
        <v>0</v>
      </c>
      <c r="S148" s="224">
        <v>0.0092499999999999995</v>
      </c>
      <c r="T148" s="225">
        <f>S148*H148</f>
        <v>0.291819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6" t="s">
        <v>131</v>
      </c>
      <c r="AT148" s="226" t="s">
        <v>126</v>
      </c>
      <c r="AU148" s="226" t="s">
        <v>87</v>
      </c>
      <c r="AY148" s="17" t="s">
        <v>123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7" t="s">
        <v>82</v>
      </c>
      <c r="BK148" s="227">
        <f>ROUND(I148*H148,2)</f>
        <v>0</v>
      </c>
      <c r="BL148" s="17" t="s">
        <v>131</v>
      </c>
      <c r="BM148" s="226" t="s">
        <v>166</v>
      </c>
    </row>
    <row r="149" s="2" customFormat="1">
      <c r="A149" s="38"/>
      <c r="B149" s="39"/>
      <c r="C149" s="40"/>
      <c r="D149" s="228" t="s">
        <v>133</v>
      </c>
      <c r="E149" s="40"/>
      <c r="F149" s="229" t="s">
        <v>167</v>
      </c>
      <c r="G149" s="40"/>
      <c r="H149" s="40"/>
      <c r="I149" s="230"/>
      <c r="J149" s="40"/>
      <c r="K149" s="40"/>
      <c r="L149" s="44"/>
      <c r="M149" s="231"/>
      <c r="N149" s="232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133</v>
      </c>
      <c r="AU149" s="17" t="s">
        <v>87</v>
      </c>
    </row>
    <row r="150" s="13" customFormat="1">
      <c r="A150" s="13"/>
      <c r="B150" s="233"/>
      <c r="C150" s="234"/>
      <c r="D150" s="228" t="s">
        <v>135</v>
      </c>
      <c r="E150" s="235" t="s">
        <v>1</v>
      </c>
      <c r="F150" s="236" t="s">
        <v>168</v>
      </c>
      <c r="G150" s="234"/>
      <c r="H150" s="237">
        <v>31.547999999999998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135</v>
      </c>
      <c r="AU150" s="243" t="s">
        <v>87</v>
      </c>
      <c r="AV150" s="13" t="s">
        <v>87</v>
      </c>
      <c r="AW150" s="13" t="s">
        <v>33</v>
      </c>
      <c r="AX150" s="13" t="s">
        <v>82</v>
      </c>
      <c r="AY150" s="243" t="s">
        <v>123</v>
      </c>
    </row>
    <row r="151" s="2" customFormat="1" ht="24.15" customHeight="1">
      <c r="A151" s="38"/>
      <c r="B151" s="39"/>
      <c r="C151" s="215" t="s">
        <v>169</v>
      </c>
      <c r="D151" s="215" t="s">
        <v>126</v>
      </c>
      <c r="E151" s="216" t="s">
        <v>170</v>
      </c>
      <c r="F151" s="217" t="s">
        <v>171</v>
      </c>
      <c r="G151" s="218" t="s">
        <v>129</v>
      </c>
      <c r="H151" s="219">
        <v>129.59999999999999</v>
      </c>
      <c r="I151" s="220"/>
      <c r="J151" s="221">
        <f>ROUND(I151*H151,2)</f>
        <v>0</v>
      </c>
      <c r="K151" s="217" t="s">
        <v>130</v>
      </c>
      <c r="L151" s="44"/>
      <c r="M151" s="222" t="s">
        <v>1</v>
      </c>
      <c r="N151" s="223" t="s">
        <v>42</v>
      </c>
      <c r="O151" s="91"/>
      <c r="P151" s="224">
        <f>O151*H151</f>
        <v>0</v>
      </c>
      <c r="Q151" s="224">
        <v>0</v>
      </c>
      <c r="R151" s="224">
        <f>Q151*H151</f>
        <v>0</v>
      </c>
      <c r="S151" s="224">
        <v>0.062</v>
      </c>
      <c r="T151" s="225">
        <f>S151*H151</f>
        <v>8.0351999999999997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6" t="s">
        <v>131</v>
      </c>
      <c r="AT151" s="226" t="s">
        <v>126</v>
      </c>
      <c r="AU151" s="226" t="s">
        <v>87</v>
      </c>
      <c r="AY151" s="17" t="s">
        <v>123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7" t="s">
        <v>82</v>
      </c>
      <c r="BK151" s="227">
        <f>ROUND(I151*H151,2)</f>
        <v>0</v>
      </c>
      <c r="BL151" s="17" t="s">
        <v>131</v>
      </c>
      <c r="BM151" s="226" t="s">
        <v>172</v>
      </c>
    </row>
    <row r="152" s="2" customFormat="1">
      <c r="A152" s="38"/>
      <c r="B152" s="39"/>
      <c r="C152" s="40"/>
      <c r="D152" s="228" t="s">
        <v>133</v>
      </c>
      <c r="E152" s="40"/>
      <c r="F152" s="229" t="s">
        <v>173</v>
      </c>
      <c r="G152" s="40"/>
      <c r="H152" s="40"/>
      <c r="I152" s="230"/>
      <c r="J152" s="40"/>
      <c r="K152" s="40"/>
      <c r="L152" s="44"/>
      <c r="M152" s="231"/>
      <c r="N152" s="232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133</v>
      </c>
      <c r="AU152" s="17" t="s">
        <v>87</v>
      </c>
    </row>
    <row r="153" s="13" customFormat="1">
      <c r="A153" s="13"/>
      <c r="B153" s="233"/>
      <c r="C153" s="234"/>
      <c r="D153" s="228" t="s">
        <v>135</v>
      </c>
      <c r="E153" s="235" t="s">
        <v>1</v>
      </c>
      <c r="F153" s="236" t="s">
        <v>174</v>
      </c>
      <c r="G153" s="234"/>
      <c r="H153" s="237">
        <v>115.2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135</v>
      </c>
      <c r="AU153" s="243" t="s">
        <v>87</v>
      </c>
      <c r="AV153" s="13" t="s">
        <v>87</v>
      </c>
      <c r="AW153" s="13" t="s">
        <v>33</v>
      </c>
      <c r="AX153" s="13" t="s">
        <v>77</v>
      </c>
      <c r="AY153" s="243" t="s">
        <v>123</v>
      </c>
    </row>
    <row r="154" s="13" customFormat="1">
      <c r="A154" s="13"/>
      <c r="B154" s="233"/>
      <c r="C154" s="234"/>
      <c r="D154" s="228" t="s">
        <v>135</v>
      </c>
      <c r="E154" s="235" t="s">
        <v>1</v>
      </c>
      <c r="F154" s="236" t="s">
        <v>175</v>
      </c>
      <c r="G154" s="234"/>
      <c r="H154" s="237">
        <v>14.4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135</v>
      </c>
      <c r="AU154" s="243" t="s">
        <v>87</v>
      </c>
      <c r="AV154" s="13" t="s">
        <v>87</v>
      </c>
      <c r="AW154" s="13" t="s">
        <v>33</v>
      </c>
      <c r="AX154" s="13" t="s">
        <v>77</v>
      </c>
      <c r="AY154" s="243" t="s">
        <v>123</v>
      </c>
    </row>
    <row r="155" s="14" customFormat="1">
      <c r="A155" s="14"/>
      <c r="B155" s="244"/>
      <c r="C155" s="245"/>
      <c r="D155" s="228" t="s">
        <v>135</v>
      </c>
      <c r="E155" s="246" t="s">
        <v>1</v>
      </c>
      <c r="F155" s="247" t="s">
        <v>138</v>
      </c>
      <c r="G155" s="245"/>
      <c r="H155" s="248">
        <v>129.59999999999999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135</v>
      </c>
      <c r="AU155" s="254" t="s">
        <v>87</v>
      </c>
      <c r="AV155" s="14" t="s">
        <v>131</v>
      </c>
      <c r="AW155" s="14" t="s">
        <v>33</v>
      </c>
      <c r="AX155" s="14" t="s">
        <v>82</v>
      </c>
      <c r="AY155" s="254" t="s">
        <v>123</v>
      </c>
    </row>
    <row r="156" s="2" customFormat="1" ht="16.5" customHeight="1">
      <c r="A156" s="38"/>
      <c r="B156" s="39"/>
      <c r="C156" s="215" t="s">
        <v>176</v>
      </c>
      <c r="D156" s="215" t="s">
        <v>126</v>
      </c>
      <c r="E156" s="216" t="s">
        <v>177</v>
      </c>
      <c r="F156" s="217" t="s">
        <v>178</v>
      </c>
      <c r="G156" s="218" t="s">
        <v>129</v>
      </c>
      <c r="H156" s="219">
        <v>24</v>
      </c>
      <c r="I156" s="220"/>
      <c r="J156" s="221">
        <f>ROUND(I156*H156,2)</f>
        <v>0</v>
      </c>
      <c r="K156" s="217" t="s">
        <v>1</v>
      </c>
      <c r="L156" s="44"/>
      <c r="M156" s="222" t="s">
        <v>1</v>
      </c>
      <c r="N156" s="223" t="s">
        <v>42</v>
      </c>
      <c r="O156" s="91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6" t="s">
        <v>131</v>
      </c>
      <c r="AT156" s="226" t="s">
        <v>126</v>
      </c>
      <c r="AU156" s="226" t="s">
        <v>87</v>
      </c>
      <c r="AY156" s="17" t="s">
        <v>123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7" t="s">
        <v>82</v>
      </c>
      <c r="BK156" s="227">
        <f>ROUND(I156*H156,2)</f>
        <v>0</v>
      </c>
      <c r="BL156" s="17" t="s">
        <v>131</v>
      </c>
      <c r="BM156" s="226" t="s">
        <v>179</v>
      </c>
    </row>
    <row r="157" s="2" customFormat="1">
      <c r="A157" s="38"/>
      <c r="B157" s="39"/>
      <c r="C157" s="40"/>
      <c r="D157" s="228" t="s">
        <v>133</v>
      </c>
      <c r="E157" s="40"/>
      <c r="F157" s="229" t="s">
        <v>178</v>
      </c>
      <c r="G157" s="40"/>
      <c r="H157" s="40"/>
      <c r="I157" s="230"/>
      <c r="J157" s="40"/>
      <c r="K157" s="40"/>
      <c r="L157" s="44"/>
      <c r="M157" s="231"/>
      <c r="N157" s="232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133</v>
      </c>
      <c r="AU157" s="17" t="s">
        <v>87</v>
      </c>
    </row>
    <row r="158" s="2" customFormat="1">
      <c r="A158" s="38"/>
      <c r="B158" s="39"/>
      <c r="C158" s="40"/>
      <c r="D158" s="228" t="s">
        <v>180</v>
      </c>
      <c r="E158" s="40"/>
      <c r="F158" s="255" t="s">
        <v>181</v>
      </c>
      <c r="G158" s="40"/>
      <c r="H158" s="40"/>
      <c r="I158" s="230"/>
      <c r="J158" s="40"/>
      <c r="K158" s="40"/>
      <c r="L158" s="44"/>
      <c r="M158" s="231"/>
      <c r="N158" s="232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180</v>
      </c>
      <c r="AU158" s="17" t="s">
        <v>87</v>
      </c>
    </row>
    <row r="159" s="2" customFormat="1" ht="16.5" customHeight="1">
      <c r="A159" s="38"/>
      <c r="B159" s="39"/>
      <c r="C159" s="215" t="s">
        <v>139</v>
      </c>
      <c r="D159" s="215" t="s">
        <v>126</v>
      </c>
      <c r="E159" s="216" t="s">
        <v>182</v>
      </c>
      <c r="F159" s="217" t="s">
        <v>183</v>
      </c>
      <c r="G159" s="218" t="s">
        <v>184</v>
      </c>
      <c r="H159" s="219">
        <v>1</v>
      </c>
      <c r="I159" s="220"/>
      <c r="J159" s="221">
        <f>ROUND(I159*H159,2)</f>
        <v>0</v>
      </c>
      <c r="K159" s="217" t="s">
        <v>1</v>
      </c>
      <c r="L159" s="44"/>
      <c r="M159" s="222" t="s">
        <v>1</v>
      </c>
      <c r="N159" s="223" t="s">
        <v>42</v>
      </c>
      <c r="O159" s="91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6" t="s">
        <v>131</v>
      </c>
      <c r="AT159" s="226" t="s">
        <v>126</v>
      </c>
      <c r="AU159" s="226" t="s">
        <v>87</v>
      </c>
      <c r="AY159" s="17" t="s">
        <v>123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7" t="s">
        <v>82</v>
      </c>
      <c r="BK159" s="227">
        <f>ROUND(I159*H159,2)</f>
        <v>0</v>
      </c>
      <c r="BL159" s="17" t="s">
        <v>131</v>
      </c>
      <c r="BM159" s="226" t="s">
        <v>185</v>
      </c>
    </row>
    <row r="160" s="2" customFormat="1">
      <c r="A160" s="38"/>
      <c r="B160" s="39"/>
      <c r="C160" s="40"/>
      <c r="D160" s="228" t="s">
        <v>133</v>
      </c>
      <c r="E160" s="40"/>
      <c r="F160" s="229" t="s">
        <v>183</v>
      </c>
      <c r="G160" s="40"/>
      <c r="H160" s="40"/>
      <c r="I160" s="230"/>
      <c r="J160" s="40"/>
      <c r="K160" s="40"/>
      <c r="L160" s="44"/>
      <c r="M160" s="231"/>
      <c r="N160" s="232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133</v>
      </c>
      <c r="AU160" s="17" t="s">
        <v>87</v>
      </c>
    </row>
    <row r="161" s="2" customFormat="1" ht="16.5" customHeight="1">
      <c r="A161" s="38"/>
      <c r="B161" s="39"/>
      <c r="C161" s="215" t="s">
        <v>186</v>
      </c>
      <c r="D161" s="215" t="s">
        <v>126</v>
      </c>
      <c r="E161" s="216" t="s">
        <v>187</v>
      </c>
      <c r="F161" s="217" t="s">
        <v>188</v>
      </c>
      <c r="G161" s="218" t="s">
        <v>184</v>
      </c>
      <c r="H161" s="219">
        <v>1</v>
      </c>
      <c r="I161" s="220"/>
      <c r="J161" s="221">
        <f>ROUND(I161*H161,2)</f>
        <v>0</v>
      </c>
      <c r="K161" s="217" t="s">
        <v>1</v>
      </c>
      <c r="L161" s="44"/>
      <c r="M161" s="222" t="s">
        <v>1</v>
      </c>
      <c r="N161" s="223" t="s">
        <v>42</v>
      </c>
      <c r="O161" s="91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6" t="s">
        <v>131</v>
      </c>
      <c r="AT161" s="226" t="s">
        <v>126</v>
      </c>
      <c r="AU161" s="226" t="s">
        <v>87</v>
      </c>
      <c r="AY161" s="17" t="s">
        <v>123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7" t="s">
        <v>82</v>
      </c>
      <c r="BK161" s="227">
        <f>ROUND(I161*H161,2)</f>
        <v>0</v>
      </c>
      <c r="BL161" s="17" t="s">
        <v>131</v>
      </c>
      <c r="BM161" s="226" t="s">
        <v>189</v>
      </c>
    </row>
    <row r="162" s="2" customFormat="1">
      <c r="A162" s="38"/>
      <c r="B162" s="39"/>
      <c r="C162" s="40"/>
      <c r="D162" s="228" t="s">
        <v>133</v>
      </c>
      <c r="E162" s="40"/>
      <c r="F162" s="229" t="s">
        <v>188</v>
      </c>
      <c r="G162" s="40"/>
      <c r="H162" s="40"/>
      <c r="I162" s="230"/>
      <c r="J162" s="40"/>
      <c r="K162" s="40"/>
      <c r="L162" s="44"/>
      <c r="M162" s="231"/>
      <c r="N162" s="232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133</v>
      </c>
      <c r="AU162" s="17" t="s">
        <v>87</v>
      </c>
    </row>
    <row r="163" s="12" customFormat="1" ht="22.8" customHeight="1">
      <c r="A163" s="12"/>
      <c r="B163" s="199"/>
      <c r="C163" s="200"/>
      <c r="D163" s="201" t="s">
        <v>76</v>
      </c>
      <c r="E163" s="213" t="s">
        <v>190</v>
      </c>
      <c r="F163" s="213" t="s">
        <v>191</v>
      </c>
      <c r="G163" s="200"/>
      <c r="H163" s="200"/>
      <c r="I163" s="203"/>
      <c r="J163" s="214">
        <f>BK163</f>
        <v>0</v>
      </c>
      <c r="K163" s="200"/>
      <c r="L163" s="205"/>
      <c r="M163" s="206"/>
      <c r="N163" s="207"/>
      <c r="O163" s="207"/>
      <c r="P163" s="208">
        <f>SUM(P164:P176)</f>
        <v>0</v>
      </c>
      <c r="Q163" s="207"/>
      <c r="R163" s="208">
        <f>SUM(R164:R176)</f>
        <v>0</v>
      </c>
      <c r="S163" s="207"/>
      <c r="T163" s="209">
        <f>SUM(T164:T176)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0" t="s">
        <v>82</v>
      </c>
      <c r="AT163" s="211" t="s">
        <v>76</v>
      </c>
      <c r="AU163" s="211" t="s">
        <v>82</v>
      </c>
      <c r="AY163" s="210" t="s">
        <v>123</v>
      </c>
      <c r="BK163" s="212">
        <f>SUM(BK164:BK176)</f>
        <v>0</v>
      </c>
    </row>
    <row r="164" s="2" customFormat="1" ht="24.15" customHeight="1">
      <c r="A164" s="38"/>
      <c r="B164" s="39"/>
      <c r="C164" s="215" t="s">
        <v>192</v>
      </c>
      <c r="D164" s="215" t="s">
        <v>126</v>
      </c>
      <c r="E164" s="216" t="s">
        <v>193</v>
      </c>
      <c r="F164" s="217" t="s">
        <v>194</v>
      </c>
      <c r="G164" s="218" t="s">
        <v>195</v>
      </c>
      <c r="H164" s="219">
        <v>10.427</v>
      </c>
      <c r="I164" s="220"/>
      <c r="J164" s="221">
        <f>ROUND(I164*H164,2)</f>
        <v>0</v>
      </c>
      <c r="K164" s="217" t="s">
        <v>130</v>
      </c>
      <c r="L164" s="44"/>
      <c r="M164" s="222" t="s">
        <v>1</v>
      </c>
      <c r="N164" s="223" t="s">
        <v>42</v>
      </c>
      <c r="O164" s="91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6" t="s">
        <v>131</v>
      </c>
      <c r="AT164" s="226" t="s">
        <v>126</v>
      </c>
      <c r="AU164" s="226" t="s">
        <v>87</v>
      </c>
      <c r="AY164" s="17" t="s">
        <v>123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7" t="s">
        <v>82</v>
      </c>
      <c r="BK164" s="227">
        <f>ROUND(I164*H164,2)</f>
        <v>0</v>
      </c>
      <c r="BL164" s="17" t="s">
        <v>131</v>
      </c>
      <c r="BM164" s="226" t="s">
        <v>196</v>
      </c>
    </row>
    <row r="165" s="2" customFormat="1">
      <c r="A165" s="38"/>
      <c r="B165" s="39"/>
      <c r="C165" s="40"/>
      <c r="D165" s="228" t="s">
        <v>133</v>
      </c>
      <c r="E165" s="40"/>
      <c r="F165" s="229" t="s">
        <v>197</v>
      </c>
      <c r="G165" s="40"/>
      <c r="H165" s="40"/>
      <c r="I165" s="230"/>
      <c r="J165" s="40"/>
      <c r="K165" s="40"/>
      <c r="L165" s="44"/>
      <c r="M165" s="231"/>
      <c r="N165" s="232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133</v>
      </c>
      <c r="AU165" s="17" t="s">
        <v>87</v>
      </c>
    </row>
    <row r="166" s="2" customFormat="1" ht="24.15" customHeight="1">
      <c r="A166" s="38"/>
      <c r="B166" s="39"/>
      <c r="C166" s="215" t="s">
        <v>8</v>
      </c>
      <c r="D166" s="215" t="s">
        <v>126</v>
      </c>
      <c r="E166" s="216" t="s">
        <v>198</v>
      </c>
      <c r="F166" s="217" t="s">
        <v>199</v>
      </c>
      <c r="G166" s="218" t="s">
        <v>195</v>
      </c>
      <c r="H166" s="219">
        <v>10.427</v>
      </c>
      <c r="I166" s="220"/>
      <c r="J166" s="221">
        <f>ROUND(I166*H166,2)</f>
        <v>0</v>
      </c>
      <c r="K166" s="217" t="s">
        <v>130</v>
      </c>
      <c r="L166" s="44"/>
      <c r="M166" s="222" t="s">
        <v>1</v>
      </c>
      <c r="N166" s="223" t="s">
        <v>42</v>
      </c>
      <c r="O166" s="91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6" t="s">
        <v>131</v>
      </c>
      <c r="AT166" s="226" t="s">
        <v>126</v>
      </c>
      <c r="AU166" s="226" t="s">
        <v>87</v>
      </c>
      <c r="AY166" s="17" t="s">
        <v>123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7" t="s">
        <v>82</v>
      </c>
      <c r="BK166" s="227">
        <f>ROUND(I166*H166,2)</f>
        <v>0</v>
      </c>
      <c r="BL166" s="17" t="s">
        <v>131</v>
      </c>
      <c r="BM166" s="226" t="s">
        <v>200</v>
      </c>
    </row>
    <row r="167" s="2" customFormat="1">
      <c r="A167" s="38"/>
      <c r="B167" s="39"/>
      <c r="C167" s="40"/>
      <c r="D167" s="228" t="s">
        <v>133</v>
      </c>
      <c r="E167" s="40"/>
      <c r="F167" s="229" t="s">
        <v>201</v>
      </c>
      <c r="G167" s="40"/>
      <c r="H167" s="40"/>
      <c r="I167" s="230"/>
      <c r="J167" s="40"/>
      <c r="K167" s="40"/>
      <c r="L167" s="44"/>
      <c r="M167" s="231"/>
      <c r="N167" s="232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133</v>
      </c>
      <c r="AU167" s="17" t="s">
        <v>87</v>
      </c>
    </row>
    <row r="168" s="2" customFormat="1" ht="24.15" customHeight="1">
      <c r="A168" s="38"/>
      <c r="B168" s="39"/>
      <c r="C168" s="215" t="s">
        <v>202</v>
      </c>
      <c r="D168" s="215" t="s">
        <v>126</v>
      </c>
      <c r="E168" s="216" t="s">
        <v>203</v>
      </c>
      <c r="F168" s="217" t="s">
        <v>204</v>
      </c>
      <c r="G168" s="218" t="s">
        <v>195</v>
      </c>
      <c r="H168" s="219">
        <v>93.843000000000004</v>
      </c>
      <c r="I168" s="220"/>
      <c r="J168" s="221">
        <f>ROUND(I168*H168,2)</f>
        <v>0</v>
      </c>
      <c r="K168" s="217" t="s">
        <v>130</v>
      </c>
      <c r="L168" s="44"/>
      <c r="M168" s="222" t="s">
        <v>1</v>
      </c>
      <c r="N168" s="223" t="s">
        <v>42</v>
      </c>
      <c r="O168" s="91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6" t="s">
        <v>131</v>
      </c>
      <c r="AT168" s="226" t="s">
        <v>126</v>
      </c>
      <c r="AU168" s="226" t="s">
        <v>87</v>
      </c>
      <c r="AY168" s="17" t="s">
        <v>123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7" t="s">
        <v>82</v>
      </c>
      <c r="BK168" s="227">
        <f>ROUND(I168*H168,2)</f>
        <v>0</v>
      </c>
      <c r="BL168" s="17" t="s">
        <v>131</v>
      </c>
      <c r="BM168" s="226" t="s">
        <v>205</v>
      </c>
    </row>
    <row r="169" s="2" customFormat="1">
      <c r="A169" s="38"/>
      <c r="B169" s="39"/>
      <c r="C169" s="40"/>
      <c r="D169" s="228" t="s">
        <v>133</v>
      </c>
      <c r="E169" s="40"/>
      <c r="F169" s="229" t="s">
        <v>206</v>
      </c>
      <c r="G169" s="40"/>
      <c r="H169" s="40"/>
      <c r="I169" s="230"/>
      <c r="J169" s="40"/>
      <c r="K169" s="40"/>
      <c r="L169" s="44"/>
      <c r="M169" s="231"/>
      <c r="N169" s="232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133</v>
      </c>
      <c r="AU169" s="17" t="s">
        <v>87</v>
      </c>
    </row>
    <row r="170" s="13" customFormat="1">
      <c r="A170" s="13"/>
      <c r="B170" s="233"/>
      <c r="C170" s="234"/>
      <c r="D170" s="228" t="s">
        <v>135</v>
      </c>
      <c r="E170" s="234"/>
      <c r="F170" s="236" t="s">
        <v>207</v>
      </c>
      <c r="G170" s="234"/>
      <c r="H170" s="237">
        <v>93.843000000000004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135</v>
      </c>
      <c r="AU170" s="243" t="s">
        <v>87</v>
      </c>
      <c r="AV170" s="13" t="s">
        <v>87</v>
      </c>
      <c r="AW170" s="13" t="s">
        <v>4</v>
      </c>
      <c r="AX170" s="13" t="s">
        <v>82</v>
      </c>
      <c r="AY170" s="243" t="s">
        <v>123</v>
      </c>
    </row>
    <row r="171" s="2" customFormat="1" ht="33" customHeight="1">
      <c r="A171" s="38"/>
      <c r="B171" s="39"/>
      <c r="C171" s="215" t="s">
        <v>208</v>
      </c>
      <c r="D171" s="215" t="s">
        <v>126</v>
      </c>
      <c r="E171" s="216" t="s">
        <v>209</v>
      </c>
      <c r="F171" s="217" t="s">
        <v>210</v>
      </c>
      <c r="G171" s="218" t="s">
        <v>195</v>
      </c>
      <c r="H171" s="219">
        <v>6</v>
      </c>
      <c r="I171" s="220"/>
      <c r="J171" s="221">
        <f>ROUND(I171*H171,2)</f>
        <v>0</v>
      </c>
      <c r="K171" s="217" t="s">
        <v>130</v>
      </c>
      <c r="L171" s="44"/>
      <c r="M171" s="222" t="s">
        <v>1</v>
      </c>
      <c r="N171" s="223" t="s">
        <v>42</v>
      </c>
      <c r="O171" s="91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6" t="s">
        <v>131</v>
      </c>
      <c r="AT171" s="226" t="s">
        <v>126</v>
      </c>
      <c r="AU171" s="226" t="s">
        <v>87</v>
      </c>
      <c r="AY171" s="17" t="s">
        <v>123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7" t="s">
        <v>82</v>
      </c>
      <c r="BK171" s="227">
        <f>ROUND(I171*H171,2)</f>
        <v>0</v>
      </c>
      <c r="BL171" s="17" t="s">
        <v>131</v>
      </c>
      <c r="BM171" s="226" t="s">
        <v>211</v>
      </c>
    </row>
    <row r="172" s="2" customFormat="1">
      <c r="A172" s="38"/>
      <c r="B172" s="39"/>
      <c r="C172" s="40"/>
      <c r="D172" s="228" t="s">
        <v>133</v>
      </c>
      <c r="E172" s="40"/>
      <c r="F172" s="229" t="s">
        <v>212</v>
      </c>
      <c r="G172" s="40"/>
      <c r="H172" s="40"/>
      <c r="I172" s="230"/>
      <c r="J172" s="40"/>
      <c r="K172" s="40"/>
      <c r="L172" s="44"/>
      <c r="M172" s="231"/>
      <c r="N172" s="232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133</v>
      </c>
      <c r="AU172" s="17" t="s">
        <v>87</v>
      </c>
    </row>
    <row r="173" s="2" customFormat="1" ht="33" customHeight="1">
      <c r="A173" s="38"/>
      <c r="B173" s="39"/>
      <c r="C173" s="215" t="s">
        <v>213</v>
      </c>
      <c r="D173" s="215" t="s">
        <v>126</v>
      </c>
      <c r="E173" s="216" t="s">
        <v>214</v>
      </c>
      <c r="F173" s="217" t="s">
        <v>215</v>
      </c>
      <c r="G173" s="218" t="s">
        <v>195</v>
      </c>
      <c r="H173" s="219">
        <v>3</v>
      </c>
      <c r="I173" s="220"/>
      <c r="J173" s="221">
        <f>ROUND(I173*H173,2)</f>
        <v>0</v>
      </c>
      <c r="K173" s="217" t="s">
        <v>130</v>
      </c>
      <c r="L173" s="44"/>
      <c r="M173" s="222" t="s">
        <v>1</v>
      </c>
      <c r="N173" s="223" t="s">
        <v>42</v>
      </c>
      <c r="O173" s="91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6" t="s">
        <v>131</v>
      </c>
      <c r="AT173" s="226" t="s">
        <v>126</v>
      </c>
      <c r="AU173" s="226" t="s">
        <v>87</v>
      </c>
      <c r="AY173" s="17" t="s">
        <v>123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7" t="s">
        <v>82</v>
      </c>
      <c r="BK173" s="227">
        <f>ROUND(I173*H173,2)</f>
        <v>0</v>
      </c>
      <c r="BL173" s="17" t="s">
        <v>131</v>
      </c>
      <c r="BM173" s="226" t="s">
        <v>216</v>
      </c>
    </row>
    <row r="174" s="2" customFormat="1">
      <c r="A174" s="38"/>
      <c r="B174" s="39"/>
      <c r="C174" s="40"/>
      <c r="D174" s="228" t="s">
        <v>133</v>
      </c>
      <c r="E174" s="40"/>
      <c r="F174" s="229" t="s">
        <v>217</v>
      </c>
      <c r="G174" s="40"/>
      <c r="H174" s="40"/>
      <c r="I174" s="230"/>
      <c r="J174" s="40"/>
      <c r="K174" s="40"/>
      <c r="L174" s="44"/>
      <c r="M174" s="231"/>
      <c r="N174" s="232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133</v>
      </c>
      <c r="AU174" s="17" t="s">
        <v>87</v>
      </c>
    </row>
    <row r="175" s="2" customFormat="1" ht="33" customHeight="1">
      <c r="A175" s="38"/>
      <c r="B175" s="39"/>
      <c r="C175" s="215" t="s">
        <v>218</v>
      </c>
      <c r="D175" s="215" t="s">
        <v>126</v>
      </c>
      <c r="E175" s="216" t="s">
        <v>219</v>
      </c>
      <c r="F175" s="217" t="s">
        <v>220</v>
      </c>
      <c r="G175" s="218" t="s">
        <v>195</v>
      </c>
      <c r="H175" s="219">
        <v>0.19</v>
      </c>
      <c r="I175" s="220"/>
      <c r="J175" s="221">
        <f>ROUND(I175*H175,2)</f>
        <v>0</v>
      </c>
      <c r="K175" s="217" t="s">
        <v>130</v>
      </c>
      <c r="L175" s="44"/>
      <c r="M175" s="222" t="s">
        <v>1</v>
      </c>
      <c r="N175" s="223" t="s">
        <v>42</v>
      </c>
      <c r="O175" s="91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6" t="s">
        <v>131</v>
      </c>
      <c r="AT175" s="226" t="s">
        <v>126</v>
      </c>
      <c r="AU175" s="226" t="s">
        <v>87</v>
      </c>
      <c r="AY175" s="17" t="s">
        <v>123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7" t="s">
        <v>82</v>
      </c>
      <c r="BK175" s="227">
        <f>ROUND(I175*H175,2)</f>
        <v>0</v>
      </c>
      <c r="BL175" s="17" t="s">
        <v>131</v>
      </c>
      <c r="BM175" s="226" t="s">
        <v>221</v>
      </c>
    </row>
    <row r="176" s="2" customFormat="1">
      <c r="A176" s="38"/>
      <c r="B176" s="39"/>
      <c r="C176" s="40"/>
      <c r="D176" s="228" t="s">
        <v>133</v>
      </c>
      <c r="E176" s="40"/>
      <c r="F176" s="229" t="s">
        <v>222</v>
      </c>
      <c r="G176" s="40"/>
      <c r="H176" s="40"/>
      <c r="I176" s="230"/>
      <c r="J176" s="40"/>
      <c r="K176" s="40"/>
      <c r="L176" s="44"/>
      <c r="M176" s="231"/>
      <c r="N176" s="232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133</v>
      </c>
      <c r="AU176" s="17" t="s">
        <v>87</v>
      </c>
    </row>
    <row r="177" s="12" customFormat="1" ht="25.92" customHeight="1">
      <c r="A177" s="12"/>
      <c r="B177" s="199"/>
      <c r="C177" s="200"/>
      <c r="D177" s="201" t="s">
        <v>76</v>
      </c>
      <c r="E177" s="202" t="s">
        <v>223</v>
      </c>
      <c r="F177" s="202" t="s">
        <v>224</v>
      </c>
      <c r="G177" s="200"/>
      <c r="H177" s="200"/>
      <c r="I177" s="203"/>
      <c r="J177" s="204">
        <f>BK177</f>
        <v>0</v>
      </c>
      <c r="K177" s="200"/>
      <c r="L177" s="205"/>
      <c r="M177" s="206"/>
      <c r="N177" s="207"/>
      <c r="O177" s="207"/>
      <c r="P177" s="208">
        <f>P178+P190+P193+P201+P229+P255</f>
        <v>0</v>
      </c>
      <c r="Q177" s="207"/>
      <c r="R177" s="208">
        <f>R178+R190+R193+R201+R229+R255</f>
        <v>0.42989440000000007</v>
      </c>
      <c r="S177" s="207"/>
      <c r="T177" s="209">
        <f>T178+T190+T193+T201+T229+T255</f>
        <v>2.0999439999999998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0" t="s">
        <v>87</v>
      </c>
      <c r="AT177" s="211" t="s">
        <v>76</v>
      </c>
      <c r="AU177" s="211" t="s">
        <v>77</v>
      </c>
      <c r="AY177" s="210" t="s">
        <v>123</v>
      </c>
      <c r="BK177" s="212">
        <f>BK178+BK190+BK193+BK201+BK229+BK255</f>
        <v>0</v>
      </c>
    </row>
    <row r="178" s="12" customFormat="1" ht="22.8" customHeight="1">
      <c r="A178" s="12"/>
      <c r="B178" s="199"/>
      <c r="C178" s="200"/>
      <c r="D178" s="201" t="s">
        <v>76</v>
      </c>
      <c r="E178" s="213" t="s">
        <v>225</v>
      </c>
      <c r="F178" s="213" t="s">
        <v>226</v>
      </c>
      <c r="G178" s="200"/>
      <c r="H178" s="200"/>
      <c r="I178" s="203"/>
      <c r="J178" s="214">
        <f>BK178</f>
        <v>0</v>
      </c>
      <c r="K178" s="200"/>
      <c r="L178" s="205"/>
      <c r="M178" s="206"/>
      <c r="N178" s="207"/>
      <c r="O178" s="207"/>
      <c r="P178" s="208">
        <f>SUM(P179:P189)</f>
        <v>0</v>
      </c>
      <c r="Q178" s="207"/>
      <c r="R178" s="208">
        <f>SUM(R179:R189)</f>
        <v>0.14860800000000002</v>
      </c>
      <c r="S178" s="207"/>
      <c r="T178" s="209">
        <f>SUM(T179:T189)</f>
        <v>0.19192500000000001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0" t="s">
        <v>87</v>
      </c>
      <c r="AT178" s="211" t="s">
        <v>76</v>
      </c>
      <c r="AU178" s="211" t="s">
        <v>82</v>
      </c>
      <c r="AY178" s="210" t="s">
        <v>123</v>
      </c>
      <c r="BK178" s="212">
        <f>SUM(BK179:BK189)</f>
        <v>0</v>
      </c>
    </row>
    <row r="179" s="2" customFormat="1" ht="24.15" customHeight="1">
      <c r="A179" s="38"/>
      <c r="B179" s="39"/>
      <c r="C179" s="215" t="s">
        <v>227</v>
      </c>
      <c r="D179" s="215" t="s">
        <v>126</v>
      </c>
      <c r="E179" s="216" t="s">
        <v>228</v>
      </c>
      <c r="F179" s="217" t="s">
        <v>229</v>
      </c>
      <c r="G179" s="218" t="s">
        <v>129</v>
      </c>
      <c r="H179" s="219">
        <v>14.4</v>
      </c>
      <c r="I179" s="220"/>
      <c r="J179" s="221">
        <f>ROUND(I179*H179,2)</f>
        <v>0</v>
      </c>
      <c r="K179" s="217" t="s">
        <v>160</v>
      </c>
      <c r="L179" s="44"/>
      <c r="M179" s="222" t="s">
        <v>1</v>
      </c>
      <c r="N179" s="223" t="s">
        <v>42</v>
      </c>
      <c r="O179" s="91"/>
      <c r="P179" s="224">
        <f>O179*H179</f>
        <v>0</v>
      </c>
      <c r="Q179" s="224">
        <v>0.0060000000000000001</v>
      </c>
      <c r="R179" s="224">
        <f>Q179*H179</f>
        <v>0.086400000000000005</v>
      </c>
      <c r="S179" s="224">
        <v>0</v>
      </c>
      <c r="T179" s="225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6" t="s">
        <v>218</v>
      </c>
      <c r="AT179" s="226" t="s">
        <v>126</v>
      </c>
      <c r="AU179" s="226" t="s">
        <v>87</v>
      </c>
      <c r="AY179" s="17" t="s">
        <v>123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7" t="s">
        <v>82</v>
      </c>
      <c r="BK179" s="227">
        <f>ROUND(I179*H179,2)</f>
        <v>0</v>
      </c>
      <c r="BL179" s="17" t="s">
        <v>218</v>
      </c>
      <c r="BM179" s="226" t="s">
        <v>230</v>
      </c>
    </row>
    <row r="180" s="2" customFormat="1">
      <c r="A180" s="38"/>
      <c r="B180" s="39"/>
      <c r="C180" s="40"/>
      <c r="D180" s="228" t="s">
        <v>133</v>
      </c>
      <c r="E180" s="40"/>
      <c r="F180" s="229" t="s">
        <v>231</v>
      </c>
      <c r="G180" s="40"/>
      <c r="H180" s="40"/>
      <c r="I180" s="230"/>
      <c r="J180" s="40"/>
      <c r="K180" s="40"/>
      <c r="L180" s="44"/>
      <c r="M180" s="231"/>
      <c r="N180" s="232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133</v>
      </c>
      <c r="AU180" s="17" t="s">
        <v>87</v>
      </c>
    </row>
    <row r="181" s="13" customFormat="1">
      <c r="A181" s="13"/>
      <c r="B181" s="233"/>
      <c r="C181" s="234"/>
      <c r="D181" s="228" t="s">
        <v>135</v>
      </c>
      <c r="E181" s="235" t="s">
        <v>1</v>
      </c>
      <c r="F181" s="236" t="s">
        <v>232</v>
      </c>
      <c r="G181" s="234"/>
      <c r="H181" s="237">
        <v>14.4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135</v>
      </c>
      <c r="AU181" s="243" t="s">
        <v>87</v>
      </c>
      <c r="AV181" s="13" t="s">
        <v>87</v>
      </c>
      <c r="AW181" s="13" t="s">
        <v>33</v>
      </c>
      <c r="AX181" s="13" t="s">
        <v>82</v>
      </c>
      <c r="AY181" s="243" t="s">
        <v>123</v>
      </c>
    </row>
    <row r="182" s="2" customFormat="1" ht="24.15" customHeight="1">
      <c r="A182" s="38"/>
      <c r="B182" s="39"/>
      <c r="C182" s="256" t="s">
        <v>233</v>
      </c>
      <c r="D182" s="256" t="s">
        <v>234</v>
      </c>
      <c r="E182" s="257" t="s">
        <v>235</v>
      </c>
      <c r="F182" s="258" t="s">
        <v>236</v>
      </c>
      <c r="G182" s="259" t="s">
        <v>129</v>
      </c>
      <c r="H182" s="260">
        <v>15.552</v>
      </c>
      <c r="I182" s="261"/>
      <c r="J182" s="262">
        <f>ROUND(I182*H182,2)</f>
        <v>0</v>
      </c>
      <c r="K182" s="258" t="s">
        <v>160</v>
      </c>
      <c r="L182" s="263"/>
      <c r="M182" s="264" t="s">
        <v>1</v>
      </c>
      <c r="N182" s="265" t="s">
        <v>42</v>
      </c>
      <c r="O182" s="91"/>
      <c r="P182" s="224">
        <f>O182*H182</f>
        <v>0</v>
      </c>
      <c r="Q182" s="224">
        <v>0.0040000000000000001</v>
      </c>
      <c r="R182" s="224">
        <f>Q182*H182</f>
        <v>0.062207999999999999</v>
      </c>
      <c r="S182" s="224">
        <v>0</v>
      </c>
      <c r="T182" s="225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6" t="s">
        <v>237</v>
      </c>
      <c r="AT182" s="226" t="s">
        <v>234</v>
      </c>
      <c r="AU182" s="226" t="s">
        <v>87</v>
      </c>
      <c r="AY182" s="17" t="s">
        <v>123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7" t="s">
        <v>82</v>
      </c>
      <c r="BK182" s="227">
        <f>ROUND(I182*H182,2)</f>
        <v>0</v>
      </c>
      <c r="BL182" s="17" t="s">
        <v>218</v>
      </c>
      <c r="BM182" s="226" t="s">
        <v>238</v>
      </c>
    </row>
    <row r="183" s="2" customFormat="1">
      <c r="A183" s="38"/>
      <c r="B183" s="39"/>
      <c r="C183" s="40"/>
      <c r="D183" s="228" t="s">
        <v>133</v>
      </c>
      <c r="E183" s="40"/>
      <c r="F183" s="229" t="s">
        <v>236</v>
      </c>
      <c r="G183" s="40"/>
      <c r="H183" s="40"/>
      <c r="I183" s="230"/>
      <c r="J183" s="40"/>
      <c r="K183" s="40"/>
      <c r="L183" s="44"/>
      <c r="M183" s="231"/>
      <c r="N183" s="232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133</v>
      </c>
      <c r="AU183" s="17" t="s">
        <v>87</v>
      </c>
    </row>
    <row r="184" s="13" customFormat="1">
      <c r="A184" s="13"/>
      <c r="B184" s="233"/>
      <c r="C184" s="234"/>
      <c r="D184" s="228" t="s">
        <v>135</v>
      </c>
      <c r="E184" s="234"/>
      <c r="F184" s="236" t="s">
        <v>239</v>
      </c>
      <c r="G184" s="234"/>
      <c r="H184" s="237">
        <v>15.552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135</v>
      </c>
      <c r="AU184" s="243" t="s">
        <v>87</v>
      </c>
      <c r="AV184" s="13" t="s">
        <v>87</v>
      </c>
      <c r="AW184" s="13" t="s">
        <v>4</v>
      </c>
      <c r="AX184" s="13" t="s">
        <v>82</v>
      </c>
      <c r="AY184" s="243" t="s">
        <v>123</v>
      </c>
    </row>
    <row r="185" s="2" customFormat="1" ht="24.15" customHeight="1">
      <c r="A185" s="38"/>
      <c r="B185" s="39"/>
      <c r="C185" s="215" t="s">
        <v>240</v>
      </c>
      <c r="D185" s="215" t="s">
        <v>126</v>
      </c>
      <c r="E185" s="216" t="s">
        <v>241</v>
      </c>
      <c r="F185" s="217" t="s">
        <v>242</v>
      </c>
      <c r="G185" s="218" t="s">
        <v>243</v>
      </c>
      <c r="H185" s="219">
        <v>255.90000000000001</v>
      </c>
      <c r="I185" s="220"/>
      <c r="J185" s="221">
        <f>ROUND(I185*H185,2)</f>
        <v>0</v>
      </c>
      <c r="K185" s="217" t="s">
        <v>1</v>
      </c>
      <c r="L185" s="44"/>
      <c r="M185" s="222" t="s">
        <v>1</v>
      </c>
      <c r="N185" s="223" t="s">
        <v>42</v>
      </c>
      <c r="O185" s="91"/>
      <c r="P185" s="224">
        <f>O185*H185</f>
        <v>0</v>
      </c>
      <c r="Q185" s="224">
        <v>0</v>
      </c>
      <c r="R185" s="224">
        <f>Q185*H185</f>
        <v>0</v>
      </c>
      <c r="S185" s="224">
        <v>0.00075000000000000002</v>
      </c>
      <c r="T185" s="225">
        <f>S185*H185</f>
        <v>0.19192500000000001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6" t="s">
        <v>218</v>
      </c>
      <c r="AT185" s="226" t="s">
        <v>126</v>
      </c>
      <c r="AU185" s="226" t="s">
        <v>87</v>
      </c>
      <c r="AY185" s="17" t="s">
        <v>123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7" t="s">
        <v>82</v>
      </c>
      <c r="BK185" s="227">
        <f>ROUND(I185*H185,2)</f>
        <v>0</v>
      </c>
      <c r="BL185" s="17" t="s">
        <v>218</v>
      </c>
      <c r="BM185" s="226" t="s">
        <v>244</v>
      </c>
    </row>
    <row r="186" s="2" customFormat="1">
      <c r="A186" s="38"/>
      <c r="B186" s="39"/>
      <c r="C186" s="40"/>
      <c r="D186" s="228" t="s">
        <v>133</v>
      </c>
      <c r="E186" s="40"/>
      <c r="F186" s="229" t="s">
        <v>245</v>
      </c>
      <c r="G186" s="40"/>
      <c r="H186" s="40"/>
      <c r="I186" s="230"/>
      <c r="J186" s="40"/>
      <c r="K186" s="40"/>
      <c r="L186" s="44"/>
      <c r="M186" s="231"/>
      <c r="N186" s="232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133</v>
      </c>
      <c r="AU186" s="17" t="s">
        <v>87</v>
      </c>
    </row>
    <row r="187" s="13" customFormat="1">
      <c r="A187" s="13"/>
      <c r="B187" s="233"/>
      <c r="C187" s="234"/>
      <c r="D187" s="228" t="s">
        <v>135</v>
      </c>
      <c r="E187" s="235" t="s">
        <v>1</v>
      </c>
      <c r="F187" s="236" t="s">
        <v>246</v>
      </c>
      <c r="G187" s="234"/>
      <c r="H187" s="237">
        <v>218.69999999999999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135</v>
      </c>
      <c r="AU187" s="243" t="s">
        <v>87</v>
      </c>
      <c r="AV187" s="13" t="s">
        <v>87</v>
      </c>
      <c r="AW187" s="13" t="s">
        <v>33</v>
      </c>
      <c r="AX187" s="13" t="s">
        <v>77</v>
      </c>
      <c r="AY187" s="243" t="s">
        <v>123</v>
      </c>
    </row>
    <row r="188" s="13" customFormat="1">
      <c r="A188" s="13"/>
      <c r="B188" s="233"/>
      <c r="C188" s="234"/>
      <c r="D188" s="228" t="s">
        <v>135</v>
      </c>
      <c r="E188" s="235" t="s">
        <v>1</v>
      </c>
      <c r="F188" s="236" t="s">
        <v>247</v>
      </c>
      <c r="G188" s="234"/>
      <c r="H188" s="237">
        <v>37.200000000000003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135</v>
      </c>
      <c r="AU188" s="243" t="s">
        <v>87</v>
      </c>
      <c r="AV188" s="13" t="s">
        <v>87</v>
      </c>
      <c r="AW188" s="13" t="s">
        <v>33</v>
      </c>
      <c r="AX188" s="13" t="s">
        <v>77</v>
      </c>
      <c r="AY188" s="243" t="s">
        <v>123</v>
      </c>
    </row>
    <row r="189" s="14" customFormat="1">
      <c r="A189" s="14"/>
      <c r="B189" s="244"/>
      <c r="C189" s="245"/>
      <c r="D189" s="228" t="s">
        <v>135</v>
      </c>
      <c r="E189" s="246" t="s">
        <v>1</v>
      </c>
      <c r="F189" s="247" t="s">
        <v>138</v>
      </c>
      <c r="G189" s="245"/>
      <c r="H189" s="248">
        <v>255.89999999999998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135</v>
      </c>
      <c r="AU189" s="254" t="s">
        <v>87</v>
      </c>
      <c r="AV189" s="14" t="s">
        <v>131</v>
      </c>
      <c r="AW189" s="14" t="s">
        <v>33</v>
      </c>
      <c r="AX189" s="14" t="s">
        <v>82</v>
      </c>
      <c r="AY189" s="254" t="s">
        <v>123</v>
      </c>
    </row>
    <row r="190" s="12" customFormat="1" ht="22.8" customHeight="1">
      <c r="A190" s="12"/>
      <c r="B190" s="199"/>
      <c r="C190" s="200"/>
      <c r="D190" s="201" t="s">
        <v>76</v>
      </c>
      <c r="E190" s="213" t="s">
        <v>248</v>
      </c>
      <c r="F190" s="213" t="s">
        <v>249</v>
      </c>
      <c r="G190" s="200"/>
      <c r="H190" s="200"/>
      <c r="I190" s="203"/>
      <c r="J190" s="214">
        <f>BK190</f>
        <v>0</v>
      </c>
      <c r="K190" s="200"/>
      <c r="L190" s="205"/>
      <c r="M190" s="206"/>
      <c r="N190" s="207"/>
      <c r="O190" s="207"/>
      <c r="P190" s="208">
        <f>SUM(P191:P192)</f>
        <v>0</v>
      </c>
      <c r="Q190" s="207"/>
      <c r="R190" s="208">
        <f>SUM(R191:R192)</f>
        <v>0.0037599999999999999</v>
      </c>
      <c r="S190" s="207"/>
      <c r="T190" s="209">
        <f>SUM(T191:T192)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0" t="s">
        <v>87</v>
      </c>
      <c r="AT190" s="211" t="s">
        <v>76</v>
      </c>
      <c r="AU190" s="211" t="s">
        <v>82</v>
      </c>
      <c r="AY190" s="210" t="s">
        <v>123</v>
      </c>
      <c r="BK190" s="212">
        <f>SUM(BK191:BK192)</f>
        <v>0</v>
      </c>
    </row>
    <row r="191" s="2" customFormat="1" ht="21.75" customHeight="1">
      <c r="A191" s="38"/>
      <c r="B191" s="39"/>
      <c r="C191" s="215" t="s">
        <v>250</v>
      </c>
      <c r="D191" s="215" t="s">
        <v>126</v>
      </c>
      <c r="E191" s="216" t="s">
        <v>251</v>
      </c>
      <c r="F191" s="217" t="s">
        <v>252</v>
      </c>
      <c r="G191" s="218" t="s">
        <v>253</v>
      </c>
      <c r="H191" s="219">
        <v>8</v>
      </c>
      <c r="I191" s="220"/>
      <c r="J191" s="221">
        <f>ROUND(I191*H191,2)</f>
        <v>0</v>
      </c>
      <c r="K191" s="217" t="s">
        <v>130</v>
      </c>
      <c r="L191" s="44"/>
      <c r="M191" s="222" t="s">
        <v>1</v>
      </c>
      <c r="N191" s="223" t="s">
        <v>42</v>
      </c>
      <c r="O191" s="91"/>
      <c r="P191" s="224">
        <f>O191*H191</f>
        <v>0</v>
      </c>
      <c r="Q191" s="224">
        <v>0.00046999999999999999</v>
      </c>
      <c r="R191" s="224">
        <f>Q191*H191</f>
        <v>0.0037599999999999999</v>
      </c>
      <c r="S191" s="224">
        <v>0</v>
      </c>
      <c r="T191" s="225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6" t="s">
        <v>218</v>
      </c>
      <c r="AT191" s="226" t="s">
        <v>126</v>
      </c>
      <c r="AU191" s="226" t="s">
        <v>87</v>
      </c>
      <c r="AY191" s="17" t="s">
        <v>123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7" t="s">
        <v>82</v>
      </c>
      <c r="BK191" s="227">
        <f>ROUND(I191*H191,2)</f>
        <v>0</v>
      </c>
      <c r="BL191" s="17" t="s">
        <v>218</v>
      </c>
      <c r="BM191" s="226" t="s">
        <v>254</v>
      </c>
    </row>
    <row r="192" s="2" customFormat="1">
      <c r="A192" s="38"/>
      <c r="B192" s="39"/>
      <c r="C192" s="40"/>
      <c r="D192" s="228" t="s">
        <v>133</v>
      </c>
      <c r="E192" s="40"/>
      <c r="F192" s="229" t="s">
        <v>255</v>
      </c>
      <c r="G192" s="40"/>
      <c r="H192" s="40"/>
      <c r="I192" s="230"/>
      <c r="J192" s="40"/>
      <c r="K192" s="40"/>
      <c r="L192" s="44"/>
      <c r="M192" s="231"/>
      <c r="N192" s="232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133</v>
      </c>
      <c r="AU192" s="17" t="s">
        <v>87</v>
      </c>
    </row>
    <row r="193" s="12" customFormat="1" ht="22.8" customHeight="1">
      <c r="A193" s="12"/>
      <c r="B193" s="199"/>
      <c r="C193" s="200"/>
      <c r="D193" s="201" t="s">
        <v>76</v>
      </c>
      <c r="E193" s="213" t="s">
        <v>256</v>
      </c>
      <c r="F193" s="213" t="s">
        <v>257</v>
      </c>
      <c r="G193" s="200"/>
      <c r="H193" s="200"/>
      <c r="I193" s="203"/>
      <c r="J193" s="214">
        <f>BK193</f>
        <v>0</v>
      </c>
      <c r="K193" s="200"/>
      <c r="L193" s="205"/>
      <c r="M193" s="206"/>
      <c r="N193" s="207"/>
      <c r="O193" s="207"/>
      <c r="P193" s="208">
        <f>SUM(P194:P200)</f>
        <v>0</v>
      </c>
      <c r="Q193" s="207"/>
      <c r="R193" s="208">
        <f>SUM(R194:R200)</f>
        <v>0.049440000000000005</v>
      </c>
      <c r="S193" s="207"/>
      <c r="T193" s="209">
        <f>SUM(T194:T200)</f>
        <v>0.06012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0" t="s">
        <v>87</v>
      </c>
      <c r="AT193" s="211" t="s">
        <v>76</v>
      </c>
      <c r="AU193" s="211" t="s">
        <v>82</v>
      </c>
      <c r="AY193" s="210" t="s">
        <v>123</v>
      </c>
      <c r="BK193" s="212">
        <f>SUM(BK194:BK200)</f>
        <v>0</v>
      </c>
    </row>
    <row r="194" s="2" customFormat="1" ht="16.5" customHeight="1">
      <c r="A194" s="38"/>
      <c r="B194" s="39"/>
      <c r="C194" s="215" t="s">
        <v>7</v>
      </c>
      <c r="D194" s="215" t="s">
        <v>126</v>
      </c>
      <c r="E194" s="216" t="s">
        <v>258</v>
      </c>
      <c r="F194" s="217" t="s">
        <v>259</v>
      </c>
      <c r="G194" s="218" t="s">
        <v>243</v>
      </c>
      <c r="H194" s="219">
        <v>36</v>
      </c>
      <c r="I194" s="220"/>
      <c r="J194" s="221">
        <f>ROUND(I194*H194,2)</f>
        <v>0</v>
      </c>
      <c r="K194" s="217" t="s">
        <v>160</v>
      </c>
      <c r="L194" s="44"/>
      <c r="M194" s="222" t="s">
        <v>1</v>
      </c>
      <c r="N194" s="223" t="s">
        <v>42</v>
      </c>
      <c r="O194" s="91"/>
      <c r="P194" s="224">
        <f>O194*H194</f>
        <v>0</v>
      </c>
      <c r="Q194" s="224">
        <v>0</v>
      </c>
      <c r="R194" s="224">
        <f>Q194*H194</f>
        <v>0</v>
      </c>
      <c r="S194" s="224">
        <v>0.00167</v>
      </c>
      <c r="T194" s="225">
        <f>S194*H194</f>
        <v>0.06012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6" t="s">
        <v>218</v>
      </c>
      <c r="AT194" s="226" t="s">
        <v>126</v>
      </c>
      <c r="AU194" s="226" t="s">
        <v>87</v>
      </c>
      <c r="AY194" s="17" t="s">
        <v>123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7" t="s">
        <v>82</v>
      </c>
      <c r="BK194" s="227">
        <f>ROUND(I194*H194,2)</f>
        <v>0</v>
      </c>
      <c r="BL194" s="17" t="s">
        <v>218</v>
      </c>
      <c r="BM194" s="226" t="s">
        <v>260</v>
      </c>
    </row>
    <row r="195" s="2" customFormat="1">
      <c r="A195" s="38"/>
      <c r="B195" s="39"/>
      <c r="C195" s="40"/>
      <c r="D195" s="228" t="s">
        <v>133</v>
      </c>
      <c r="E195" s="40"/>
      <c r="F195" s="229" t="s">
        <v>261</v>
      </c>
      <c r="G195" s="40"/>
      <c r="H195" s="40"/>
      <c r="I195" s="230"/>
      <c r="J195" s="40"/>
      <c r="K195" s="40"/>
      <c r="L195" s="44"/>
      <c r="M195" s="231"/>
      <c r="N195" s="232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133</v>
      </c>
      <c r="AU195" s="17" t="s">
        <v>87</v>
      </c>
    </row>
    <row r="196" s="13" customFormat="1">
      <c r="A196" s="13"/>
      <c r="B196" s="233"/>
      <c r="C196" s="234"/>
      <c r="D196" s="228" t="s">
        <v>135</v>
      </c>
      <c r="E196" s="235" t="s">
        <v>1</v>
      </c>
      <c r="F196" s="236" t="s">
        <v>262</v>
      </c>
      <c r="G196" s="234"/>
      <c r="H196" s="237">
        <v>36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135</v>
      </c>
      <c r="AU196" s="243" t="s">
        <v>87</v>
      </c>
      <c r="AV196" s="13" t="s">
        <v>87</v>
      </c>
      <c r="AW196" s="13" t="s">
        <v>33</v>
      </c>
      <c r="AX196" s="13" t="s">
        <v>82</v>
      </c>
      <c r="AY196" s="243" t="s">
        <v>123</v>
      </c>
    </row>
    <row r="197" s="2" customFormat="1" ht="24.15" customHeight="1">
      <c r="A197" s="38"/>
      <c r="B197" s="39"/>
      <c r="C197" s="215" t="s">
        <v>263</v>
      </c>
      <c r="D197" s="215" t="s">
        <v>126</v>
      </c>
      <c r="E197" s="216" t="s">
        <v>264</v>
      </c>
      <c r="F197" s="217" t="s">
        <v>265</v>
      </c>
      <c r="G197" s="218" t="s">
        <v>243</v>
      </c>
      <c r="H197" s="219">
        <v>12</v>
      </c>
      <c r="I197" s="220"/>
      <c r="J197" s="221">
        <f>ROUND(I197*H197,2)</f>
        <v>0</v>
      </c>
      <c r="K197" s="217" t="s">
        <v>160</v>
      </c>
      <c r="L197" s="44"/>
      <c r="M197" s="222" t="s">
        <v>1</v>
      </c>
      <c r="N197" s="223" t="s">
        <v>42</v>
      </c>
      <c r="O197" s="91"/>
      <c r="P197" s="224">
        <f>O197*H197</f>
        <v>0</v>
      </c>
      <c r="Q197" s="224">
        <v>0.0011199999999999999</v>
      </c>
      <c r="R197" s="224">
        <f>Q197*H197</f>
        <v>0.013439999999999999</v>
      </c>
      <c r="S197" s="224">
        <v>0</v>
      </c>
      <c r="T197" s="225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6" t="s">
        <v>218</v>
      </c>
      <c r="AT197" s="226" t="s">
        <v>126</v>
      </c>
      <c r="AU197" s="226" t="s">
        <v>87</v>
      </c>
      <c r="AY197" s="17" t="s">
        <v>123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7" t="s">
        <v>82</v>
      </c>
      <c r="BK197" s="227">
        <f>ROUND(I197*H197,2)</f>
        <v>0</v>
      </c>
      <c r="BL197" s="17" t="s">
        <v>218</v>
      </c>
      <c r="BM197" s="226" t="s">
        <v>266</v>
      </c>
    </row>
    <row r="198" s="2" customFormat="1">
      <c r="A198" s="38"/>
      <c r="B198" s="39"/>
      <c r="C198" s="40"/>
      <c r="D198" s="228" t="s">
        <v>133</v>
      </c>
      <c r="E198" s="40"/>
      <c r="F198" s="229" t="s">
        <v>267</v>
      </c>
      <c r="G198" s="40"/>
      <c r="H198" s="40"/>
      <c r="I198" s="230"/>
      <c r="J198" s="40"/>
      <c r="K198" s="40"/>
      <c r="L198" s="44"/>
      <c r="M198" s="231"/>
      <c r="N198" s="232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133</v>
      </c>
      <c r="AU198" s="17" t="s">
        <v>87</v>
      </c>
    </row>
    <row r="199" s="2" customFormat="1" ht="24.15" customHeight="1">
      <c r="A199" s="38"/>
      <c r="B199" s="39"/>
      <c r="C199" s="215" t="s">
        <v>268</v>
      </c>
      <c r="D199" s="215" t="s">
        <v>126</v>
      </c>
      <c r="E199" s="216" t="s">
        <v>269</v>
      </c>
      <c r="F199" s="217" t="s">
        <v>270</v>
      </c>
      <c r="G199" s="218" t="s">
        <v>243</v>
      </c>
      <c r="H199" s="219">
        <v>24</v>
      </c>
      <c r="I199" s="220"/>
      <c r="J199" s="221">
        <f>ROUND(I199*H199,2)</f>
        <v>0</v>
      </c>
      <c r="K199" s="217" t="s">
        <v>160</v>
      </c>
      <c r="L199" s="44"/>
      <c r="M199" s="222" t="s">
        <v>1</v>
      </c>
      <c r="N199" s="223" t="s">
        <v>42</v>
      </c>
      <c r="O199" s="91"/>
      <c r="P199" s="224">
        <f>O199*H199</f>
        <v>0</v>
      </c>
      <c r="Q199" s="224">
        <v>0.0015</v>
      </c>
      <c r="R199" s="224">
        <f>Q199*H199</f>
        <v>0.036000000000000004</v>
      </c>
      <c r="S199" s="224">
        <v>0</v>
      </c>
      <c r="T199" s="225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6" t="s">
        <v>218</v>
      </c>
      <c r="AT199" s="226" t="s">
        <v>126</v>
      </c>
      <c r="AU199" s="226" t="s">
        <v>87</v>
      </c>
      <c r="AY199" s="17" t="s">
        <v>123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7" t="s">
        <v>82</v>
      </c>
      <c r="BK199" s="227">
        <f>ROUND(I199*H199,2)</f>
        <v>0</v>
      </c>
      <c r="BL199" s="17" t="s">
        <v>218</v>
      </c>
      <c r="BM199" s="226" t="s">
        <v>271</v>
      </c>
    </row>
    <row r="200" s="2" customFormat="1">
      <c r="A200" s="38"/>
      <c r="B200" s="39"/>
      <c r="C200" s="40"/>
      <c r="D200" s="228" t="s">
        <v>133</v>
      </c>
      <c r="E200" s="40"/>
      <c r="F200" s="229" t="s">
        <v>272</v>
      </c>
      <c r="G200" s="40"/>
      <c r="H200" s="40"/>
      <c r="I200" s="230"/>
      <c r="J200" s="40"/>
      <c r="K200" s="40"/>
      <c r="L200" s="44"/>
      <c r="M200" s="231"/>
      <c r="N200" s="232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133</v>
      </c>
      <c r="AU200" s="17" t="s">
        <v>87</v>
      </c>
    </row>
    <row r="201" s="12" customFormat="1" ht="22.8" customHeight="1">
      <c r="A201" s="12"/>
      <c r="B201" s="199"/>
      <c r="C201" s="200"/>
      <c r="D201" s="201" t="s">
        <v>76</v>
      </c>
      <c r="E201" s="213" t="s">
        <v>273</v>
      </c>
      <c r="F201" s="213" t="s">
        <v>274</v>
      </c>
      <c r="G201" s="200"/>
      <c r="H201" s="200"/>
      <c r="I201" s="203"/>
      <c r="J201" s="214">
        <f>BK201</f>
        <v>0</v>
      </c>
      <c r="K201" s="200"/>
      <c r="L201" s="205"/>
      <c r="M201" s="206"/>
      <c r="N201" s="207"/>
      <c r="O201" s="207"/>
      <c r="P201" s="208">
        <f>SUM(P202:P228)</f>
        <v>0</v>
      </c>
      <c r="Q201" s="207"/>
      <c r="R201" s="208">
        <f>SUM(R202:R228)</f>
        <v>0.19410240000000001</v>
      </c>
      <c r="S201" s="207"/>
      <c r="T201" s="209">
        <f>SUM(T202:T228)</f>
        <v>1.1920739999999999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0" t="s">
        <v>87</v>
      </c>
      <c r="AT201" s="211" t="s">
        <v>76</v>
      </c>
      <c r="AU201" s="211" t="s">
        <v>82</v>
      </c>
      <c r="AY201" s="210" t="s">
        <v>123</v>
      </c>
      <c r="BK201" s="212">
        <f>SUM(BK202:BK228)</f>
        <v>0</v>
      </c>
    </row>
    <row r="202" s="2" customFormat="1" ht="24.15" customHeight="1">
      <c r="A202" s="38"/>
      <c r="B202" s="39"/>
      <c r="C202" s="215" t="s">
        <v>275</v>
      </c>
      <c r="D202" s="215" t="s">
        <v>126</v>
      </c>
      <c r="E202" s="216" t="s">
        <v>276</v>
      </c>
      <c r="F202" s="217" t="s">
        <v>277</v>
      </c>
      <c r="G202" s="218" t="s">
        <v>129</v>
      </c>
      <c r="H202" s="219">
        <v>48.359999999999999</v>
      </c>
      <c r="I202" s="220"/>
      <c r="J202" s="221">
        <f>ROUND(I202*H202,2)</f>
        <v>0</v>
      </c>
      <c r="K202" s="217" t="s">
        <v>130</v>
      </c>
      <c r="L202" s="44"/>
      <c r="M202" s="222" t="s">
        <v>1</v>
      </c>
      <c r="N202" s="223" t="s">
        <v>42</v>
      </c>
      <c r="O202" s="91"/>
      <c r="P202" s="224">
        <f>O202*H202</f>
        <v>0</v>
      </c>
      <c r="Q202" s="224">
        <v>0</v>
      </c>
      <c r="R202" s="224">
        <f>Q202*H202</f>
        <v>0</v>
      </c>
      <c r="S202" s="224">
        <v>0.024649999999999998</v>
      </c>
      <c r="T202" s="225">
        <f>S202*H202</f>
        <v>1.1920739999999999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6" t="s">
        <v>218</v>
      </c>
      <c r="AT202" s="226" t="s">
        <v>126</v>
      </c>
      <c r="AU202" s="226" t="s">
        <v>87</v>
      </c>
      <c r="AY202" s="17" t="s">
        <v>123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7" t="s">
        <v>82</v>
      </c>
      <c r="BK202" s="227">
        <f>ROUND(I202*H202,2)</f>
        <v>0</v>
      </c>
      <c r="BL202" s="17" t="s">
        <v>218</v>
      </c>
      <c r="BM202" s="226" t="s">
        <v>278</v>
      </c>
    </row>
    <row r="203" s="2" customFormat="1">
      <c r="A203" s="38"/>
      <c r="B203" s="39"/>
      <c r="C203" s="40"/>
      <c r="D203" s="228" t="s">
        <v>133</v>
      </c>
      <c r="E203" s="40"/>
      <c r="F203" s="229" t="s">
        <v>279</v>
      </c>
      <c r="G203" s="40"/>
      <c r="H203" s="40"/>
      <c r="I203" s="230"/>
      <c r="J203" s="40"/>
      <c r="K203" s="40"/>
      <c r="L203" s="44"/>
      <c r="M203" s="231"/>
      <c r="N203" s="232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133</v>
      </c>
      <c r="AU203" s="17" t="s">
        <v>87</v>
      </c>
    </row>
    <row r="204" s="13" customFormat="1">
      <c r="A204" s="13"/>
      <c r="B204" s="233"/>
      <c r="C204" s="234"/>
      <c r="D204" s="228" t="s">
        <v>135</v>
      </c>
      <c r="E204" s="235" t="s">
        <v>1</v>
      </c>
      <c r="F204" s="236" t="s">
        <v>280</v>
      </c>
      <c r="G204" s="234"/>
      <c r="H204" s="237">
        <v>48.359999999999999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135</v>
      </c>
      <c r="AU204" s="243" t="s">
        <v>87</v>
      </c>
      <c r="AV204" s="13" t="s">
        <v>87</v>
      </c>
      <c r="AW204" s="13" t="s">
        <v>33</v>
      </c>
      <c r="AX204" s="13" t="s">
        <v>82</v>
      </c>
      <c r="AY204" s="243" t="s">
        <v>123</v>
      </c>
    </row>
    <row r="205" s="2" customFormat="1" ht="24.15" customHeight="1">
      <c r="A205" s="38"/>
      <c r="B205" s="39"/>
      <c r="C205" s="215" t="s">
        <v>281</v>
      </c>
      <c r="D205" s="215" t="s">
        <v>126</v>
      </c>
      <c r="E205" s="216" t="s">
        <v>282</v>
      </c>
      <c r="F205" s="217" t="s">
        <v>283</v>
      </c>
      <c r="G205" s="218" t="s">
        <v>129</v>
      </c>
      <c r="H205" s="219">
        <v>48.359999999999999</v>
      </c>
      <c r="I205" s="220"/>
      <c r="J205" s="221">
        <f>ROUND(I205*H205,2)</f>
        <v>0</v>
      </c>
      <c r="K205" s="217" t="s">
        <v>130</v>
      </c>
      <c r="L205" s="44"/>
      <c r="M205" s="222" t="s">
        <v>1</v>
      </c>
      <c r="N205" s="223" t="s">
        <v>42</v>
      </c>
      <c r="O205" s="91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6" t="s">
        <v>218</v>
      </c>
      <c r="AT205" s="226" t="s">
        <v>126</v>
      </c>
      <c r="AU205" s="226" t="s">
        <v>87</v>
      </c>
      <c r="AY205" s="17" t="s">
        <v>123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7" t="s">
        <v>82</v>
      </c>
      <c r="BK205" s="227">
        <f>ROUND(I205*H205,2)</f>
        <v>0</v>
      </c>
      <c r="BL205" s="17" t="s">
        <v>218</v>
      </c>
      <c r="BM205" s="226" t="s">
        <v>284</v>
      </c>
    </row>
    <row r="206" s="2" customFormat="1">
      <c r="A206" s="38"/>
      <c r="B206" s="39"/>
      <c r="C206" s="40"/>
      <c r="D206" s="228" t="s">
        <v>133</v>
      </c>
      <c r="E206" s="40"/>
      <c r="F206" s="229" t="s">
        <v>285</v>
      </c>
      <c r="G206" s="40"/>
      <c r="H206" s="40"/>
      <c r="I206" s="230"/>
      <c r="J206" s="40"/>
      <c r="K206" s="40"/>
      <c r="L206" s="44"/>
      <c r="M206" s="231"/>
      <c r="N206" s="232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133</v>
      </c>
      <c r="AU206" s="17" t="s">
        <v>87</v>
      </c>
    </row>
    <row r="207" s="2" customFormat="1" ht="16.5" customHeight="1">
      <c r="A207" s="38"/>
      <c r="B207" s="39"/>
      <c r="C207" s="256" t="s">
        <v>286</v>
      </c>
      <c r="D207" s="256" t="s">
        <v>234</v>
      </c>
      <c r="E207" s="257" t="s">
        <v>287</v>
      </c>
      <c r="F207" s="258" t="s">
        <v>288</v>
      </c>
      <c r="G207" s="259" t="s">
        <v>129</v>
      </c>
      <c r="H207" s="260">
        <v>7.9199999999999999</v>
      </c>
      <c r="I207" s="261"/>
      <c r="J207" s="262">
        <f>ROUND(I207*H207,2)</f>
        <v>0</v>
      </c>
      <c r="K207" s="258" t="s">
        <v>1</v>
      </c>
      <c r="L207" s="263"/>
      <c r="M207" s="264" t="s">
        <v>1</v>
      </c>
      <c r="N207" s="265" t="s">
        <v>42</v>
      </c>
      <c r="O207" s="91"/>
      <c r="P207" s="224">
        <f>O207*H207</f>
        <v>0</v>
      </c>
      <c r="Q207" s="224">
        <v>0.01652</v>
      </c>
      <c r="R207" s="224">
        <f>Q207*H207</f>
        <v>0.13083839999999999</v>
      </c>
      <c r="S207" s="224">
        <v>0</v>
      </c>
      <c r="T207" s="225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6" t="s">
        <v>237</v>
      </c>
      <c r="AT207" s="226" t="s">
        <v>234</v>
      </c>
      <c r="AU207" s="226" t="s">
        <v>87</v>
      </c>
      <c r="AY207" s="17" t="s">
        <v>123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7" t="s">
        <v>82</v>
      </c>
      <c r="BK207" s="227">
        <f>ROUND(I207*H207,2)</f>
        <v>0</v>
      </c>
      <c r="BL207" s="17" t="s">
        <v>218</v>
      </c>
      <c r="BM207" s="226" t="s">
        <v>289</v>
      </c>
    </row>
    <row r="208" s="2" customFormat="1">
      <c r="A208" s="38"/>
      <c r="B208" s="39"/>
      <c r="C208" s="40"/>
      <c r="D208" s="228" t="s">
        <v>133</v>
      </c>
      <c r="E208" s="40"/>
      <c r="F208" s="229" t="s">
        <v>288</v>
      </c>
      <c r="G208" s="40"/>
      <c r="H208" s="40"/>
      <c r="I208" s="230"/>
      <c r="J208" s="40"/>
      <c r="K208" s="40"/>
      <c r="L208" s="44"/>
      <c r="M208" s="231"/>
      <c r="N208" s="232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133</v>
      </c>
      <c r="AU208" s="17" t="s">
        <v>87</v>
      </c>
    </row>
    <row r="209" s="2" customFormat="1">
      <c r="A209" s="38"/>
      <c r="B209" s="39"/>
      <c r="C209" s="40"/>
      <c r="D209" s="228" t="s">
        <v>180</v>
      </c>
      <c r="E209" s="40"/>
      <c r="F209" s="255" t="s">
        <v>290</v>
      </c>
      <c r="G209" s="40"/>
      <c r="H209" s="40"/>
      <c r="I209" s="230"/>
      <c r="J209" s="40"/>
      <c r="K209" s="40"/>
      <c r="L209" s="44"/>
      <c r="M209" s="231"/>
      <c r="N209" s="232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180</v>
      </c>
      <c r="AU209" s="17" t="s">
        <v>87</v>
      </c>
    </row>
    <row r="210" s="13" customFormat="1">
      <c r="A210" s="13"/>
      <c r="B210" s="233"/>
      <c r="C210" s="234"/>
      <c r="D210" s="228" t="s">
        <v>135</v>
      </c>
      <c r="E210" s="235" t="s">
        <v>1</v>
      </c>
      <c r="F210" s="236" t="s">
        <v>291</v>
      </c>
      <c r="G210" s="234"/>
      <c r="H210" s="237">
        <v>7.2000000000000002</v>
      </c>
      <c r="I210" s="238"/>
      <c r="J210" s="234"/>
      <c r="K210" s="234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135</v>
      </c>
      <c r="AU210" s="243" t="s">
        <v>87</v>
      </c>
      <c r="AV210" s="13" t="s">
        <v>87</v>
      </c>
      <c r="AW210" s="13" t="s">
        <v>33</v>
      </c>
      <c r="AX210" s="13" t="s">
        <v>82</v>
      </c>
      <c r="AY210" s="243" t="s">
        <v>123</v>
      </c>
    </row>
    <row r="211" s="13" customFormat="1">
      <c r="A211" s="13"/>
      <c r="B211" s="233"/>
      <c r="C211" s="234"/>
      <c r="D211" s="228" t="s">
        <v>135</v>
      </c>
      <c r="E211" s="234"/>
      <c r="F211" s="236" t="s">
        <v>292</v>
      </c>
      <c r="G211" s="234"/>
      <c r="H211" s="237">
        <v>7.9199999999999999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135</v>
      </c>
      <c r="AU211" s="243" t="s">
        <v>87</v>
      </c>
      <c r="AV211" s="13" t="s">
        <v>87</v>
      </c>
      <c r="AW211" s="13" t="s">
        <v>4</v>
      </c>
      <c r="AX211" s="13" t="s">
        <v>82</v>
      </c>
      <c r="AY211" s="243" t="s">
        <v>123</v>
      </c>
    </row>
    <row r="212" s="2" customFormat="1" ht="24.15" customHeight="1">
      <c r="A212" s="38"/>
      <c r="B212" s="39"/>
      <c r="C212" s="215" t="s">
        <v>293</v>
      </c>
      <c r="D212" s="215" t="s">
        <v>126</v>
      </c>
      <c r="E212" s="216" t="s">
        <v>294</v>
      </c>
      <c r="F212" s="217" t="s">
        <v>295</v>
      </c>
      <c r="G212" s="218" t="s">
        <v>129</v>
      </c>
      <c r="H212" s="219">
        <v>14.4</v>
      </c>
      <c r="I212" s="220"/>
      <c r="J212" s="221">
        <f>ROUND(I212*H212,2)</f>
        <v>0</v>
      </c>
      <c r="K212" s="217" t="s">
        <v>130</v>
      </c>
      <c r="L212" s="44"/>
      <c r="M212" s="222" t="s">
        <v>1</v>
      </c>
      <c r="N212" s="223" t="s">
        <v>42</v>
      </c>
      <c r="O212" s="91"/>
      <c r="P212" s="224">
        <f>O212*H212</f>
        <v>0</v>
      </c>
      <c r="Q212" s="224">
        <v>0.00025999999999999998</v>
      </c>
      <c r="R212" s="224">
        <f>Q212*H212</f>
        <v>0.0037439999999999999</v>
      </c>
      <c r="S212" s="224">
        <v>0</v>
      </c>
      <c r="T212" s="225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6" t="s">
        <v>218</v>
      </c>
      <c r="AT212" s="226" t="s">
        <v>126</v>
      </c>
      <c r="AU212" s="226" t="s">
        <v>87</v>
      </c>
      <c r="AY212" s="17" t="s">
        <v>123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7" t="s">
        <v>82</v>
      </c>
      <c r="BK212" s="227">
        <f>ROUND(I212*H212,2)</f>
        <v>0</v>
      </c>
      <c r="BL212" s="17" t="s">
        <v>218</v>
      </c>
      <c r="BM212" s="226" t="s">
        <v>296</v>
      </c>
    </row>
    <row r="213" s="2" customFormat="1">
      <c r="A213" s="38"/>
      <c r="B213" s="39"/>
      <c r="C213" s="40"/>
      <c r="D213" s="228" t="s">
        <v>133</v>
      </c>
      <c r="E213" s="40"/>
      <c r="F213" s="229" t="s">
        <v>297</v>
      </c>
      <c r="G213" s="40"/>
      <c r="H213" s="40"/>
      <c r="I213" s="230"/>
      <c r="J213" s="40"/>
      <c r="K213" s="40"/>
      <c r="L213" s="44"/>
      <c r="M213" s="231"/>
      <c r="N213" s="232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133</v>
      </c>
      <c r="AU213" s="17" t="s">
        <v>87</v>
      </c>
    </row>
    <row r="214" s="13" customFormat="1">
      <c r="A214" s="13"/>
      <c r="B214" s="233"/>
      <c r="C214" s="234"/>
      <c r="D214" s="228" t="s">
        <v>135</v>
      </c>
      <c r="E214" s="235" t="s">
        <v>1</v>
      </c>
      <c r="F214" s="236" t="s">
        <v>175</v>
      </c>
      <c r="G214" s="234"/>
      <c r="H214" s="237">
        <v>14.4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135</v>
      </c>
      <c r="AU214" s="243" t="s">
        <v>87</v>
      </c>
      <c r="AV214" s="13" t="s">
        <v>87</v>
      </c>
      <c r="AW214" s="13" t="s">
        <v>33</v>
      </c>
      <c r="AX214" s="13" t="s">
        <v>82</v>
      </c>
      <c r="AY214" s="243" t="s">
        <v>123</v>
      </c>
    </row>
    <row r="215" s="2" customFormat="1" ht="16.5" customHeight="1">
      <c r="A215" s="38"/>
      <c r="B215" s="39"/>
      <c r="C215" s="256" t="s">
        <v>298</v>
      </c>
      <c r="D215" s="256" t="s">
        <v>234</v>
      </c>
      <c r="E215" s="257" t="s">
        <v>299</v>
      </c>
      <c r="F215" s="258" t="s">
        <v>300</v>
      </c>
      <c r="G215" s="259" t="s">
        <v>129</v>
      </c>
      <c r="H215" s="260">
        <v>14.4</v>
      </c>
      <c r="I215" s="261"/>
      <c r="J215" s="262">
        <f>ROUND(I215*H215,2)</f>
        <v>0</v>
      </c>
      <c r="K215" s="258" t="s">
        <v>1</v>
      </c>
      <c r="L215" s="263"/>
      <c r="M215" s="264" t="s">
        <v>1</v>
      </c>
      <c r="N215" s="265" t="s">
        <v>42</v>
      </c>
      <c r="O215" s="91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6" t="s">
        <v>237</v>
      </c>
      <c r="AT215" s="226" t="s">
        <v>234</v>
      </c>
      <c r="AU215" s="226" t="s">
        <v>87</v>
      </c>
      <c r="AY215" s="17" t="s">
        <v>123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7" t="s">
        <v>82</v>
      </c>
      <c r="BK215" s="227">
        <f>ROUND(I215*H215,2)</f>
        <v>0</v>
      </c>
      <c r="BL215" s="17" t="s">
        <v>218</v>
      </c>
      <c r="BM215" s="226" t="s">
        <v>301</v>
      </c>
    </row>
    <row r="216" s="2" customFormat="1">
      <c r="A216" s="38"/>
      <c r="B216" s="39"/>
      <c r="C216" s="40"/>
      <c r="D216" s="228" t="s">
        <v>133</v>
      </c>
      <c r="E216" s="40"/>
      <c r="F216" s="229" t="s">
        <v>300</v>
      </c>
      <c r="G216" s="40"/>
      <c r="H216" s="40"/>
      <c r="I216" s="230"/>
      <c r="J216" s="40"/>
      <c r="K216" s="40"/>
      <c r="L216" s="44"/>
      <c r="M216" s="231"/>
      <c r="N216" s="232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133</v>
      </c>
      <c r="AU216" s="17" t="s">
        <v>87</v>
      </c>
    </row>
    <row r="217" s="2" customFormat="1">
      <c r="A217" s="38"/>
      <c r="B217" s="39"/>
      <c r="C217" s="40"/>
      <c r="D217" s="228" t="s">
        <v>180</v>
      </c>
      <c r="E217" s="40"/>
      <c r="F217" s="255" t="s">
        <v>302</v>
      </c>
      <c r="G217" s="40"/>
      <c r="H217" s="40"/>
      <c r="I217" s="230"/>
      <c r="J217" s="40"/>
      <c r="K217" s="40"/>
      <c r="L217" s="44"/>
      <c r="M217" s="231"/>
      <c r="N217" s="232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180</v>
      </c>
      <c r="AU217" s="17" t="s">
        <v>87</v>
      </c>
    </row>
    <row r="218" s="2" customFormat="1" ht="24.15" customHeight="1">
      <c r="A218" s="38"/>
      <c r="B218" s="39"/>
      <c r="C218" s="215" t="s">
        <v>303</v>
      </c>
      <c r="D218" s="215" t="s">
        <v>126</v>
      </c>
      <c r="E218" s="216" t="s">
        <v>304</v>
      </c>
      <c r="F218" s="217" t="s">
        <v>305</v>
      </c>
      <c r="G218" s="218" t="s">
        <v>243</v>
      </c>
      <c r="H218" s="219">
        <v>84</v>
      </c>
      <c r="I218" s="220"/>
      <c r="J218" s="221">
        <f>ROUND(I218*H218,2)</f>
        <v>0</v>
      </c>
      <c r="K218" s="217" t="s">
        <v>160</v>
      </c>
      <c r="L218" s="44"/>
      <c r="M218" s="222" t="s">
        <v>1</v>
      </c>
      <c r="N218" s="223" t="s">
        <v>42</v>
      </c>
      <c r="O218" s="91"/>
      <c r="P218" s="224">
        <f>O218*H218</f>
        <v>0</v>
      </c>
      <c r="Q218" s="224">
        <v>0.00027999999999999998</v>
      </c>
      <c r="R218" s="224">
        <f>Q218*H218</f>
        <v>0.023519999999999999</v>
      </c>
      <c r="S218" s="224">
        <v>0</v>
      </c>
      <c r="T218" s="225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6" t="s">
        <v>218</v>
      </c>
      <c r="AT218" s="226" t="s">
        <v>126</v>
      </c>
      <c r="AU218" s="226" t="s">
        <v>87</v>
      </c>
      <c r="AY218" s="17" t="s">
        <v>123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7" t="s">
        <v>82</v>
      </c>
      <c r="BK218" s="227">
        <f>ROUND(I218*H218,2)</f>
        <v>0</v>
      </c>
      <c r="BL218" s="17" t="s">
        <v>218</v>
      </c>
      <c r="BM218" s="226" t="s">
        <v>306</v>
      </c>
    </row>
    <row r="219" s="2" customFormat="1">
      <c r="A219" s="38"/>
      <c r="B219" s="39"/>
      <c r="C219" s="40"/>
      <c r="D219" s="228" t="s">
        <v>133</v>
      </c>
      <c r="E219" s="40"/>
      <c r="F219" s="229" t="s">
        <v>307</v>
      </c>
      <c r="G219" s="40"/>
      <c r="H219" s="40"/>
      <c r="I219" s="230"/>
      <c r="J219" s="40"/>
      <c r="K219" s="40"/>
      <c r="L219" s="44"/>
      <c r="M219" s="231"/>
      <c r="N219" s="232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133</v>
      </c>
      <c r="AU219" s="17" t="s">
        <v>87</v>
      </c>
    </row>
    <row r="220" s="13" customFormat="1">
      <c r="A220" s="13"/>
      <c r="B220" s="233"/>
      <c r="C220" s="234"/>
      <c r="D220" s="228" t="s">
        <v>135</v>
      </c>
      <c r="E220" s="235" t="s">
        <v>1</v>
      </c>
      <c r="F220" s="236" t="s">
        <v>308</v>
      </c>
      <c r="G220" s="234"/>
      <c r="H220" s="237">
        <v>57.600000000000001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135</v>
      </c>
      <c r="AU220" s="243" t="s">
        <v>87</v>
      </c>
      <c r="AV220" s="13" t="s">
        <v>87</v>
      </c>
      <c r="AW220" s="13" t="s">
        <v>33</v>
      </c>
      <c r="AX220" s="13" t="s">
        <v>77</v>
      </c>
      <c r="AY220" s="243" t="s">
        <v>123</v>
      </c>
    </row>
    <row r="221" s="13" customFormat="1">
      <c r="A221" s="13"/>
      <c r="B221" s="233"/>
      <c r="C221" s="234"/>
      <c r="D221" s="228" t="s">
        <v>135</v>
      </c>
      <c r="E221" s="235" t="s">
        <v>1</v>
      </c>
      <c r="F221" s="236" t="s">
        <v>309</v>
      </c>
      <c r="G221" s="234"/>
      <c r="H221" s="237">
        <v>26.399999999999999</v>
      </c>
      <c r="I221" s="238"/>
      <c r="J221" s="234"/>
      <c r="K221" s="234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135</v>
      </c>
      <c r="AU221" s="243" t="s">
        <v>87</v>
      </c>
      <c r="AV221" s="13" t="s">
        <v>87</v>
      </c>
      <c r="AW221" s="13" t="s">
        <v>33</v>
      </c>
      <c r="AX221" s="13" t="s">
        <v>77</v>
      </c>
      <c r="AY221" s="243" t="s">
        <v>123</v>
      </c>
    </row>
    <row r="222" s="14" customFormat="1">
      <c r="A222" s="14"/>
      <c r="B222" s="244"/>
      <c r="C222" s="245"/>
      <c r="D222" s="228" t="s">
        <v>135</v>
      </c>
      <c r="E222" s="246" t="s">
        <v>1</v>
      </c>
      <c r="F222" s="247" t="s">
        <v>138</v>
      </c>
      <c r="G222" s="245"/>
      <c r="H222" s="248">
        <v>84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135</v>
      </c>
      <c r="AU222" s="254" t="s">
        <v>87</v>
      </c>
      <c r="AV222" s="14" t="s">
        <v>131</v>
      </c>
      <c r="AW222" s="14" t="s">
        <v>33</v>
      </c>
      <c r="AX222" s="14" t="s">
        <v>82</v>
      </c>
      <c r="AY222" s="254" t="s">
        <v>123</v>
      </c>
    </row>
    <row r="223" s="2" customFormat="1" ht="24.15" customHeight="1">
      <c r="A223" s="38"/>
      <c r="B223" s="39"/>
      <c r="C223" s="215" t="s">
        <v>310</v>
      </c>
      <c r="D223" s="215" t="s">
        <v>126</v>
      </c>
      <c r="E223" s="216" t="s">
        <v>311</v>
      </c>
      <c r="F223" s="217" t="s">
        <v>312</v>
      </c>
      <c r="G223" s="218" t="s">
        <v>243</v>
      </c>
      <c r="H223" s="219">
        <v>12</v>
      </c>
      <c r="I223" s="220"/>
      <c r="J223" s="221">
        <f>ROUND(I223*H223,2)</f>
        <v>0</v>
      </c>
      <c r="K223" s="217" t="s">
        <v>160</v>
      </c>
      <c r="L223" s="44"/>
      <c r="M223" s="222" t="s">
        <v>1</v>
      </c>
      <c r="N223" s="223" t="s">
        <v>42</v>
      </c>
      <c r="O223" s="91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6" t="s">
        <v>218</v>
      </c>
      <c r="AT223" s="226" t="s">
        <v>126</v>
      </c>
      <c r="AU223" s="226" t="s">
        <v>87</v>
      </c>
      <c r="AY223" s="17" t="s">
        <v>123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7" t="s">
        <v>82</v>
      </c>
      <c r="BK223" s="227">
        <f>ROUND(I223*H223,2)</f>
        <v>0</v>
      </c>
      <c r="BL223" s="17" t="s">
        <v>218</v>
      </c>
      <c r="BM223" s="226" t="s">
        <v>313</v>
      </c>
    </row>
    <row r="224" s="2" customFormat="1">
      <c r="A224" s="38"/>
      <c r="B224" s="39"/>
      <c r="C224" s="40"/>
      <c r="D224" s="228" t="s">
        <v>133</v>
      </c>
      <c r="E224" s="40"/>
      <c r="F224" s="229" t="s">
        <v>314</v>
      </c>
      <c r="G224" s="40"/>
      <c r="H224" s="40"/>
      <c r="I224" s="230"/>
      <c r="J224" s="40"/>
      <c r="K224" s="40"/>
      <c r="L224" s="44"/>
      <c r="M224" s="231"/>
      <c r="N224" s="232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133</v>
      </c>
      <c r="AU224" s="17" t="s">
        <v>87</v>
      </c>
    </row>
    <row r="225" s="2" customFormat="1" ht="24.15" customHeight="1">
      <c r="A225" s="38"/>
      <c r="B225" s="39"/>
      <c r="C225" s="256" t="s">
        <v>315</v>
      </c>
      <c r="D225" s="256" t="s">
        <v>234</v>
      </c>
      <c r="E225" s="257" t="s">
        <v>316</v>
      </c>
      <c r="F225" s="258" t="s">
        <v>317</v>
      </c>
      <c r="G225" s="259" t="s">
        <v>243</v>
      </c>
      <c r="H225" s="260">
        <v>12</v>
      </c>
      <c r="I225" s="261"/>
      <c r="J225" s="262">
        <f>ROUND(I225*H225,2)</f>
        <v>0</v>
      </c>
      <c r="K225" s="258" t="s">
        <v>160</v>
      </c>
      <c r="L225" s="263"/>
      <c r="M225" s="264" t="s">
        <v>1</v>
      </c>
      <c r="N225" s="265" t="s">
        <v>42</v>
      </c>
      <c r="O225" s="91"/>
      <c r="P225" s="224">
        <f>O225*H225</f>
        <v>0</v>
      </c>
      <c r="Q225" s="224">
        <v>0.0030000000000000001</v>
      </c>
      <c r="R225" s="224">
        <f>Q225*H225</f>
        <v>0.036000000000000004</v>
      </c>
      <c r="S225" s="224">
        <v>0</v>
      </c>
      <c r="T225" s="225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6" t="s">
        <v>237</v>
      </c>
      <c r="AT225" s="226" t="s">
        <v>234</v>
      </c>
      <c r="AU225" s="226" t="s">
        <v>87</v>
      </c>
      <c r="AY225" s="17" t="s">
        <v>123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7" t="s">
        <v>82</v>
      </c>
      <c r="BK225" s="227">
        <f>ROUND(I225*H225,2)</f>
        <v>0</v>
      </c>
      <c r="BL225" s="17" t="s">
        <v>218</v>
      </c>
      <c r="BM225" s="226" t="s">
        <v>318</v>
      </c>
    </row>
    <row r="226" s="2" customFormat="1">
      <c r="A226" s="38"/>
      <c r="B226" s="39"/>
      <c r="C226" s="40"/>
      <c r="D226" s="228" t="s">
        <v>133</v>
      </c>
      <c r="E226" s="40"/>
      <c r="F226" s="229" t="s">
        <v>317</v>
      </c>
      <c r="G226" s="40"/>
      <c r="H226" s="40"/>
      <c r="I226" s="230"/>
      <c r="J226" s="40"/>
      <c r="K226" s="40"/>
      <c r="L226" s="44"/>
      <c r="M226" s="231"/>
      <c r="N226" s="232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133</v>
      </c>
      <c r="AU226" s="17" t="s">
        <v>87</v>
      </c>
    </row>
    <row r="227" s="2" customFormat="1" ht="24.15" customHeight="1">
      <c r="A227" s="38"/>
      <c r="B227" s="39"/>
      <c r="C227" s="215" t="s">
        <v>237</v>
      </c>
      <c r="D227" s="215" t="s">
        <v>126</v>
      </c>
      <c r="E227" s="216" t="s">
        <v>319</v>
      </c>
      <c r="F227" s="217" t="s">
        <v>320</v>
      </c>
      <c r="G227" s="218" t="s">
        <v>195</v>
      </c>
      <c r="H227" s="219">
        <v>0.19400000000000001</v>
      </c>
      <c r="I227" s="220"/>
      <c r="J227" s="221">
        <f>ROUND(I227*H227,2)</f>
        <v>0</v>
      </c>
      <c r="K227" s="217" t="s">
        <v>130</v>
      </c>
      <c r="L227" s="44"/>
      <c r="M227" s="222" t="s">
        <v>1</v>
      </c>
      <c r="N227" s="223" t="s">
        <v>42</v>
      </c>
      <c r="O227" s="91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6" t="s">
        <v>218</v>
      </c>
      <c r="AT227" s="226" t="s">
        <v>126</v>
      </c>
      <c r="AU227" s="226" t="s">
        <v>87</v>
      </c>
      <c r="AY227" s="17" t="s">
        <v>123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7" t="s">
        <v>82</v>
      </c>
      <c r="BK227" s="227">
        <f>ROUND(I227*H227,2)</f>
        <v>0</v>
      </c>
      <c r="BL227" s="17" t="s">
        <v>218</v>
      </c>
      <c r="BM227" s="226" t="s">
        <v>321</v>
      </c>
    </row>
    <row r="228" s="2" customFormat="1">
      <c r="A228" s="38"/>
      <c r="B228" s="39"/>
      <c r="C228" s="40"/>
      <c r="D228" s="228" t="s">
        <v>133</v>
      </c>
      <c r="E228" s="40"/>
      <c r="F228" s="229" t="s">
        <v>322</v>
      </c>
      <c r="G228" s="40"/>
      <c r="H228" s="40"/>
      <c r="I228" s="230"/>
      <c r="J228" s="40"/>
      <c r="K228" s="40"/>
      <c r="L228" s="44"/>
      <c r="M228" s="231"/>
      <c r="N228" s="232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133</v>
      </c>
      <c r="AU228" s="17" t="s">
        <v>87</v>
      </c>
    </row>
    <row r="229" s="12" customFormat="1" ht="22.8" customHeight="1">
      <c r="A229" s="12"/>
      <c r="B229" s="199"/>
      <c r="C229" s="200"/>
      <c r="D229" s="201" t="s">
        <v>76</v>
      </c>
      <c r="E229" s="213" t="s">
        <v>323</v>
      </c>
      <c r="F229" s="213" t="s">
        <v>324</v>
      </c>
      <c r="G229" s="200"/>
      <c r="H229" s="200"/>
      <c r="I229" s="203"/>
      <c r="J229" s="214">
        <f>BK229</f>
        <v>0</v>
      </c>
      <c r="K229" s="200"/>
      <c r="L229" s="205"/>
      <c r="M229" s="206"/>
      <c r="N229" s="207"/>
      <c r="O229" s="207"/>
      <c r="P229" s="208">
        <f>SUM(P230:P254)</f>
        <v>0</v>
      </c>
      <c r="Q229" s="207"/>
      <c r="R229" s="208">
        <f>SUM(R230:R254)</f>
        <v>0.032832</v>
      </c>
      <c r="S229" s="207"/>
      <c r="T229" s="209">
        <f>SUM(T230:T254)</f>
        <v>0.6558250000000001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0" t="s">
        <v>87</v>
      </c>
      <c r="AT229" s="211" t="s">
        <v>76</v>
      </c>
      <c r="AU229" s="211" t="s">
        <v>82</v>
      </c>
      <c r="AY229" s="210" t="s">
        <v>123</v>
      </c>
      <c r="BK229" s="212">
        <f>SUM(BK230:BK254)</f>
        <v>0</v>
      </c>
    </row>
    <row r="230" s="2" customFormat="1" ht="24.15" customHeight="1">
      <c r="A230" s="38"/>
      <c r="B230" s="39"/>
      <c r="C230" s="215" t="s">
        <v>325</v>
      </c>
      <c r="D230" s="215" t="s">
        <v>126</v>
      </c>
      <c r="E230" s="216" t="s">
        <v>326</v>
      </c>
      <c r="F230" s="217" t="s">
        <v>327</v>
      </c>
      <c r="G230" s="218" t="s">
        <v>129</v>
      </c>
      <c r="H230" s="219">
        <v>115.2</v>
      </c>
      <c r="I230" s="220"/>
      <c r="J230" s="221">
        <f>ROUND(I230*H230,2)</f>
        <v>0</v>
      </c>
      <c r="K230" s="217" t="s">
        <v>130</v>
      </c>
      <c r="L230" s="44"/>
      <c r="M230" s="222" t="s">
        <v>1</v>
      </c>
      <c r="N230" s="223" t="s">
        <v>42</v>
      </c>
      <c r="O230" s="91"/>
      <c r="P230" s="224">
        <f>O230*H230</f>
        <v>0</v>
      </c>
      <c r="Q230" s="224">
        <v>0.00021000000000000001</v>
      </c>
      <c r="R230" s="224">
        <f>Q230*H230</f>
        <v>0.024192000000000002</v>
      </c>
      <c r="S230" s="224">
        <v>0</v>
      </c>
      <c r="T230" s="225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6" t="s">
        <v>218</v>
      </c>
      <c r="AT230" s="226" t="s">
        <v>126</v>
      </c>
      <c r="AU230" s="226" t="s">
        <v>87</v>
      </c>
      <c r="AY230" s="17" t="s">
        <v>123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7" t="s">
        <v>82</v>
      </c>
      <c r="BK230" s="227">
        <f>ROUND(I230*H230,2)</f>
        <v>0</v>
      </c>
      <c r="BL230" s="17" t="s">
        <v>218</v>
      </c>
      <c r="BM230" s="226" t="s">
        <v>328</v>
      </c>
    </row>
    <row r="231" s="2" customFormat="1">
      <c r="A231" s="38"/>
      <c r="B231" s="39"/>
      <c r="C231" s="40"/>
      <c r="D231" s="228" t="s">
        <v>133</v>
      </c>
      <c r="E231" s="40"/>
      <c r="F231" s="229" t="s">
        <v>329</v>
      </c>
      <c r="G231" s="40"/>
      <c r="H231" s="40"/>
      <c r="I231" s="230"/>
      <c r="J231" s="40"/>
      <c r="K231" s="40"/>
      <c r="L231" s="44"/>
      <c r="M231" s="231"/>
      <c r="N231" s="232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133</v>
      </c>
      <c r="AU231" s="17" t="s">
        <v>87</v>
      </c>
    </row>
    <row r="232" s="13" customFormat="1">
      <c r="A232" s="13"/>
      <c r="B232" s="233"/>
      <c r="C232" s="234"/>
      <c r="D232" s="228" t="s">
        <v>135</v>
      </c>
      <c r="E232" s="235" t="s">
        <v>1</v>
      </c>
      <c r="F232" s="236" t="s">
        <v>174</v>
      </c>
      <c r="G232" s="234"/>
      <c r="H232" s="237">
        <v>115.2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135</v>
      </c>
      <c r="AU232" s="243" t="s">
        <v>87</v>
      </c>
      <c r="AV232" s="13" t="s">
        <v>87</v>
      </c>
      <c r="AW232" s="13" t="s">
        <v>33</v>
      </c>
      <c r="AX232" s="13" t="s">
        <v>82</v>
      </c>
      <c r="AY232" s="243" t="s">
        <v>123</v>
      </c>
    </row>
    <row r="233" s="2" customFormat="1" ht="21.75" customHeight="1">
      <c r="A233" s="38"/>
      <c r="B233" s="39"/>
      <c r="C233" s="256" t="s">
        <v>330</v>
      </c>
      <c r="D233" s="256" t="s">
        <v>234</v>
      </c>
      <c r="E233" s="257" t="s">
        <v>331</v>
      </c>
      <c r="F233" s="258" t="s">
        <v>332</v>
      </c>
      <c r="G233" s="259" t="s">
        <v>129</v>
      </c>
      <c r="H233" s="260">
        <v>115.2</v>
      </c>
      <c r="I233" s="261"/>
      <c r="J233" s="262">
        <f>ROUND(I233*H233,2)</f>
        <v>0</v>
      </c>
      <c r="K233" s="258" t="s">
        <v>1</v>
      </c>
      <c r="L233" s="263"/>
      <c r="M233" s="264" t="s">
        <v>1</v>
      </c>
      <c r="N233" s="265" t="s">
        <v>42</v>
      </c>
      <c r="O233" s="91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6" t="s">
        <v>237</v>
      </c>
      <c r="AT233" s="226" t="s">
        <v>234</v>
      </c>
      <c r="AU233" s="226" t="s">
        <v>87</v>
      </c>
      <c r="AY233" s="17" t="s">
        <v>123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7" t="s">
        <v>82</v>
      </c>
      <c r="BK233" s="227">
        <f>ROUND(I233*H233,2)</f>
        <v>0</v>
      </c>
      <c r="BL233" s="17" t="s">
        <v>218</v>
      </c>
      <c r="BM233" s="226" t="s">
        <v>333</v>
      </c>
    </row>
    <row r="234" s="2" customFormat="1">
      <c r="A234" s="38"/>
      <c r="B234" s="39"/>
      <c r="C234" s="40"/>
      <c r="D234" s="228" t="s">
        <v>133</v>
      </c>
      <c r="E234" s="40"/>
      <c r="F234" s="229" t="s">
        <v>332</v>
      </c>
      <c r="G234" s="40"/>
      <c r="H234" s="40"/>
      <c r="I234" s="230"/>
      <c r="J234" s="40"/>
      <c r="K234" s="40"/>
      <c r="L234" s="44"/>
      <c r="M234" s="231"/>
      <c r="N234" s="232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133</v>
      </c>
      <c r="AU234" s="17" t="s">
        <v>87</v>
      </c>
    </row>
    <row r="235" s="2" customFormat="1">
      <c r="A235" s="38"/>
      <c r="B235" s="39"/>
      <c r="C235" s="40"/>
      <c r="D235" s="228" t="s">
        <v>180</v>
      </c>
      <c r="E235" s="40"/>
      <c r="F235" s="255" t="s">
        <v>334</v>
      </c>
      <c r="G235" s="40"/>
      <c r="H235" s="40"/>
      <c r="I235" s="230"/>
      <c r="J235" s="40"/>
      <c r="K235" s="40"/>
      <c r="L235" s="44"/>
      <c r="M235" s="231"/>
      <c r="N235" s="232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180</v>
      </c>
      <c r="AU235" s="17" t="s">
        <v>87</v>
      </c>
    </row>
    <row r="236" s="2" customFormat="1" ht="24.15" customHeight="1">
      <c r="A236" s="38"/>
      <c r="B236" s="39"/>
      <c r="C236" s="215" t="s">
        <v>335</v>
      </c>
      <c r="D236" s="215" t="s">
        <v>126</v>
      </c>
      <c r="E236" s="216" t="s">
        <v>336</v>
      </c>
      <c r="F236" s="217" t="s">
        <v>337</v>
      </c>
      <c r="G236" s="218" t="s">
        <v>129</v>
      </c>
      <c r="H236" s="219">
        <v>144</v>
      </c>
      <c r="I236" s="220"/>
      <c r="J236" s="221">
        <f>ROUND(I236*H236,2)</f>
        <v>0</v>
      </c>
      <c r="K236" s="217" t="s">
        <v>1</v>
      </c>
      <c r="L236" s="44"/>
      <c r="M236" s="222" t="s">
        <v>1</v>
      </c>
      <c r="N236" s="223" t="s">
        <v>42</v>
      </c>
      <c r="O236" s="91"/>
      <c r="P236" s="224">
        <f>O236*H236</f>
        <v>0</v>
      </c>
      <c r="Q236" s="224">
        <v>6.0000000000000002E-05</v>
      </c>
      <c r="R236" s="224">
        <f>Q236*H236</f>
        <v>0.0086400000000000001</v>
      </c>
      <c r="S236" s="224">
        <v>0</v>
      </c>
      <c r="T236" s="225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6" t="s">
        <v>218</v>
      </c>
      <c r="AT236" s="226" t="s">
        <v>126</v>
      </c>
      <c r="AU236" s="226" t="s">
        <v>87</v>
      </c>
      <c r="AY236" s="17" t="s">
        <v>123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7" t="s">
        <v>82</v>
      </c>
      <c r="BK236" s="227">
        <f>ROUND(I236*H236,2)</f>
        <v>0</v>
      </c>
      <c r="BL236" s="17" t="s">
        <v>218</v>
      </c>
      <c r="BM236" s="226" t="s">
        <v>338</v>
      </c>
    </row>
    <row r="237" s="2" customFormat="1">
      <c r="A237" s="38"/>
      <c r="B237" s="39"/>
      <c r="C237" s="40"/>
      <c r="D237" s="228" t="s">
        <v>133</v>
      </c>
      <c r="E237" s="40"/>
      <c r="F237" s="229" t="s">
        <v>339</v>
      </c>
      <c r="G237" s="40"/>
      <c r="H237" s="40"/>
      <c r="I237" s="230"/>
      <c r="J237" s="40"/>
      <c r="K237" s="40"/>
      <c r="L237" s="44"/>
      <c r="M237" s="231"/>
      <c r="N237" s="232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133</v>
      </c>
      <c r="AU237" s="17" t="s">
        <v>87</v>
      </c>
    </row>
    <row r="238" s="2" customFormat="1">
      <c r="A238" s="38"/>
      <c r="B238" s="39"/>
      <c r="C238" s="40"/>
      <c r="D238" s="228" t="s">
        <v>180</v>
      </c>
      <c r="E238" s="40"/>
      <c r="F238" s="255" t="s">
        <v>340</v>
      </c>
      <c r="G238" s="40"/>
      <c r="H238" s="40"/>
      <c r="I238" s="230"/>
      <c r="J238" s="40"/>
      <c r="K238" s="40"/>
      <c r="L238" s="44"/>
      <c r="M238" s="231"/>
      <c r="N238" s="232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180</v>
      </c>
      <c r="AU238" s="17" t="s">
        <v>87</v>
      </c>
    </row>
    <row r="239" s="13" customFormat="1">
      <c r="A239" s="13"/>
      <c r="B239" s="233"/>
      <c r="C239" s="234"/>
      <c r="D239" s="228" t="s">
        <v>135</v>
      </c>
      <c r="E239" s="235" t="s">
        <v>1</v>
      </c>
      <c r="F239" s="236" t="s">
        <v>341</v>
      </c>
      <c r="G239" s="234"/>
      <c r="H239" s="237">
        <v>144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135</v>
      </c>
      <c r="AU239" s="243" t="s">
        <v>87</v>
      </c>
      <c r="AV239" s="13" t="s">
        <v>87</v>
      </c>
      <c r="AW239" s="13" t="s">
        <v>33</v>
      </c>
      <c r="AX239" s="13" t="s">
        <v>82</v>
      </c>
      <c r="AY239" s="243" t="s">
        <v>123</v>
      </c>
    </row>
    <row r="240" s="2" customFormat="1" ht="16.5" customHeight="1">
      <c r="A240" s="38"/>
      <c r="B240" s="39"/>
      <c r="C240" s="256" t="s">
        <v>342</v>
      </c>
      <c r="D240" s="256" t="s">
        <v>234</v>
      </c>
      <c r="E240" s="257" t="s">
        <v>343</v>
      </c>
      <c r="F240" s="258" t="s">
        <v>344</v>
      </c>
      <c r="G240" s="259" t="s">
        <v>129</v>
      </c>
      <c r="H240" s="260">
        <v>144</v>
      </c>
      <c r="I240" s="261"/>
      <c r="J240" s="262">
        <f>ROUND(I240*H240,2)</f>
        <v>0</v>
      </c>
      <c r="K240" s="258" t="s">
        <v>1</v>
      </c>
      <c r="L240" s="263"/>
      <c r="M240" s="264" t="s">
        <v>1</v>
      </c>
      <c r="N240" s="265" t="s">
        <v>42</v>
      </c>
      <c r="O240" s="91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6" t="s">
        <v>237</v>
      </c>
      <c r="AT240" s="226" t="s">
        <v>234</v>
      </c>
      <c r="AU240" s="226" t="s">
        <v>87</v>
      </c>
      <c r="AY240" s="17" t="s">
        <v>123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7" t="s">
        <v>82</v>
      </c>
      <c r="BK240" s="227">
        <f>ROUND(I240*H240,2)</f>
        <v>0</v>
      </c>
      <c r="BL240" s="17" t="s">
        <v>218</v>
      </c>
      <c r="BM240" s="226" t="s">
        <v>345</v>
      </c>
    </row>
    <row r="241" s="2" customFormat="1">
      <c r="A241" s="38"/>
      <c r="B241" s="39"/>
      <c r="C241" s="40"/>
      <c r="D241" s="228" t="s">
        <v>133</v>
      </c>
      <c r="E241" s="40"/>
      <c r="F241" s="229" t="s">
        <v>344</v>
      </c>
      <c r="G241" s="40"/>
      <c r="H241" s="40"/>
      <c r="I241" s="230"/>
      <c r="J241" s="40"/>
      <c r="K241" s="40"/>
      <c r="L241" s="44"/>
      <c r="M241" s="231"/>
      <c r="N241" s="232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133</v>
      </c>
      <c r="AU241" s="17" t="s">
        <v>87</v>
      </c>
    </row>
    <row r="242" s="2" customFormat="1">
      <c r="A242" s="38"/>
      <c r="B242" s="39"/>
      <c r="C242" s="40"/>
      <c r="D242" s="228" t="s">
        <v>180</v>
      </c>
      <c r="E242" s="40"/>
      <c r="F242" s="255" t="s">
        <v>346</v>
      </c>
      <c r="G242" s="40"/>
      <c r="H242" s="40"/>
      <c r="I242" s="230"/>
      <c r="J242" s="40"/>
      <c r="K242" s="40"/>
      <c r="L242" s="44"/>
      <c r="M242" s="231"/>
      <c r="N242" s="232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180</v>
      </c>
      <c r="AU242" s="17" t="s">
        <v>87</v>
      </c>
    </row>
    <row r="243" s="2" customFormat="1" ht="24.15" customHeight="1">
      <c r="A243" s="38"/>
      <c r="B243" s="39"/>
      <c r="C243" s="215" t="s">
        <v>347</v>
      </c>
      <c r="D243" s="215" t="s">
        <v>126</v>
      </c>
      <c r="E243" s="216" t="s">
        <v>348</v>
      </c>
      <c r="F243" s="217" t="s">
        <v>349</v>
      </c>
      <c r="G243" s="218" t="s">
        <v>350</v>
      </c>
      <c r="H243" s="219">
        <v>655.82500000000005</v>
      </c>
      <c r="I243" s="220"/>
      <c r="J243" s="221">
        <f>ROUND(I243*H243,2)</f>
        <v>0</v>
      </c>
      <c r="K243" s="217" t="s">
        <v>130</v>
      </c>
      <c r="L243" s="44"/>
      <c r="M243" s="222" t="s">
        <v>1</v>
      </c>
      <c r="N243" s="223" t="s">
        <v>42</v>
      </c>
      <c r="O243" s="91"/>
      <c r="P243" s="224">
        <f>O243*H243</f>
        <v>0</v>
      </c>
      <c r="Q243" s="224">
        <v>0</v>
      </c>
      <c r="R243" s="224">
        <f>Q243*H243</f>
        <v>0</v>
      </c>
      <c r="S243" s="224">
        <v>0.001</v>
      </c>
      <c r="T243" s="225">
        <f>S243*H243</f>
        <v>0.6558250000000001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6" t="s">
        <v>218</v>
      </c>
      <c r="AT243" s="226" t="s">
        <v>126</v>
      </c>
      <c r="AU243" s="226" t="s">
        <v>87</v>
      </c>
      <c r="AY243" s="17" t="s">
        <v>123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7" t="s">
        <v>82</v>
      </c>
      <c r="BK243" s="227">
        <f>ROUND(I243*H243,2)</f>
        <v>0</v>
      </c>
      <c r="BL243" s="17" t="s">
        <v>218</v>
      </c>
      <c r="BM243" s="226" t="s">
        <v>351</v>
      </c>
    </row>
    <row r="244" s="2" customFormat="1">
      <c r="A244" s="38"/>
      <c r="B244" s="39"/>
      <c r="C244" s="40"/>
      <c r="D244" s="228" t="s">
        <v>133</v>
      </c>
      <c r="E244" s="40"/>
      <c r="F244" s="229" t="s">
        <v>352</v>
      </c>
      <c r="G244" s="40"/>
      <c r="H244" s="40"/>
      <c r="I244" s="230"/>
      <c r="J244" s="40"/>
      <c r="K244" s="40"/>
      <c r="L244" s="44"/>
      <c r="M244" s="231"/>
      <c r="N244" s="232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133</v>
      </c>
      <c r="AU244" s="17" t="s">
        <v>87</v>
      </c>
    </row>
    <row r="245" s="13" customFormat="1">
      <c r="A245" s="13"/>
      <c r="B245" s="233"/>
      <c r="C245" s="234"/>
      <c r="D245" s="228" t="s">
        <v>135</v>
      </c>
      <c r="E245" s="235" t="s">
        <v>1</v>
      </c>
      <c r="F245" s="236" t="s">
        <v>353</v>
      </c>
      <c r="G245" s="234"/>
      <c r="H245" s="237">
        <v>229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135</v>
      </c>
      <c r="AU245" s="243" t="s">
        <v>87</v>
      </c>
      <c r="AV245" s="13" t="s">
        <v>87</v>
      </c>
      <c r="AW245" s="13" t="s">
        <v>33</v>
      </c>
      <c r="AX245" s="13" t="s">
        <v>77</v>
      </c>
      <c r="AY245" s="243" t="s">
        <v>123</v>
      </c>
    </row>
    <row r="246" s="13" customFormat="1">
      <c r="A246" s="13"/>
      <c r="B246" s="233"/>
      <c r="C246" s="234"/>
      <c r="D246" s="228" t="s">
        <v>135</v>
      </c>
      <c r="E246" s="235" t="s">
        <v>1</v>
      </c>
      <c r="F246" s="236" t="s">
        <v>354</v>
      </c>
      <c r="G246" s="234"/>
      <c r="H246" s="237">
        <v>261.80000000000001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135</v>
      </c>
      <c r="AU246" s="243" t="s">
        <v>87</v>
      </c>
      <c r="AV246" s="13" t="s">
        <v>87</v>
      </c>
      <c r="AW246" s="13" t="s">
        <v>33</v>
      </c>
      <c r="AX246" s="13" t="s">
        <v>77</v>
      </c>
      <c r="AY246" s="243" t="s">
        <v>123</v>
      </c>
    </row>
    <row r="247" s="13" customFormat="1">
      <c r="A247" s="13"/>
      <c r="B247" s="233"/>
      <c r="C247" s="234"/>
      <c r="D247" s="228" t="s">
        <v>135</v>
      </c>
      <c r="E247" s="235" t="s">
        <v>1</v>
      </c>
      <c r="F247" s="236" t="s">
        <v>355</v>
      </c>
      <c r="G247" s="234"/>
      <c r="H247" s="237">
        <v>28.625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135</v>
      </c>
      <c r="AU247" s="243" t="s">
        <v>87</v>
      </c>
      <c r="AV247" s="13" t="s">
        <v>87</v>
      </c>
      <c r="AW247" s="13" t="s">
        <v>33</v>
      </c>
      <c r="AX247" s="13" t="s">
        <v>77</v>
      </c>
      <c r="AY247" s="243" t="s">
        <v>123</v>
      </c>
    </row>
    <row r="248" s="15" customFormat="1">
      <c r="A248" s="15"/>
      <c r="B248" s="266"/>
      <c r="C248" s="267"/>
      <c r="D248" s="228" t="s">
        <v>135</v>
      </c>
      <c r="E248" s="268" t="s">
        <v>1</v>
      </c>
      <c r="F248" s="269" t="s">
        <v>356</v>
      </c>
      <c r="G248" s="267"/>
      <c r="H248" s="270">
        <v>519.42499999999995</v>
      </c>
      <c r="I248" s="271"/>
      <c r="J248" s="267"/>
      <c r="K248" s="267"/>
      <c r="L248" s="272"/>
      <c r="M248" s="273"/>
      <c r="N248" s="274"/>
      <c r="O248" s="274"/>
      <c r="P248" s="274"/>
      <c r="Q248" s="274"/>
      <c r="R248" s="274"/>
      <c r="S248" s="274"/>
      <c r="T248" s="27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6" t="s">
        <v>135</v>
      </c>
      <c r="AU248" s="276" t="s">
        <v>87</v>
      </c>
      <c r="AV248" s="15" t="s">
        <v>147</v>
      </c>
      <c r="AW248" s="15" t="s">
        <v>33</v>
      </c>
      <c r="AX248" s="15" t="s">
        <v>77</v>
      </c>
      <c r="AY248" s="276" t="s">
        <v>123</v>
      </c>
    </row>
    <row r="249" s="13" customFormat="1">
      <c r="A249" s="13"/>
      <c r="B249" s="233"/>
      <c r="C249" s="234"/>
      <c r="D249" s="228" t="s">
        <v>135</v>
      </c>
      <c r="E249" s="235" t="s">
        <v>1</v>
      </c>
      <c r="F249" s="236" t="s">
        <v>357</v>
      </c>
      <c r="G249" s="234"/>
      <c r="H249" s="237">
        <v>33.600000000000001</v>
      </c>
      <c r="I249" s="238"/>
      <c r="J249" s="234"/>
      <c r="K249" s="234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135</v>
      </c>
      <c r="AU249" s="243" t="s">
        <v>87</v>
      </c>
      <c r="AV249" s="13" t="s">
        <v>87</v>
      </c>
      <c r="AW249" s="13" t="s">
        <v>33</v>
      </c>
      <c r="AX249" s="13" t="s">
        <v>77</v>
      </c>
      <c r="AY249" s="243" t="s">
        <v>123</v>
      </c>
    </row>
    <row r="250" s="13" customFormat="1">
      <c r="A250" s="13"/>
      <c r="B250" s="233"/>
      <c r="C250" s="234"/>
      <c r="D250" s="228" t="s">
        <v>135</v>
      </c>
      <c r="E250" s="235" t="s">
        <v>1</v>
      </c>
      <c r="F250" s="236" t="s">
        <v>358</v>
      </c>
      <c r="G250" s="234"/>
      <c r="H250" s="237">
        <v>52.799999999999997</v>
      </c>
      <c r="I250" s="238"/>
      <c r="J250" s="234"/>
      <c r="K250" s="234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135</v>
      </c>
      <c r="AU250" s="243" t="s">
        <v>87</v>
      </c>
      <c r="AV250" s="13" t="s">
        <v>87</v>
      </c>
      <c r="AW250" s="13" t="s">
        <v>33</v>
      </c>
      <c r="AX250" s="13" t="s">
        <v>77</v>
      </c>
      <c r="AY250" s="243" t="s">
        <v>123</v>
      </c>
    </row>
    <row r="251" s="15" customFormat="1">
      <c r="A251" s="15"/>
      <c r="B251" s="266"/>
      <c r="C251" s="267"/>
      <c r="D251" s="228" t="s">
        <v>135</v>
      </c>
      <c r="E251" s="268" t="s">
        <v>1</v>
      </c>
      <c r="F251" s="269" t="s">
        <v>359</v>
      </c>
      <c r="G251" s="267"/>
      <c r="H251" s="270">
        <v>86.400000000000006</v>
      </c>
      <c r="I251" s="271"/>
      <c r="J251" s="267"/>
      <c r="K251" s="267"/>
      <c r="L251" s="272"/>
      <c r="M251" s="273"/>
      <c r="N251" s="274"/>
      <c r="O251" s="274"/>
      <c r="P251" s="274"/>
      <c r="Q251" s="274"/>
      <c r="R251" s="274"/>
      <c r="S251" s="274"/>
      <c r="T251" s="27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6" t="s">
        <v>135</v>
      </c>
      <c r="AU251" s="276" t="s">
        <v>87</v>
      </c>
      <c r="AV251" s="15" t="s">
        <v>147</v>
      </c>
      <c r="AW251" s="15" t="s">
        <v>33</v>
      </c>
      <c r="AX251" s="15" t="s">
        <v>77</v>
      </c>
      <c r="AY251" s="276" t="s">
        <v>123</v>
      </c>
    </row>
    <row r="252" s="13" customFormat="1">
      <c r="A252" s="13"/>
      <c r="B252" s="233"/>
      <c r="C252" s="234"/>
      <c r="D252" s="228" t="s">
        <v>135</v>
      </c>
      <c r="E252" s="235" t="s">
        <v>1</v>
      </c>
      <c r="F252" s="236" t="s">
        <v>360</v>
      </c>
      <c r="G252" s="234"/>
      <c r="H252" s="237">
        <v>50</v>
      </c>
      <c r="I252" s="238"/>
      <c r="J252" s="234"/>
      <c r="K252" s="234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135</v>
      </c>
      <c r="AU252" s="243" t="s">
        <v>87</v>
      </c>
      <c r="AV252" s="13" t="s">
        <v>87</v>
      </c>
      <c r="AW252" s="13" t="s">
        <v>33</v>
      </c>
      <c r="AX252" s="13" t="s">
        <v>77</v>
      </c>
      <c r="AY252" s="243" t="s">
        <v>123</v>
      </c>
    </row>
    <row r="253" s="15" customFormat="1">
      <c r="A253" s="15"/>
      <c r="B253" s="266"/>
      <c r="C253" s="267"/>
      <c r="D253" s="228" t="s">
        <v>135</v>
      </c>
      <c r="E253" s="268" t="s">
        <v>1</v>
      </c>
      <c r="F253" s="269" t="s">
        <v>361</v>
      </c>
      <c r="G253" s="267"/>
      <c r="H253" s="270">
        <v>50</v>
      </c>
      <c r="I253" s="271"/>
      <c r="J253" s="267"/>
      <c r="K253" s="267"/>
      <c r="L253" s="272"/>
      <c r="M253" s="273"/>
      <c r="N253" s="274"/>
      <c r="O253" s="274"/>
      <c r="P253" s="274"/>
      <c r="Q253" s="274"/>
      <c r="R253" s="274"/>
      <c r="S253" s="274"/>
      <c r="T253" s="27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6" t="s">
        <v>135</v>
      </c>
      <c r="AU253" s="276" t="s">
        <v>87</v>
      </c>
      <c r="AV253" s="15" t="s">
        <v>147</v>
      </c>
      <c r="AW253" s="15" t="s">
        <v>33</v>
      </c>
      <c r="AX253" s="15" t="s">
        <v>77</v>
      </c>
      <c r="AY253" s="276" t="s">
        <v>123</v>
      </c>
    </row>
    <row r="254" s="14" customFormat="1">
      <c r="A254" s="14"/>
      <c r="B254" s="244"/>
      <c r="C254" s="245"/>
      <c r="D254" s="228" t="s">
        <v>135</v>
      </c>
      <c r="E254" s="246" t="s">
        <v>1</v>
      </c>
      <c r="F254" s="247" t="s">
        <v>138</v>
      </c>
      <c r="G254" s="245"/>
      <c r="H254" s="248">
        <v>655.82499999999993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135</v>
      </c>
      <c r="AU254" s="254" t="s">
        <v>87</v>
      </c>
      <c r="AV254" s="14" t="s">
        <v>131</v>
      </c>
      <c r="AW254" s="14" t="s">
        <v>33</v>
      </c>
      <c r="AX254" s="14" t="s">
        <v>82</v>
      </c>
      <c r="AY254" s="254" t="s">
        <v>123</v>
      </c>
    </row>
    <row r="255" s="12" customFormat="1" ht="22.8" customHeight="1">
      <c r="A255" s="12"/>
      <c r="B255" s="199"/>
      <c r="C255" s="200"/>
      <c r="D255" s="201" t="s">
        <v>76</v>
      </c>
      <c r="E255" s="213" t="s">
        <v>362</v>
      </c>
      <c r="F255" s="213" t="s">
        <v>363</v>
      </c>
      <c r="G255" s="200"/>
      <c r="H255" s="200"/>
      <c r="I255" s="203"/>
      <c r="J255" s="214">
        <f>BK255</f>
        <v>0</v>
      </c>
      <c r="K255" s="200"/>
      <c r="L255" s="205"/>
      <c r="M255" s="206"/>
      <c r="N255" s="207"/>
      <c r="O255" s="207"/>
      <c r="P255" s="208">
        <f>SUM(P256:P263)</f>
        <v>0</v>
      </c>
      <c r="Q255" s="207"/>
      <c r="R255" s="208">
        <f>SUM(R256:R263)</f>
        <v>0.001152</v>
      </c>
      <c r="S255" s="207"/>
      <c r="T255" s="209">
        <f>SUM(T256:T263)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0" t="s">
        <v>87</v>
      </c>
      <c r="AT255" s="211" t="s">
        <v>76</v>
      </c>
      <c r="AU255" s="211" t="s">
        <v>82</v>
      </c>
      <c r="AY255" s="210" t="s">
        <v>123</v>
      </c>
      <c r="BK255" s="212">
        <f>SUM(BK256:BK263)</f>
        <v>0</v>
      </c>
    </row>
    <row r="256" s="2" customFormat="1" ht="16.5" customHeight="1">
      <c r="A256" s="38"/>
      <c r="B256" s="39"/>
      <c r="C256" s="215" t="s">
        <v>364</v>
      </c>
      <c r="D256" s="215" t="s">
        <v>126</v>
      </c>
      <c r="E256" s="216" t="s">
        <v>365</v>
      </c>
      <c r="F256" s="217" t="s">
        <v>366</v>
      </c>
      <c r="G256" s="218" t="s">
        <v>129</v>
      </c>
      <c r="H256" s="219">
        <v>115.2</v>
      </c>
      <c r="I256" s="220"/>
      <c r="J256" s="221">
        <f>ROUND(I256*H256,2)</f>
        <v>0</v>
      </c>
      <c r="K256" s="217" t="s">
        <v>1</v>
      </c>
      <c r="L256" s="44"/>
      <c r="M256" s="222" t="s">
        <v>1</v>
      </c>
      <c r="N256" s="223" t="s">
        <v>42</v>
      </c>
      <c r="O256" s="91"/>
      <c r="P256" s="224">
        <f>O256*H256</f>
        <v>0</v>
      </c>
      <c r="Q256" s="224">
        <v>1.0000000000000001E-05</v>
      </c>
      <c r="R256" s="224">
        <f>Q256*H256</f>
        <v>0.001152</v>
      </c>
      <c r="S256" s="224">
        <v>0</v>
      </c>
      <c r="T256" s="225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6" t="s">
        <v>218</v>
      </c>
      <c r="AT256" s="226" t="s">
        <v>126</v>
      </c>
      <c r="AU256" s="226" t="s">
        <v>87</v>
      </c>
      <c r="AY256" s="17" t="s">
        <v>123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7" t="s">
        <v>82</v>
      </c>
      <c r="BK256" s="227">
        <f>ROUND(I256*H256,2)</f>
        <v>0</v>
      </c>
      <c r="BL256" s="17" t="s">
        <v>218</v>
      </c>
      <c r="BM256" s="226" t="s">
        <v>367</v>
      </c>
    </row>
    <row r="257" s="2" customFormat="1">
      <c r="A257" s="38"/>
      <c r="B257" s="39"/>
      <c r="C257" s="40"/>
      <c r="D257" s="228" t="s">
        <v>133</v>
      </c>
      <c r="E257" s="40"/>
      <c r="F257" s="229" t="s">
        <v>366</v>
      </c>
      <c r="G257" s="40"/>
      <c r="H257" s="40"/>
      <c r="I257" s="230"/>
      <c r="J257" s="40"/>
      <c r="K257" s="40"/>
      <c r="L257" s="44"/>
      <c r="M257" s="231"/>
      <c r="N257" s="232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133</v>
      </c>
      <c r="AU257" s="17" t="s">
        <v>87</v>
      </c>
    </row>
    <row r="258" s="13" customFormat="1">
      <c r="A258" s="13"/>
      <c r="B258" s="233"/>
      <c r="C258" s="234"/>
      <c r="D258" s="228" t="s">
        <v>135</v>
      </c>
      <c r="E258" s="235" t="s">
        <v>1</v>
      </c>
      <c r="F258" s="236" t="s">
        <v>174</v>
      </c>
      <c r="G258" s="234"/>
      <c r="H258" s="237">
        <v>115.2</v>
      </c>
      <c r="I258" s="238"/>
      <c r="J258" s="234"/>
      <c r="K258" s="234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135</v>
      </c>
      <c r="AU258" s="243" t="s">
        <v>87</v>
      </c>
      <c r="AV258" s="13" t="s">
        <v>87</v>
      </c>
      <c r="AW258" s="13" t="s">
        <v>33</v>
      </c>
      <c r="AX258" s="13" t="s">
        <v>82</v>
      </c>
      <c r="AY258" s="243" t="s">
        <v>123</v>
      </c>
    </row>
    <row r="259" s="2" customFormat="1" ht="16.5" customHeight="1">
      <c r="A259" s="38"/>
      <c r="B259" s="39"/>
      <c r="C259" s="215" t="s">
        <v>368</v>
      </c>
      <c r="D259" s="215" t="s">
        <v>126</v>
      </c>
      <c r="E259" s="216" t="s">
        <v>369</v>
      </c>
      <c r="F259" s="217" t="s">
        <v>370</v>
      </c>
      <c r="G259" s="218" t="s">
        <v>129</v>
      </c>
      <c r="H259" s="219">
        <v>172.80000000000001</v>
      </c>
      <c r="I259" s="220"/>
      <c r="J259" s="221">
        <f>ROUND(I259*H259,2)</f>
        <v>0</v>
      </c>
      <c r="K259" s="217" t="s">
        <v>1</v>
      </c>
      <c r="L259" s="44"/>
      <c r="M259" s="222" t="s">
        <v>1</v>
      </c>
      <c r="N259" s="223" t="s">
        <v>42</v>
      </c>
      <c r="O259" s="91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6" t="s">
        <v>218</v>
      </c>
      <c r="AT259" s="226" t="s">
        <v>126</v>
      </c>
      <c r="AU259" s="226" t="s">
        <v>87</v>
      </c>
      <c r="AY259" s="17" t="s">
        <v>123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7" t="s">
        <v>82</v>
      </c>
      <c r="BK259" s="227">
        <f>ROUND(I259*H259,2)</f>
        <v>0</v>
      </c>
      <c r="BL259" s="17" t="s">
        <v>218</v>
      </c>
      <c r="BM259" s="226" t="s">
        <v>371</v>
      </c>
    </row>
    <row r="260" s="2" customFormat="1">
      <c r="A260" s="38"/>
      <c r="B260" s="39"/>
      <c r="C260" s="40"/>
      <c r="D260" s="228" t="s">
        <v>133</v>
      </c>
      <c r="E260" s="40"/>
      <c r="F260" s="229" t="s">
        <v>370</v>
      </c>
      <c r="G260" s="40"/>
      <c r="H260" s="40"/>
      <c r="I260" s="230"/>
      <c r="J260" s="40"/>
      <c r="K260" s="40"/>
      <c r="L260" s="44"/>
      <c r="M260" s="231"/>
      <c r="N260" s="232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133</v>
      </c>
      <c r="AU260" s="17" t="s">
        <v>87</v>
      </c>
    </row>
    <row r="261" s="13" customFormat="1">
      <c r="A261" s="13"/>
      <c r="B261" s="233"/>
      <c r="C261" s="234"/>
      <c r="D261" s="228" t="s">
        <v>135</v>
      </c>
      <c r="E261" s="235" t="s">
        <v>1</v>
      </c>
      <c r="F261" s="236" t="s">
        <v>174</v>
      </c>
      <c r="G261" s="234"/>
      <c r="H261" s="237">
        <v>115.2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135</v>
      </c>
      <c r="AU261" s="243" t="s">
        <v>87</v>
      </c>
      <c r="AV261" s="13" t="s">
        <v>87</v>
      </c>
      <c r="AW261" s="13" t="s">
        <v>33</v>
      </c>
      <c r="AX261" s="13" t="s">
        <v>77</v>
      </c>
      <c r="AY261" s="243" t="s">
        <v>123</v>
      </c>
    </row>
    <row r="262" s="13" customFormat="1">
      <c r="A262" s="13"/>
      <c r="B262" s="233"/>
      <c r="C262" s="234"/>
      <c r="D262" s="228" t="s">
        <v>135</v>
      </c>
      <c r="E262" s="235" t="s">
        <v>1</v>
      </c>
      <c r="F262" s="236" t="s">
        <v>372</v>
      </c>
      <c r="G262" s="234"/>
      <c r="H262" s="237">
        <v>57.600000000000001</v>
      </c>
      <c r="I262" s="238"/>
      <c r="J262" s="234"/>
      <c r="K262" s="234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135</v>
      </c>
      <c r="AU262" s="243" t="s">
        <v>87</v>
      </c>
      <c r="AV262" s="13" t="s">
        <v>87</v>
      </c>
      <c r="AW262" s="13" t="s">
        <v>33</v>
      </c>
      <c r="AX262" s="13" t="s">
        <v>77</v>
      </c>
      <c r="AY262" s="243" t="s">
        <v>123</v>
      </c>
    </row>
    <row r="263" s="14" customFormat="1">
      <c r="A263" s="14"/>
      <c r="B263" s="244"/>
      <c r="C263" s="245"/>
      <c r="D263" s="228" t="s">
        <v>135</v>
      </c>
      <c r="E263" s="246" t="s">
        <v>1</v>
      </c>
      <c r="F263" s="247" t="s">
        <v>138</v>
      </c>
      <c r="G263" s="245"/>
      <c r="H263" s="248">
        <v>172.80000000000001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135</v>
      </c>
      <c r="AU263" s="254" t="s">
        <v>87</v>
      </c>
      <c r="AV263" s="14" t="s">
        <v>131</v>
      </c>
      <c r="AW263" s="14" t="s">
        <v>33</v>
      </c>
      <c r="AX263" s="14" t="s">
        <v>82</v>
      </c>
      <c r="AY263" s="254" t="s">
        <v>123</v>
      </c>
    </row>
    <row r="264" s="12" customFormat="1" ht="25.92" customHeight="1">
      <c r="A264" s="12"/>
      <c r="B264" s="199"/>
      <c r="C264" s="200"/>
      <c r="D264" s="201" t="s">
        <v>76</v>
      </c>
      <c r="E264" s="202" t="s">
        <v>373</v>
      </c>
      <c r="F264" s="202" t="s">
        <v>374</v>
      </c>
      <c r="G264" s="200"/>
      <c r="H264" s="200"/>
      <c r="I264" s="203"/>
      <c r="J264" s="204">
        <f>BK264</f>
        <v>0</v>
      </c>
      <c r="K264" s="200"/>
      <c r="L264" s="205"/>
      <c r="M264" s="206"/>
      <c r="N264" s="207"/>
      <c r="O264" s="207"/>
      <c r="P264" s="208">
        <f>P265+P268</f>
        <v>0</v>
      </c>
      <c r="Q264" s="207"/>
      <c r="R264" s="208">
        <f>R265+R268</f>
        <v>0</v>
      </c>
      <c r="S264" s="207"/>
      <c r="T264" s="209">
        <f>T265+T268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0" t="s">
        <v>157</v>
      </c>
      <c r="AT264" s="211" t="s">
        <v>76</v>
      </c>
      <c r="AU264" s="211" t="s">
        <v>77</v>
      </c>
      <c r="AY264" s="210" t="s">
        <v>123</v>
      </c>
      <c r="BK264" s="212">
        <f>BK265+BK268</f>
        <v>0</v>
      </c>
    </row>
    <row r="265" s="12" customFormat="1" ht="22.8" customHeight="1">
      <c r="A265" s="12"/>
      <c r="B265" s="199"/>
      <c r="C265" s="200"/>
      <c r="D265" s="201" t="s">
        <v>76</v>
      </c>
      <c r="E265" s="213" t="s">
        <v>375</v>
      </c>
      <c r="F265" s="213" t="s">
        <v>376</v>
      </c>
      <c r="G265" s="200"/>
      <c r="H265" s="200"/>
      <c r="I265" s="203"/>
      <c r="J265" s="214">
        <f>BK265</f>
        <v>0</v>
      </c>
      <c r="K265" s="200"/>
      <c r="L265" s="205"/>
      <c r="M265" s="206"/>
      <c r="N265" s="207"/>
      <c r="O265" s="207"/>
      <c r="P265" s="208">
        <f>SUM(P266:P267)</f>
        <v>0</v>
      </c>
      <c r="Q265" s="207"/>
      <c r="R265" s="208">
        <f>SUM(R266:R267)</f>
        <v>0</v>
      </c>
      <c r="S265" s="207"/>
      <c r="T265" s="209">
        <f>SUM(T266:T267)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0" t="s">
        <v>157</v>
      </c>
      <c r="AT265" s="211" t="s">
        <v>76</v>
      </c>
      <c r="AU265" s="211" t="s">
        <v>82</v>
      </c>
      <c r="AY265" s="210" t="s">
        <v>123</v>
      </c>
      <c r="BK265" s="212">
        <f>SUM(BK266:BK267)</f>
        <v>0</v>
      </c>
    </row>
    <row r="266" s="2" customFormat="1" ht="16.5" customHeight="1">
      <c r="A266" s="38"/>
      <c r="B266" s="39"/>
      <c r="C266" s="215" t="s">
        <v>377</v>
      </c>
      <c r="D266" s="215" t="s">
        <v>126</v>
      </c>
      <c r="E266" s="216" t="s">
        <v>378</v>
      </c>
      <c r="F266" s="217" t="s">
        <v>379</v>
      </c>
      <c r="G266" s="218" t="s">
        <v>184</v>
      </c>
      <c r="H266" s="219">
        <v>1</v>
      </c>
      <c r="I266" s="220"/>
      <c r="J266" s="221">
        <f>ROUND(I266*H266,2)</f>
        <v>0</v>
      </c>
      <c r="K266" s="217" t="s">
        <v>160</v>
      </c>
      <c r="L266" s="44"/>
      <c r="M266" s="222" t="s">
        <v>1</v>
      </c>
      <c r="N266" s="223" t="s">
        <v>42</v>
      </c>
      <c r="O266" s="91"/>
      <c r="P266" s="224">
        <f>O266*H266</f>
        <v>0</v>
      </c>
      <c r="Q266" s="224">
        <v>0</v>
      </c>
      <c r="R266" s="224">
        <f>Q266*H266</f>
        <v>0</v>
      </c>
      <c r="S266" s="224">
        <v>0</v>
      </c>
      <c r="T266" s="225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6" t="s">
        <v>380</v>
      </c>
      <c r="AT266" s="226" t="s">
        <v>126</v>
      </c>
      <c r="AU266" s="226" t="s">
        <v>87</v>
      </c>
      <c r="AY266" s="17" t="s">
        <v>123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7" t="s">
        <v>82</v>
      </c>
      <c r="BK266" s="227">
        <f>ROUND(I266*H266,2)</f>
        <v>0</v>
      </c>
      <c r="BL266" s="17" t="s">
        <v>380</v>
      </c>
      <c r="BM266" s="226" t="s">
        <v>381</v>
      </c>
    </row>
    <row r="267" s="2" customFormat="1">
      <c r="A267" s="38"/>
      <c r="B267" s="39"/>
      <c r="C267" s="40"/>
      <c r="D267" s="228" t="s">
        <v>133</v>
      </c>
      <c r="E267" s="40"/>
      <c r="F267" s="229" t="s">
        <v>382</v>
      </c>
      <c r="G267" s="40"/>
      <c r="H267" s="40"/>
      <c r="I267" s="230"/>
      <c r="J267" s="40"/>
      <c r="K267" s="40"/>
      <c r="L267" s="44"/>
      <c r="M267" s="231"/>
      <c r="N267" s="232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133</v>
      </c>
      <c r="AU267" s="17" t="s">
        <v>87</v>
      </c>
    </row>
    <row r="268" s="12" customFormat="1" ht="22.8" customHeight="1">
      <c r="A268" s="12"/>
      <c r="B268" s="199"/>
      <c r="C268" s="200"/>
      <c r="D268" s="201" t="s">
        <v>76</v>
      </c>
      <c r="E268" s="213" t="s">
        <v>383</v>
      </c>
      <c r="F268" s="213" t="s">
        <v>384</v>
      </c>
      <c r="G268" s="200"/>
      <c r="H268" s="200"/>
      <c r="I268" s="203"/>
      <c r="J268" s="214">
        <f>BK268</f>
        <v>0</v>
      </c>
      <c r="K268" s="200"/>
      <c r="L268" s="205"/>
      <c r="M268" s="206"/>
      <c r="N268" s="207"/>
      <c r="O268" s="207"/>
      <c r="P268" s="208">
        <f>SUM(P269:P272)</f>
        <v>0</v>
      </c>
      <c r="Q268" s="207"/>
      <c r="R268" s="208">
        <f>SUM(R269:R272)</f>
        <v>0</v>
      </c>
      <c r="S268" s="207"/>
      <c r="T268" s="209">
        <f>SUM(T269:T272)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0" t="s">
        <v>157</v>
      </c>
      <c r="AT268" s="211" t="s">
        <v>76</v>
      </c>
      <c r="AU268" s="211" t="s">
        <v>82</v>
      </c>
      <c r="AY268" s="210" t="s">
        <v>123</v>
      </c>
      <c r="BK268" s="212">
        <f>SUM(BK269:BK272)</f>
        <v>0</v>
      </c>
    </row>
    <row r="269" s="2" customFormat="1" ht="16.5" customHeight="1">
      <c r="A269" s="38"/>
      <c r="B269" s="39"/>
      <c r="C269" s="215" t="s">
        <v>385</v>
      </c>
      <c r="D269" s="215" t="s">
        <v>126</v>
      </c>
      <c r="E269" s="216" t="s">
        <v>386</v>
      </c>
      <c r="F269" s="217" t="s">
        <v>387</v>
      </c>
      <c r="G269" s="218" t="s">
        <v>184</v>
      </c>
      <c r="H269" s="219">
        <v>1</v>
      </c>
      <c r="I269" s="220"/>
      <c r="J269" s="221">
        <f>ROUND(I269*H269,2)</f>
        <v>0</v>
      </c>
      <c r="K269" s="217" t="s">
        <v>160</v>
      </c>
      <c r="L269" s="44"/>
      <c r="M269" s="222" t="s">
        <v>1</v>
      </c>
      <c r="N269" s="223" t="s">
        <v>42</v>
      </c>
      <c r="O269" s="91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6" t="s">
        <v>380</v>
      </c>
      <c r="AT269" s="226" t="s">
        <v>126</v>
      </c>
      <c r="AU269" s="226" t="s">
        <v>87</v>
      </c>
      <c r="AY269" s="17" t="s">
        <v>123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7" t="s">
        <v>82</v>
      </c>
      <c r="BK269" s="227">
        <f>ROUND(I269*H269,2)</f>
        <v>0</v>
      </c>
      <c r="BL269" s="17" t="s">
        <v>380</v>
      </c>
      <c r="BM269" s="226" t="s">
        <v>388</v>
      </c>
    </row>
    <row r="270" s="2" customFormat="1">
      <c r="A270" s="38"/>
      <c r="B270" s="39"/>
      <c r="C270" s="40"/>
      <c r="D270" s="228" t="s">
        <v>133</v>
      </c>
      <c r="E270" s="40"/>
      <c r="F270" s="229" t="s">
        <v>387</v>
      </c>
      <c r="G270" s="40"/>
      <c r="H270" s="40"/>
      <c r="I270" s="230"/>
      <c r="J270" s="40"/>
      <c r="K270" s="40"/>
      <c r="L270" s="44"/>
      <c r="M270" s="231"/>
      <c r="N270" s="232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133</v>
      </c>
      <c r="AU270" s="17" t="s">
        <v>87</v>
      </c>
    </row>
    <row r="271" s="2" customFormat="1" ht="16.5" customHeight="1">
      <c r="A271" s="38"/>
      <c r="B271" s="39"/>
      <c r="C271" s="215" t="s">
        <v>389</v>
      </c>
      <c r="D271" s="215" t="s">
        <v>126</v>
      </c>
      <c r="E271" s="216" t="s">
        <v>390</v>
      </c>
      <c r="F271" s="217" t="s">
        <v>391</v>
      </c>
      <c r="G271" s="218" t="s">
        <v>184</v>
      </c>
      <c r="H271" s="219">
        <v>1</v>
      </c>
      <c r="I271" s="220"/>
      <c r="J271" s="221">
        <f>ROUND(I271*H271,2)</f>
        <v>0</v>
      </c>
      <c r="K271" s="217" t="s">
        <v>160</v>
      </c>
      <c r="L271" s="44"/>
      <c r="M271" s="222" t="s">
        <v>1</v>
      </c>
      <c r="N271" s="223" t="s">
        <v>42</v>
      </c>
      <c r="O271" s="91"/>
      <c r="P271" s="224">
        <f>O271*H271</f>
        <v>0</v>
      </c>
      <c r="Q271" s="224">
        <v>0</v>
      </c>
      <c r="R271" s="224">
        <f>Q271*H271</f>
        <v>0</v>
      </c>
      <c r="S271" s="224">
        <v>0</v>
      </c>
      <c r="T271" s="225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6" t="s">
        <v>380</v>
      </c>
      <c r="AT271" s="226" t="s">
        <v>126</v>
      </c>
      <c r="AU271" s="226" t="s">
        <v>87</v>
      </c>
      <c r="AY271" s="17" t="s">
        <v>123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7" t="s">
        <v>82</v>
      </c>
      <c r="BK271" s="227">
        <f>ROUND(I271*H271,2)</f>
        <v>0</v>
      </c>
      <c r="BL271" s="17" t="s">
        <v>380</v>
      </c>
      <c r="BM271" s="226" t="s">
        <v>392</v>
      </c>
    </row>
    <row r="272" s="2" customFormat="1">
      <c r="A272" s="38"/>
      <c r="B272" s="39"/>
      <c r="C272" s="40"/>
      <c r="D272" s="228" t="s">
        <v>133</v>
      </c>
      <c r="E272" s="40"/>
      <c r="F272" s="229" t="s">
        <v>391</v>
      </c>
      <c r="G272" s="40"/>
      <c r="H272" s="40"/>
      <c r="I272" s="230"/>
      <c r="J272" s="40"/>
      <c r="K272" s="40"/>
      <c r="L272" s="44"/>
      <c r="M272" s="277"/>
      <c r="N272" s="278"/>
      <c r="O272" s="279"/>
      <c r="P272" s="279"/>
      <c r="Q272" s="279"/>
      <c r="R272" s="279"/>
      <c r="S272" s="279"/>
      <c r="T272" s="280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133</v>
      </c>
      <c r="AU272" s="17" t="s">
        <v>87</v>
      </c>
    </row>
    <row r="273" s="2" customFormat="1" ht="6.96" customHeight="1">
      <c r="A273" s="38"/>
      <c r="B273" s="66"/>
      <c r="C273" s="67"/>
      <c r="D273" s="67"/>
      <c r="E273" s="67"/>
      <c r="F273" s="67"/>
      <c r="G273" s="67"/>
      <c r="H273" s="67"/>
      <c r="I273" s="67"/>
      <c r="J273" s="67"/>
      <c r="K273" s="67"/>
      <c r="L273" s="44"/>
      <c r="M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</row>
  </sheetData>
  <sheetProtection sheet="1" autoFilter="0" formatColumns="0" formatRows="0" objects="1" scenarios="1" spinCount="100000" saltValue="aZFC8lqndfBZ9JDSaxdEXlPlV4qHGwNtv/RPQy+n8Qo7aMKpqUCRB+XQ/jJ8YcwoolAbxyUcrA3azagsjq+DUw==" hashValue="9HYniVbllDG0j7fN3m1gaqgiT3SygWCkumzwA8JDb+73Uc3LAIx8PSmKfooX3vnyuafaNKG0S/2htm/uLv5YcQ==" algorithmName="SHA-512" password="CC35"/>
  <autoFilter ref="C125:K272"/>
  <mergeCells count="6">
    <mergeCell ref="E7:H7"/>
    <mergeCell ref="E16:H16"/>
    <mergeCell ref="E25:H25"/>
    <mergeCell ref="E85:H85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20"/>
      <c r="AT3" s="17" t="s">
        <v>87</v>
      </c>
    </row>
    <row r="4" s="1" customFormat="1" ht="24.96" customHeight="1">
      <c r="B4" s="20"/>
      <c r="D4" s="137" t="s">
        <v>88</v>
      </c>
      <c r="L4" s="20"/>
      <c r="M4" s="138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9" t="s">
        <v>16</v>
      </c>
      <c r="L6" s="20"/>
    </row>
    <row r="7" s="1" customFormat="1" ht="16.5" customHeight="1">
      <c r="B7" s="20"/>
      <c r="E7" s="281" t="str">
        <f>'Rekapitulace stavby'!K6</f>
        <v>Výměna okenní fasády tělocvičny ZŠ nám. Míru 128 NB</v>
      </c>
      <c r="F7" s="139"/>
      <c r="G7" s="139"/>
      <c r="H7" s="139"/>
      <c r="L7" s="20"/>
    </row>
    <row r="8" s="2" customFormat="1" ht="12" customHeight="1">
      <c r="A8" s="38"/>
      <c r="B8" s="44"/>
      <c r="C8" s="38"/>
      <c r="D8" s="139" t="s">
        <v>393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0" t="s">
        <v>394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9" t="s">
        <v>18</v>
      </c>
      <c r="E11" s="38"/>
      <c r="F11" s="141" t="s">
        <v>1</v>
      </c>
      <c r="G11" s="38"/>
      <c r="H11" s="38"/>
      <c r="I11" s="139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9" t="s">
        <v>20</v>
      </c>
      <c r="E12" s="38"/>
      <c r="F12" s="141" t="s">
        <v>395</v>
      </c>
      <c r="G12" s="38"/>
      <c r="H12" s="38"/>
      <c r="I12" s="139" t="s">
        <v>22</v>
      </c>
      <c r="J12" s="142" t="str">
        <f>'Rekapitulace stavby'!AN8</f>
        <v>14. 7. 2025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9" t="s">
        <v>24</v>
      </c>
      <c r="E14" s="38"/>
      <c r="F14" s="38"/>
      <c r="G14" s="38"/>
      <c r="H14" s="38"/>
      <c r="I14" s="139" t="s">
        <v>25</v>
      </c>
      <c r="J14" s="141" t="str">
        <f>IF('Rekapitulace stavby'!AN10="","",'Rekapitulace stavby'!AN10)</f>
        <v>223 58 072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>Služby města Nový Bor, p. o.</v>
      </c>
      <c r="F15" s="38"/>
      <c r="G15" s="38"/>
      <c r="H15" s="38"/>
      <c r="I15" s="139" t="s">
        <v>28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9" t="s">
        <v>29</v>
      </c>
      <c r="E17" s="38"/>
      <c r="F17" s="38"/>
      <c r="G17" s="38"/>
      <c r="H17" s="38"/>
      <c r="I17" s="139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39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9" t="s">
        <v>31</v>
      </c>
      <c r="E20" s="38"/>
      <c r="F20" s="38"/>
      <c r="G20" s="38"/>
      <c r="H20" s="38"/>
      <c r="I20" s="139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>R. Voce</v>
      </c>
      <c r="F21" s="38"/>
      <c r="G21" s="38"/>
      <c r="H21" s="38"/>
      <c r="I21" s="139" t="s">
        <v>28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9" t="s">
        <v>34</v>
      </c>
      <c r="E23" s="38"/>
      <c r="F23" s="38"/>
      <c r="G23" s="38"/>
      <c r="H23" s="38"/>
      <c r="I23" s="139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>J. Nešněra</v>
      </c>
      <c r="F24" s="38"/>
      <c r="G24" s="38"/>
      <c r="H24" s="38"/>
      <c r="I24" s="139" t="s">
        <v>28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9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7"/>
      <c r="E29" s="147"/>
      <c r="F29" s="147"/>
      <c r="G29" s="147"/>
      <c r="H29" s="147"/>
      <c r="I29" s="147"/>
      <c r="J29" s="147"/>
      <c r="K29" s="147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8" t="s">
        <v>37</v>
      </c>
      <c r="E30" s="38"/>
      <c r="F30" s="38"/>
      <c r="G30" s="38"/>
      <c r="H30" s="38"/>
      <c r="I30" s="38"/>
      <c r="J30" s="149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7"/>
      <c r="E31" s="147"/>
      <c r="F31" s="147"/>
      <c r="G31" s="147"/>
      <c r="H31" s="147"/>
      <c r="I31" s="147"/>
      <c r="J31" s="147"/>
      <c r="K31" s="147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0" t="s">
        <v>39</v>
      </c>
      <c r="G32" s="38"/>
      <c r="H32" s="38"/>
      <c r="I32" s="150" t="s">
        <v>38</v>
      </c>
      <c r="J32" s="150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1" t="s">
        <v>41</v>
      </c>
      <c r="E33" s="139" t="s">
        <v>42</v>
      </c>
      <c r="F33" s="152">
        <f>ROUND((SUM(BE117:BE168)),  2)</f>
        <v>0</v>
      </c>
      <c r="G33" s="38"/>
      <c r="H33" s="38"/>
      <c r="I33" s="153">
        <v>0.20999999999999999</v>
      </c>
      <c r="J33" s="152">
        <f>ROUND(((SUM(BE117:BE168))*I33),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9" t="s">
        <v>43</v>
      </c>
      <c r="F34" s="152">
        <f>ROUND((SUM(BF117:BF168)),  2)</f>
        <v>0</v>
      </c>
      <c r="G34" s="38"/>
      <c r="H34" s="38"/>
      <c r="I34" s="153">
        <v>0.12</v>
      </c>
      <c r="J34" s="152">
        <f>ROUND(((SUM(BF117:BF168))*I34),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9" t="s">
        <v>44</v>
      </c>
      <c r="F35" s="152">
        <f>ROUND((SUM(BG117:BG168)),  2)</f>
        <v>0</v>
      </c>
      <c r="G35" s="38"/>
      <c r="H35" s="38"/>
      <c r="I35" s="153">
        <v>0.20999999999999999</v>
      </c>
      <c r="J35" s="152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9" t="s">
        <v>45</v>
      </c>
      <c r="F36" s="152">
        <f>ROUND((SUM(BH117:BH168)),  2)</f>
        <v>0</v>
      </c>
      <c r="G36" s="38"/>
      <c r="H36" s="38"/>
      <c r="I36" s="153">
        <v>0.12</v>
      </c>
      <c r="J36" s="152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9" t="s">
        <v>46</v>
      </c>
      <c r="F37" s="152">
        <f>ROUND((SUM(BI117:BI168)),  2)</f>
        <v>0</v>
      </c>
      <c r="G37" s="38"/>
      <c r="H37" s="38"/>
      <c r="I37" s="153">
        <v>0</v>
      </c>
      <c r="J37" s="152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282" t="str">
        <f>E7</f>
        <v>Výměna okenní fasády tělocvičny ZŠ nám. Míru 128 NB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393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14. 7. 2025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Služby města Nový Bor, p. o.</v>
      </c>
      <c r="G91" s="40"/>
      <c r="H91" s="40"/>
      <c r="I91" s="32" t="s">
        <v>31</v>
      </c>
      <c r="J91" s="36" t="str">
        <f>E21</f>
        <v>R. Voce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J. Nešněra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2" t="s">
        <v>90</v>
      </c>
      <c r="D94" s="173"/>
      <c r="E94" s="173"/>
      <c r="F94" s="173"/>
      <c r="G94" s="173"/>
      <c r="H94" s="173"/>
      <c r="I94" s="173"/>
      <c r="J94" s="174" t="s">
        <v>91</v>
      </c>
      <c r="K94" s="173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5" t="s">
        <v>92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93</v>
      </c>
    </row>
    <row r="97" s="9" customFormat="1" ht="24.96" customHeight="1">
      <c r="A97" s="9"/>
      <c r="B97" s="176"/>
      <c r="C97" s="177"/>
      <c r="D97" s="178" t="s">
        <v>396</v>
      </c>
      <c r="E97" s="179"/>
      <c r="F97" s="179"/>
      <c r="G97" s="179"/>
      <c r="H97" s="179"/>
      <c r="I97" s="179"/>
      <c r="J97" s="180">
        <f>J118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108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282" t="str">
        <f>E7</f>
        <v>Výměna okenní fasády tělocvičny ZŠ nám. Míru 128 NB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393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01 - elektroinstalace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 xml:space="preserve"> </v>
      </c>
      <c r="G111" s="40"/>
      <c r="H111" s="40"/>
      <c r="I111" s="32" t="s">
        <v>22</v>
      </c>
      <c r="J111" s="79" t="str">
        <f>IF(J12="","",J12)</f>
        <v>14. 7. 2025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>Služby města Nový Bor, p. o.</v>
      </c>
      <c r="G113" s="40"/>
      <c r="H113" s="40"/>
      <c r="I113" s="32" t="s">
        <v>31</v>
      </c>
      <c r="J113" s="36" t="str">
        <f>E21</f>
        <v>R. Voce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29</v>
      </c>
      <c r="D114" s="40"/>
      <c r="E114" s="40"/>
      <c r="F114" s="27" t="str">
        <f>IF(E18="","",E18)</f>
        <v>Vyplň údaj</v>
      </c>
      <c r="G114" s="40"/>
      <c r="H114" s="40"/>
      <c r="I114" s="32" t="s">
        <v>34</v>
      </c>
      <c r="J114" s="36" t="str">
        <f>E24</f>
        <v>J. Nešněra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88"/>
      <c r="B116" s="189"/>
      <c r="C116" s="190" t="s">
        <v>109</v>
      </c>
      <c r="D116" s="191" t="s">
        <v>62</v>
      </c>
      <c r="E116" s="191" t="s">
        <v>58</v>
      </c>
      <c r="F116" s="191" t="s">
        <v>59</v>
      </c>
      <c r="G116" s="191" t="s">
        <v>110</v>
      </c>
      <c r="H116" s="191" t="s">
        <v>111</v>
      </c>
      <c r="I116" s="191" t="s">
        <v>112</v>
      </c>
      <c r="J116" s="191" t="s">
        <v>91</v>
      </c>
      <c r="K116" s="192" t="s">
        <v>113</v>
      </c>
      <c r="L116" s="193"/>
      <c r="M116" s="100" t="s">
        <v>1</v>
      </c>
      <c r="N116" s="101" t="s">
        <v>41</v>
      </c>
      <c r="O116" s="101" t="s">
        <v>114</v>
      </c>
      <c r="P116" s="101" t="s">
        <v>115</v>
      </c>
      <c r="Q116" s="101" t="s">
        <v>116</v>
      </c>
      <c r="R116" s="101" t="s">
        <v>117</v>
      </c>
      <c r="S116" s="101" t="s">
        <v>118</v>
      </c>
      <c r="T116" s="102" t="s">
        <v>119</v>
      </c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</row>
    <row r="117" s="2" customFormat="1" ht="22.8" customHeight="1">
      <c r="A117" s="38"/>
      <c r="B117" s="39"/>
      <c r="C117" s="107" t="s">
        <v>120</v>
      </c>
      <c r="D117" s="40"/>
      <c r="E117" s="40"/>
      <c r="F117" s="40"/>
      <c r="G117" s="40"/>
      <c r="H117" s="40"/>
      <c r="I117" s="40"/>
      <c r="J117" s="194">
        <f>BK117</f>
        <v>0</v>
      </c>
      <c r="K117" s="40"/>
      <c r="L117" s="44"/>
      <c r="M117" s="103"/>
      <c r="N117" s="195"/>
      <c r="O117" s="104"/>
      <c r="P117" s="196">
        <f>P118</f>
        <v>0</v>
      </c>
      <c r="Q117" s="104"/>
      <c r="R117" s="196">
        <f>R118</f>
        <v>0</v>
      </c>
      <c r="S117" s="104"/>
      <c r="T117" s="197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76</v>
      </c>
      <c r="AU117" s="17" t="s">
        <v>93</v>
      </c>
      <c r="BK117" s="198">
        <f>BK118</f>
        <v>0</v>
      </c>
    </row>
    <row r="118" s="12" customFormat="1" ht="25.92" customHeight="1">
      <c r="A118" s="12"/>
      <c r="B118" s="199"/>
      <c r="C118" s="200"/>
      <c r="D118" s="201" t="s">
        <v>76</v>
      </c>
      <c r="E118" s="202" t="s">
        <v>397</v>
      </c>
      <c r="F118" s="202" t="s">
        <v>398</v>
      </c>
      <c r="G118" s="200"/>
      <c r="H118" s="200"/>
      <c r="I118" s="203"/>
      <c r="J118" s="204">
        <f>BK118</f>
        <v>0</v>
      </c>
      <c r="K118" s="200"/>
      <c r="L118" s="205"/>
      <c r="M118" s="206"/>
      <c r="N118" s="207"/>
      <c r="O118" s="207"/>
      <c r="P118" s="208">
        <f>SUM(P119:P168)</f>
        <v>0</v>
      </c>
      <c r="Q118" s="207"/>
      <c r="R118" s="208">
        <f>SUM(R119:R168)</f>
        <v>0</v>
      </c>
      <c r="S118" s="207"/>
      <c r="T118" s="209">
        <f>SUM(T119:T168)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0" t="s">
        <v>82</v>
      </c>
      <c r="AT118" s="211" t="s">
        <v>76</v>
      </c>
      <c r="AU118" s="211" t="s">
        <v>77</v>
      </c>
      <c r="AY118" s="210" t="s">
        <v>123</v>
      </c>
      <c r="BK118" s="212">
        <f>SUM(BK119:BK168)</f>
        <v>0</v>
      </c>
    </row>
    <row r="119" s="2" customFormat="1" ht="16.5" customHeight="1">
      <c r="A119" s="38"/>
      <c r="B119" s="39"/>
      <c r="C119" s="215" t="s">
        <v>82</v>
      </c>
      <c r="D119" s="215" t="s">
        <v>126</v>
      </c>
      <c r="E119" s="216" t="s">
        <v>399</v>
      </c>
      <c r="F119" s="217" t="s">
        <v>400</v>
      </c>
      <c r="G119" s="218" t="s">
        <v>243</v>
      </c>
      <c r="H119" s="219">
        <v>90</v>
      </c>
      <c r="I119" s="220"/>
      <c r="J119" s="221">
        <f>ROUND(I119*H119,2)</f>
        <v>0</v>
      </c>
      <c r="K119" s="217" t="s">
        <v>1</v>
      </c>
      <c r="L119" s="44"/>
      <c r="M119" s="222" t="s">
        <v>1</v>
      </c>
      <c r="N119" s="223" t="s">
        <v>42</v>
      </c>
      <c r="O119" s="91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6" t="s">
        <v>131</v>
      </c>
      <c r="AT119" s="226" t="s">
        <v>126</v>
      </c>
      <c r="AU119" s="226" t="s">
        <v>82</v>
      </c>
      <c r="AY119" s="17" t="s">
        <v>123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17" t="s">
        <v>82</v>
      </c>
      <c r="BK119" s="227">
        <f>ROUND(I119*H119,2)</f>
        <v>0</v>
      </c>
      <c r="BL119" s="17" t="s">
        <v>131</v>
      </c>
      <c r="BM119" s="226" t="s">
        <v>87</v>
      </c>
    </row>
    <row r="120" s="2" customFormat="1">
      <c r="A120" s="38"/>
      <c r="B120" s="39"/>
      <c r="C120" s="40"/>
      <c r="D120" s="228" t="s">
        <v>133</v>
      </c>
      <c r="E120" s="40"/>
      <c r="F120" s="229" t="s">
        <v>400</v>
      </c>
      <c r="G120" s="40"/>
      <c r="H120" s="40"/>
      <c r="I120" s="230"/>
      <c r="J120" s="40"/>
      <c r="K120" s="40"/>
      <c r="L120" s="44"/>
      <c r="M120" s="231"/>
      <c r="N120" s="232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133</v>
      </c>
      <c r="AU120" s="17" t="s">
        <v>82</v>
      </c>
    </row>
    <row r="121" s="2" customFormat="1" ht="16.5" customHeight="1">
      <c r="A121" s="38"/>
      <c r="B121" s="39"/>
      <c r="C121" s="215" t="s">
        <v>87</v>
      </c>
      <c r="D121" s="215" t="s">
        <v>126</v>
      </c>
      <c r="E121" s="216" t="s">
        <v>401</v>
      </c>
      <c r="F121" s="217" t="s">
        <v>402</v>
      </c>
      <c r="G121" s="218" t="s">
        <v>243</v>
      </c>
      <c r="H121" s="219">
        <v>10</v>
      </c>
      <c r="I121" s="220"/>
      <c r="J121" s="221">
        <f>ROUND(I121*H121,2)</f>
        <v>0</v>
      </c>
      <c r="K121" s="217" t="s">
        <v>1</v>
      </c>
      <c r="L121" s="44"/>
      <c r="M121" s="222" t="s">
        <v>1</v>
      </c>
      <c r="N121" s="223" t="s">
        <v>42</v>
      </c>
      <c r="O121" s="91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6" t="s">
        <v>131</v>
      </c>
      <c r="AT121" s="226" t="s">
        <v>126</v>
      </c>
      <c r="AU121" s="226" t="s">
        <v>82</v>
      </c>
      <c r="AY121" s="17" t="s">
        <v>123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7" t="s">
        <v>82</v>
      </c>
      <c r="BK121" s="227">
        <f>ROUND(I121*H121,2)</f>
        <v>0</v>
      </c>
      <c r="BL121" s="17" t="s">
        <v>131</v>
      </c>
      <c r="BM121" s="226" t="s">
        <v>131</v>
      </c>
    </row>
    <row r="122" s="2" customFormat="1">
      <c r="A122" s="38"/>
      <c r="B122" s="39"/>
      <c r="C122" s="40"/>
      <c r="D122" s="228" t="s">
        <v>133</v>
      </c>
      <c r="E122" s="40"/>
      <c r="F122" s="229" t="s">
        <v>402</v>
      </c>
      <c r="G122" s="40"/>
      <c r="H122" s="40"/>
      <c r="I122" s="230"/>
      <c r="J122" s="40"/>
      <c r="K122" s="40"/>
      <c r="L122" s="44"/>
      <c r="M122" s="231"/>
      <c r="N122" s="232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133</v>
      </c>
      <c r="AU122" s="17" t="s">
        <v>82</v>
      </c>
    </row>
    <row r="123" s="2" customFormat="1" ht="16.5" customHeight="1">
      <c r="A123" s="38"/>
      <c r="B123" s="39"/>
      <c r="C123" s="215" t="s">
        <v>147</v>
      </c>
      <c r="D123" s="215" t="s">
        <v>126</v>
      </c>
      <c r="E123" s="216" t="s">
        <v>403</v>
      </c>
      <c r="F123" s="217" t="s">
        <v>404</v>
      </c>
      <c r="G123" s="218" t="s">
        <v>243</v>
      </c>
      <c r="H123" s="219">
        <v>234</v>
      </c>
      <c r="I123" s="220"/>
      <c r="J123" s="221">
        <f>ROUND(I123*H123,2)</f>
        <v>0</v>
      </c>
      <c r="K123" s="217" t="s">
        <v>1</v>
      </c>
      <c r="L123" s="44"/>
      <c r="M123" s="222" t="s">
        <v>1</v>
      </c>
      <c r="N123" s="223" t="s">
        <v>42</v>
      </c>
      <c r="O123" s="91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6" t="s">
        <v>131</v>
      </c>
      <c r="AT123" s="226" t="s">
        <v>126</v>
      </c>
      <c r="AU123" s="226" t="s">
        <v>82</v>
      </c>
      <c r="AY123" s="17" t="s">
        <v>123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7" t="s">
        <v>82</v>
      </c>
      <c r="BK123" s="227">
        <f>ROUND(I123*H123,2)</f>
        <v>0</v>
      </c>
      <c r="BL123" s="17" t="s">
        <v>131</v>
      </c>
      <c r="BM123" s="226" t="s">
        <v>124</v>
      </c>
    </row>
    <row r="124" s="2" customFormat="1">
      <c r="A124" s="38"/>
      <c r="B124" s="39"/>
      <c r="C124" s="40"/>
      <c r="D124" s="228" t="s">
        <v>133</v>
      </c>
      <c r="E124" s="40"/>
      <c r="F124" s="229" t="s">
        <v>404</v>
      </c>
      <c r="G124" s="40"/>
      <c r="H124" s="40"/>
      <c r="I124" s="230"/>
      <c r="J124" s="40"/>
      <c r="K124" s="40"/>
      <c r="L124" s="44"/>
      <c r="M124" s="231"/>
      <c r="N124" s="232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133</v>
      </c>
      <c r="AU124" s="17" t="s">
        <v>82</v>
      </c>
    </row>
    <row r="125" s="2" customFormat="1" ht="16.5" customHeight="1">
      <c r="A125" s="38"/>
      <c r="B125" s="39"/>
      <c r="C125" s="215" t="s">
        <v>131</v>
      </c>
      <c r="D125" s="215" t="s">
        <v>126</v>
      </c>
      <c r="E125" s="216" t="s">
        <v>405</v>
      </c>
      <c r="F125" s="217" t="s">
        <v>406</v>
      </c>
      <c r="G125" s="218" t="s">
        <v>243</v>
      </c>
      <c r="H125" s="219">
        <v>58</v>
      </c>
      <c r="I125" s="220"/>
      <c r="J125" s="221">
        <f>ROUND(I125*H125,2)</f>
        <v>0</v>
      </c>
      <c r="K125" s="217" t="s">
        <v>1</v>
      </c>
      <c r="L125" s="44"/>
      <c r="M125" s="222" t="s">
        <v>1</v>
      </c>
      <c r="N125" s="223" t="s">
        <v>42</v>
      </c>
      <c r="O125" s="91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6" t="s">
        <v>131</v>
      </c>
      <c r="AT125" s="226" t="s">
        <v>126</v>
      </c>
      <c r="AU125" s="226" t="s">
        <v>82</v>
      </c>
      <c r="AY125" s="17" t="s">
        <v>123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7" t="s">
        <v>82</v>
      </c>
      <c r="BK125" s="227">
        <f>ROUND(I125*H125,2)</f>
        <v>0</v>
      </c>
      <c r="BL125" s="17" t="s">
        <v>131</v>
      </c>
      <c r="BM125" s="226" t="s">
        <v>176</v>
      </c>
    </row>
    <row r="126" s="2" customFormat="1">
      <c r="A126" s="38"/>
      <c r="B126" s="39"/>
      <c r="C126" s="40"/>
      <c r="D126" s="228" t="s">
        <v>133</v>
      </c>
      <c r="E126" s="40"/>
      <c r="F126" s="229" t="s">
        <v>406</v>
      </c>
      <c r="G126" s="40"/>
      <c r="H126" s="40"/>
      <c r="I126" s="230"/>
      <c r="J126" s="40"/>
      <c r="K126" s="40"/>
      <c r="L126" s="44"/>
      <c r="M126" s="231"/>
      <c r="N126" s="232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133</v>
      </c>
      <c r="AU126" s="17" t="s">
        <v>82</v>
      </c>
    </row>
    <row r="127" s="2" customFormat="1" ht="16.5" customHeight="1">
      <c r="A127" s="38"/>
      <c r="B127" s="39"/>
      <c r="C127" s="215" t="s">
        <v>157</v>
      </c>
      <c r="D127" s="215" t="s">
        <v>126</v>
      </c>
      <c r="E127" s="216" t="s">
        <v>407</v>
      </c>
      <c r="F127" s="217" t="s">
        <v>408</v>
      </c>
      <c r="G127" s="218" t="s">
        <v>243</v>
      </c>
      <c r="H127" s="219">
        <v>78</v>
      </c>
      <c r="I127" s="220"/>
      <c r="J127" s="221">
        <f>ROUND(I127*H127,2)</f>
        <v>0</v>
      </c>
      <c r="K127" s="217" t="s">
        <v>1</v>
      </c>
      <c r="L127" s="44"/>
      <c r="M127" s="222" t="s">
        <v>1</v>
      </c>
      <c r="N127" s="223" t="s">
        <v>42</v>
      </c>
      <c r="O127" s="91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6" t="s">
        <v>131</v>
      </c>
      <c r="AT127" s="226" t="s">
        <v>126</v>
      </c>
      <c r="AU127" s="226" t="s">
        <v>82</v>
      </c>
      <c r="AY127" s="17" t="s">
        <v>123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7" t="s">
        <v>82</v>
      </c>
      <c r="BK127" s="227">
        <f>ROUND(I127*H127,2)</f>
        <v>0</v>
      </c>
      <c r="BL127" s="17" t="s">
        <v>131</v>
      </c>
      <c r="BM127" s="226" t="s">
        <v>186</v>
      </c>
    </row>
    <row r="128" s="2" customFormat="1">
      <c r="A128" s="38"/>
      <c r="B128" s="39"/>
      <c r="C128" s="40"/>
      <c r="D128" s="228" t="s">
        <v>133</v>
      </c>
      <c r="E128" s="40"/>
      <c r="F128" s="229" t="s">
        <v>408</v>
      </c>
      <c r="G128" s="40"/>
      <c r="H128" s="40"/>
      <c r="I128" s="230"/>
      <c r="J128" s="40"/>
      <c r="K128" s="40"/>
      <c r="L128" s="44"/>
      <c r="M128" s="231"/>
      <c r="N128" s="232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133</v>
      </c>
      <c r="AU128" s="17" t="s">
        <v>82</v>
      </c>
    </row>
    <row r="129" s="2" customFormat="1" ht="16.5" customHeight="1">
      <c r="A129" s="38"/>
      <c r="B129" s="39"/>
      <c r="C129" s="215" t="s">
        <v>124</v>
      </c>
      <c r="D129" s="215" t="s">
        <v>126</v>
      </c>
      <c r="E129" s="216" t="s">
        <v>409</v>
      </c>
      <c r="F129" s="217" t="s">
        <v>410</v>
      </c>
      <c r="G129" s="218" t="s">
        <v>243</v>
      </c>
      <c r="H129" s="219">
        <v>85</v>
      </c>
      <c r="I129" s="220"/>
      <c r="J129" s="221">
        <f>ROUND(I129*H129,2)</f>
        <v>0</v>
      </c>
      <c r="K129" s="217" t="s">
        <v>1</v>
      </c>
      <c r="L129" s="44"/>
      <c r="M129" s="222" t="s">
        <v>1</v>
      </c>
      <c r="N129" s="223" t="s">
        <v>42</v>
      </c>
      <c r="O129" s="91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6" t="s">
        <v>131</v>
      </c>
      <c r="AT129" s="226" t="s">
        <v>126</v>
      </c>
      <c r="AU129" s="226" t="s">
        <v>82</v>
      </c>
      <c r="AY129" s="17" t="s">
        <v>123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7" t="s">
        <v>82</v>
      </c>
      <c r="BK129" s="227">
        <f>ROUND(I129*H129,2)</f>
        <v>0</v>
      </c>
      <c r="BL129" s="17" t="s">
        <v>131</v>
      </c>
      <c r="BM129" s="226" t="s">
        <v>8</v>
      </c>
    </row>
    <row r="130" s="2" customFormat="1">
      <c r="A130" s="38"/>
      <c r="B130" s="39"/>
      <c r="C130" s="40"/>
      <c r="D130" s="228" t="s">
        <v>133</v>
      </c>
      <c r="E130" s="40"/>
      <c r="F130" s="229" t="s">
        <v>410</v>
      </c>
      <c r="G130" s="40"/>
      <c r="H130" s="40"/>
      <c r="I130" s="230"/>
      <c r="J130" s="40"/>
      <c r="K130" s="40"/>
      <c r="L130" s="44"/>
      <c r="M130" s="231"/>
      <c r="N130" s="232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133</v>
      </c>
      <c r="AU130" s="17" t="s">
        <v>82</v>
      </c>
    </row>
    <row r="131" s="2" customFormat="1" ht="21.75" customHeight="1">
      <c r="A131" s="38"/>
      <c r="B131" s="39"/>
      <c r="C131" s="215" t="s">
        <v>169</v>
      </c>
      <c r="D131" s="215" t="s">
        <v>126</v>
      </c>
      <c r="E131" s="216" t="s">
        <v>411</v>
      </c>
      <c r="F131" s="217" t="s">
        <v>412</v>
      </c>
      <c r="G131" s="218" t="s">
        <v>413</v>
      </c>
      <c r="H131" s="219">
        <v>2</v>
      </c>
      <c r="I131" s="220"/>
      <c r="J131" s="221">
        <f>ROUND(I131*H131,2)</f>
        <v>0</v>
      </c>
      <c r="K131" s="217" t="s">
        <v>1</v>
      </c>
      <c r="L131" s="44"/>
      <c r="M131" s="222" t="s">
        <v>1</v>
      </c>
      <c r="N131" s="223" t="s">
        <v>42</v>
      </c>
      <c r="O131" s="91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6" t="s">
        <v>131</v>
      </c>
      <c r="AT131" s="226" t="s">
        <v>126</v>
      </c>
      <c r="AU131" s="226" t="s">
        <v>82</v>
      </c>
      <c r="AY131" s="17" t="s">
        <v>123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7" t="s">
        <v>82</v>
      </c>
      <c r="BK131" s="227">
        <f>ROUND(I131*H131,2)</f>
        <v>0</v>
      </c>
      <c r="BL131" s="17" t="s">
        <v>131</v>
      </c>
      <c r="BM131" s="226" t="s">
        <v>208</v>
      </c>
    </row>
    <row r="132" s="2" customFormat="1">
      <c r="A132" s="38"/>
      <c r="B132" s="39"/>
      <c r="C132" s="40"/>
      <c r="D132" s="228" t="s">
        <v>133</v>
      </c>
      <c r="E132" s="40"/>
      <c r="F132" s="229" t="s">
        <v>412</v>
      </c>
      <c r="G132" s="40"/>
      <c r="H132" s="40"/>
      <c r="I132" s="230"/>
      <c r="J132" s="40"/>
      <c r="K132" s="40"/>
      <c r="L132" s="44"/>
      <c r="M132" s="231"/>
      <c r="N132" s="232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133</v>
      </c>
      <c r="AU132" s="17" t="s">
        <v>82</v>
      </c>
    </row>
    <row r="133" s="2" customFormat="1" ht="16.5" customHeight="1">
      <c r="A133" s="38"/>
      <c r="B133" s="39"/>
      <c r="C133" s="215" t="s">
        <v>176</v>
      </c>
      <c r="D133" s="215" t="s">
        <v>126</v>
      </c>
      <c r="E133" s="216" t="s">
        <v>414</v>
      </c>
      <c r="F133" s="217" t="s">
        <v>415</v>
      </c>
      <c r="G133" s="218" t="s">
        <v>243</v>
      </c>
      <c r="H133" s="219">
        <v>25</v>
      </c>
      <c r="I133" s="220"/>
      <c r="J133" s="221">
        <f>ROUND(I133*H133,2)</f>
        <v>0</v>
      </c>
      <c r="K133" s="217" t="s">
        <v>1</v>
      </c>
      <c r="L133" s="44"/>
      <c r="M133" s="222" t="s">
        <v>1</v>
      </c>
      <c r="N133" s="223" t="s">
        <v>42</v>
      </c>
      <c r="O133" s="91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6" t="s">
        <v>131</v>
      </c>
      <c r="AT133" s="226" t="s">
        <v>126</v>
      </c>
      <c r="AU133" s="226" t="s">
        <v>82</v>
      </c>
      <c r="AY133" s="17" t="s">
        <v>123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7" t="s">
        <v>82</v>
      </c>
      <c r="BK133" s="227">
        <f>ROUND(I133*H133,2)</f>
        <v>0</v>
      </c>
      <c r="BL133" s="17" t="s">
        <v>131</v>
      </c>
      <c r="BM133" s="226" t="s">
        <v>218</v>
      </c>
    </row>
    <row r="134" s="2" customFormat="1">
      <c r="A134" s="38"/>
      <c r="B134" s="39"/>
      <c r="C134" s="40"/>
      <c r="D134" s="228" t="s">
        <v>133</v>
      </c>
      <c r="E134" s="40"/>
      <c r="F134" s="229" t="s">
        <v>415</v>
      </c>
      <c r="G134" s="40"/>
      <c r="H134" s="40"/>
      <c r="I134" s="230"/>
      <c r="J134" s="40"/>
      <c r="K134" s="40"/>
      <c r="L134" s="44"/>
      <c r="M134" s="231"/>
      <c r="N134" s="232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133</v>
      </c>
      <c r="AU134" s="17" t="s">
        <v>82</v>
      </c>
    </row>
    <row r="135" s="2" customFormat="1" ht="24.15" customHeight="1">
      <c r="A135" s="38"/>
      <c r="B135" s="39"/>
      <c r="C135" s="215" t="s">
        <v>139</v>
      </c>
      <c r="D135" s="215" t="s">
        <v>126</v>
      </c>
      <c r="E135" s="216" t="s">
        <v>416</v>
      </c>
      <c r="F135" s="217" t="s">
        <v>417</v>
      </c>
      <c r="G135" s="218" t="s">
        <v>243</v>
      </c>
      <c r="H135" s="219">
        <v>84</v>
      </c>
      <c r="I135" s="220"/>
      <c r="J135" s="221">
        <f>ROUND(I135*H135,2)</f>
        <v>0</v>
      </c>
      <c r="K135" s="217" t="s">
        <v>1</v>
      </c>
      <c r="L135" s="44"/>
      <c r="M135" s="222" t="s">
        <v>1</v>
      </c>
      <c r="N135" s="223" t="s">
        <v>42</v>
      </c>
      <c r="O135" s="91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6" t="s">
        <v>131</v>
      </c>
      <c r="AT135" s="226" t="s">
        <v>126</v>
      </c>
      <c r="AU135" s="226" t="s">
        <v>82</v>
      </c>
      <c r="AY135" s="17" t="s">
        <v>123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7" t="s">
        <v>82</v>
      </c>
      <c r="BK135" s="227">
        <f>ROUND(I135*H135,2)</f>
        <v>0</v>
      </c>
      <c r="BL135" s="17" t="s">
        <v>131</v>
      </c>
      <c r="BM135" s="226" t="s">
        <v>233</v>
      </c>
    </row>
    <row r="136" s="2" customFormat="1">
      <c r="A136" s="38"/>
      <c r="B136" s="39"/>
      <c r="C136" s="40"/>
      <c r="D136" s="228" t="s">
        <v>133</v>
      </c>
      <c r="E136" s="40"/>
      <c r="F136" s="229" t="s">
        <v>417</v>
      </c>
      <c r="G136" s="40"/>
      <c r="H136" s="40"/>
      <c r="I136" s="230"/>
      <c r="J136" s="40"/>
      <c r="K136" s="40"/>
      <c r="L136" s="44"/>
      <c r="M136" s="231"/>
      <c r="N136" s="232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133</v>
      </c>
      <c r="AU136" s="17" t="s">
        <v>82</v>
      </c>
    </row>
    <row r="137" s="2" customFormat="1" ht="16.5" customHeight="1">
      <c r="A137" s="38"/>
      <c r="B137" s="39"/>
      <c r="C137" s="215" t="s">
        <v>186</v>
      </c>
      <c r="D137" s="215" t="s">
        <v>126</v>
      </c>
      <c r="E137" s="216" t="s">
        <v>418</v>
      </c>
      <c r="F137" s="217" t="s">
        <v>419</v>
      </c>
      <c r="G137" s="218" t="s">
        <v>420</v>
      </c>
      <c r="H137" s="219">
        <v>55</v>
      </c>
      <c r="I137" s="220"/>
      <c r="J137" s="221">
        <f>ROUND(I137*H137,2)</f>
        <v>0</v>
      </c>
      <c r="K137" s="217" t="s">
        <v>1</v>
      </c>
      <c r="L137" s="44"/>
      <c r="M137" s="222" t="s">
        <v>1</v>
      </c>
      <c r="N137" s="223" t="s">
        <v>42</v>
      </c>
      <c r="O137" s="91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6" t="s">
        <v>131</v>
      </c>
      <c r="AT137" s="226" t="s">
        <v>126</v>
      </c>
      <c r="AU137" s="226" t="s">
        <v>82</v>
      </c>
      <c r="AY137" s="17" t="s">
        <v>123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7" t="s">
        <v>82</v>
      </c>
      <c r="BK137" s="227">
        <f>ROUND(I137*H137,2)</f>
        <v>0</v>
      </c>
      <c r="BL137" s="17" t="s">
        <v>131</v>
      </c>
      <c r="BM137" s="226" t="s">
        <v>250</v>
      </c>
    </row>
    <row r="138" s="2" customFormat="1">
      <c r="A138" s="38"/>
      <c r="B138" s="39"/>
      <c r="C138" s="40"/>
      <c r="D138" s="228" t="s">
        <v>133</v>
      </c>
      <c r="E138" s="40"/>
      <c r="F138" s="229" t="s">
        <v>419</v>
      </c>
      <c r="G138" s="40"/>
      <c r="H138" s="40"/>
      <c r="I138" s="230"/>
      <c r="J138" s="40"/>
      <c r="K138" s="40"/>
      <c r="L138" s="44"/>
      <c r="M138" s="231"/>
      <c r="N138" s="232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133</v>
      </c>
      <c r="AU138" s="17" t="s">
        <v>82</v>
      </c>
    </row>
    <row r="139" s="2" customFormat="1" ht="21.75" customHeight="1">
      <c r="A139" s="38"/>
      <c r="B139" s="39"/>
      <c r="C139" s="215" t="s">
        <v>192</v>
      </c>
      <c r="D139" s="215" t="s">
        <v>126</v>
      </c>
      <c r="E139" s="216" t="s">
        <v>421</v>
      </c>
      <c r="F139" s="217" t="s">
        <v>422</v>
      </c>
      <c r="G139" s="218" t="s">
        <v>420</v>
      </c>
      <c r="H139" s="219">
        <v>70</v>
      </c>
      <c r="I139" s="220"/>
      <c r="J139" s="221">
        <f>ROUND(I139*H139,2)</f>
        <v>0</v>
      </c>
      <c r="K139" s="217" t="s">
        <v>1</v>
      </c>
      <c r="L139" s="44"/>
      <c r="M139" s="222" t="s">
        <v>1</v>
      </c>
      <c r="N139" s="223" t="s">
        <v>42</v>
      </c>
      <c r="O139" s="91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6" t="s">
        <v>131</v>
      </c>
      <c r="AT139" s="226" t="s">
        <v>126</v>
      </c>
      <c r="AU139" s="226" t="s">
        <v>82</v>
      </c>
      <c r="AY139" s="17" t="s">
        <v>123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7" t="s">
        <v>82</v>
      </c>
      <c r="BK139" s="227">
        <f>ROUND(I139*H139,2)</f>
        <v>0</v>
      </c>
      <c r="BL139" s="17" t="s">
        <v>131</v>
      </c>
      <c r="BM139" s="226" t="s">
        <v>263</v>
      </c>
    </row>
    <row r="140" s="2" customFormat="1">
      <c r="A140" s="38"/>
      <c r="B140" s="39"/>
      <c r="C140" s="40"/>
      <c r="D140" s="228" t="s">
        <v>133</v>
      </c>
      <c r="E140" s="40"/>
      <c r="F140" s="229" t="s">
        <v>422</v>
      </c>
      <c r="G140" s="40"/>
      <c r="H140" s="40"/>
      <c r="I140" s="230"/>
      <c r="J140" s="40"/>
      <c r="K140" s="40"/>
      <c r="L140" s="44"/>
      <c r="M140" s="231"/>
      <c r="N140" s="232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133</v>
      </c>
      <c r="AU140" s="17" t="s">
        <v>82</v>
      </c>
    </row>
    <row r="141" s="2" customFormat="1" ht="21.75" customHeight="1">
      <c r="A141" s="38"/>
      <c r="B141" s="39"/>
      <c r="C141" s="215" t="s">
        <v>8</v>
      </c>
      <c r="D141" s="215" t="s">
        <v>126</v>
      </c>
      <c r="E141" s="216" t="s">
        <v>423</v>
      </c>
      <c r="F141" s="217" t="s">
        <v>424</v>
      </c>
      <c r="G141" s="218" t="s">
        <v>129</v>
      </c>
      <c r="H141" s="219">
        <v>5</v>
      </c>
      <c r="I141" s="220"/>
      <c r="J141" s="221">
        <f>ROUND(I141*H141,2)</f>
        <v>0</v>
      </c>
      <c r="K141" s="217" t="s">
        <v>1</v>
      </c>
      <c r="L141" s="44"/>
      <c r="M141" s="222" t="s">
        <v>1</v>
      </c>
      <c r="N141" s="223" t="s">
        <v>42</v>
      </c>
      <c r="O141" s="91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6" t="s">
        <v>131</v>
      </c>
      <c r="AT141" s="226" t="s">
        <v>126</v>
      </c>
      <c r="AU141" s="226" t="s">
        <v>82</v>
      </c>
      <c r="AY141" s="17" t="s">
        <v>123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7" t="s">
        <v>82</v>
      </c>
      <c r="BK141" s="227">
        <f>ROUND(I141*H141,2)</f>
        <v>0</v>
      </c>
      <c r="BL141" s="17" t="s">
        <v>131</v>
      </c>
      <c r="BM141" s="226" t="s">
        <v>275</v>
      </c>
    </row>
    <row r="142" s="2" customFormat="1">
      <c r="A142" s="38"/>
      <c r="B142" s="39"/>
      <c r="C142" s="40"/>
      <c r="D142" s="228" t="s">
        <v>133</v>
      </c>
      <c r="E142" s="40"/>
      <c r="F142" s="229" t="s">
        <v>424</v>
      </c>
      <c r="G142" s="40"/>
      <c r="H142" s="40"/>
      <c r="I142" s="230"/>
      <c r="J142" s="40"/>
      <c r="K142" s="40"/>
      <c r="L142" s="44"/>
      <c r="M142" s="231"/>
      <c r="N142" s="232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133</v>
      </c>
      <c r="AU142" s="17" t="s">
        <v>82</v>
      </c>
    </row>
    <row r="143" s="2" customFormat="1" ht="66.75" customHeight="1">
      <c r="A143" s="38"/>
      <c r="B143" s="39"/>
      <c r="C143" s="215" t="s">
        <v>202</v>
      </c>
      <c r="D143" s="215" t="s">
        <v>126</v>
      </c>
      <c r="E143" s="216" t="s">
        <v>425</v>
      </c>
      <c r="F143" s="217" t="s">
        <v>426</v>
      </c>
      <c r="G143" s="218" t="s">
        <v>420</v>
      </c>
      <c r="H143" s="219">
        <v>1</v>
      </c>
      <c r="I143" s="220"/>
      <c r="J143" s="221">
        <f>ROUND(I143*H143,2)</f>
        <v>0</v>
      </c>
      <c r="K143" s="217" t="s">
        <v>1</v>
      </c>
      <c r="L143" s="44"/>
      <c r="M143" s="222" t="s">
        <v>1</v>
      </c>
      <c r="N143" s="223" t="s">
        <v>42</v>
      </c>
      <c r="O143" s="91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6" t="s">
        <v>131</v>
      </c>
      <c r="AT143" s="226" t="s">
        <v>126</v>
      </c>
      <c r="AU143" s="226" t="s">
        <v>82</v>
      </c>
      <c r="AY143" s="17" t="s">
        <v>123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7" t="s">
        <v>82</v>
      </c>
      <c r="BK143" s="227">
        <f>ROUND(I143*H143,2)</f>
        <v>0</v>
      </c>
      <c r="BL143" s="17" t="s">
        <v>131</v>
      </c>
      <c r="BM143" s="226" t="s">
        <v>286</v>
      </c>
    </row>
    <row r="144" s="2" customFormat="1">
      <c r="A144" s="38"/>
      <c r="B144" s="39"/>
      <c r="C144" s="40"/>
      <c r="D144" s="228" t="s">
        <v>133</v>
      </c>
      <c r="E144" s="40"/>
      <c r="F144" s="229" t="s">
        <v>427</v>
      </c>
      <c r="G144" s="40"/>
      <c r="H144" s="40"/>
      <c r="I144" s="230"/>
      <c r="J144" s="40"/>
      <c r="K144" s="40"/>
      <c r="L144" s="44"/>
      <c r="M144" s="231"/>
      <c r="N144" s="232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133</v>
      </c>
      <c r="AU144" s="17" t="s">
        <v>82</v>
      </c>
    </row>
    <row r="145" s="2" customFormat="1" ht="33" customHeight="1">
      <c r="A145" s="38"/>
      <c r="B145" s="39"/>
      <c r="C145" s="215" t="s">
        <v>208</v>
      </c>
      <c r="D145" s="215" t="s">
        <v>126</v>
      </c>
      <c r="E145" s="216" t="s">
        <v>428</v>
      </c>
      <c r="F145" s="217" t="s">
        <v>429</v>
      </c>
      <c r="G145" s="218" t="s">
        <v>420</v>
      </c>
      <c r="H145" s="219">
        <v>18</v>
      </c>
      <c r="I145" s="220"/>
      <c r="J145" s="221">
        <f>ROUND(I145*H145,2)</f>
        <v>0</v>
      </c>
      <c r="K145" s="217" t="s">
        <v>1</v>
      </c>
      <c r="L145" s="44"/>
      <c r="M145" s="222" t="s">
        <v>1</v>
      </c>
      <c r="N145" s="223" t="s">
        <v>42</v>
      </c>
      <c r="O145" s="91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6" t="s">
        <v>131</v>
      </c>
      <c r="AT145" s="226" t="s">
        <v>126</v>
      </c>
      <c r="AU145" s="226" t="s">
        <v>82</v>
      </c>
      <c r="AY145" s="17" t="s">
        <v>123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7" t="s">
        <v>82</v>
      </c>
      <c r="BK145" s="227">
        <f>ROUND(I145*H145,2)</f>
        <v>0</v>
      </c>
      <c r="BL145" s="17" t="s">
        <v>131</v>
      </c>
      <c r="BM145" s="226" t="s">
        <v>298</v>
      </c>
    </row>
    <row r="146" s="2" customFormat="1">
      <c r="A146" s="38"/>
      <c r="B146" s="39"/>
      <c r="C146" s="40"/>
      <c r="D146" s="228" t="s">
        <v>133</v>
      </c>
      <c r="E146" s="40"/>
      <c r="F146" s="229" t="s">
        <v>429</v>
      </c>
      <c r="G146" s="40"/>
      <c r="H146" s="40"/>
      <c r="I146" s="230"/>
      <c r="J146" s="40"/>
      <c r="K146" s="40"/>
      <c r="L146" s="44"/>
      <c r="M146" s="231"/>
      <c r="N146" s="232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133</v>
      </c>
      <c r="AU146" s="17" t="s">
        <v>82</v>
      </c>
    </row>
    <row r="147" s="2" customFormat="1" ht="16.5" customHeight="1">
      <c r="A147" s="38"/>
      <c r="B147" s="39"/>
      <c r="C147" s="215" t="s">
        <v>213</v>
      </c>
      <c r="D147" s="215" t="s">
        <v>126</v>
      </c>
      <c r="E147" s="216" t="s">
        <v>430</v>
      </c>
      <c r="F147" s="217" t="s">
        <v>431</v>
      </c>
      <c r="G147" s="218" t="s">
        <v>420</v>
      </c>
      <c r="H147" s="219">
        <v>1</v>
      </c>
      <c r="I147" s="220"/>
      <c r="J147" s="221">
        <f>ROUND(I147*H147,2)</f>
        <v>0</v>
      </c>
      <c r="K147" s="217" t="s">
        <v>1</v>
      </c>
      <c r="L147" s="44"/>
      <c r="M147" s="222" t="s">
        <v>1</v>
      </c>
      <c r="N147" s="223" t="s">
        <v>42</v>
      </c>
      <c r="O147" s="91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6" t="s">
        <v>131</v>
      </c>
      <c r="AT147" s="226" t="s">
        <v>126</v>
      </c>
      <c r="AU147" s="226" t="s">
        <v>82</v>
      </c>
      <c r="AY147" s="17" t="s">
        <v>123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7" t="s">
        <v>82</v>
      </c>
      <c r="BK147" s="227">
        <f>ROUND(I147*H147,2)</f>
        <v>0</v>
      </c>
      <c r="BL147" s="17" t="s">
        <v>131</v>
      </c>
      <c r="BM147" s="226" t="s">
        <v>310</v>
      </c>
    </row>
    <row r="148" s="2" customFormat="1">
      <c r="A148" s="38"/>
      <c r="B148" s="39"/>
      <c r="C148" s="40"/>
      <c r="D148" s="228" t="s">
        <v>133</v>
      </c>
      <c r="E148" s="40"/>
      <c r="F148" s="229" t="s">
        <v>431</v>
      </c>
      <c r="G148" s="40"/>
      <c r="H148" s="40"/>
      <c r="I148" s="230"/>
      <c r="J148" s="40"/>
      <c r="K148" s="40"/>
      <c r="L148" s="44"/>
      <c r="M148" s="231"/>
      <c r="N148" s="232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133</v>
      </c>
      <c r="AU148" s="17" t="s">
        <v>82</v>
      </c>
    </row>
    <row r="149" s="2" customFormat="1" ht="24.15" customHeight="1">
      <c r="A149" s="38"/>
      <c r="B149" s="39"/>
      <c r="C149" s="215" t="s">
        <v>218</v>
      </c>
      <c r="D149" s="215" t="s">
        <v>126</v>
      </c>
      <c r="E149" s="216" t="s">
        <v>432</v>
      </c>
      <c r="F149" s="217" t="s">
        <v>433</v>
      </c>
      <c r="G149" s="218" t="s">
        <v>420</v>
      </c>
      <c r="H149" s="219">
        <v>1</v>
      </c>
      <c r="I149" s="220"/>
      <c r="J149" s="221">
        <f>ROUND(I149*H149,2)</f>
        <v>0</v>
      </c>
      <c r="K149" s="217" t="s">
        <v>1</v>
      </c>
      <c r="L149" s="44"/>
      <c r="M149" s="222" t="s">
        <v>1</v>
      </c>
      <c r="N149" s="223" t="s">
        <v>42</v>
      </c>
      <c r="O149" s="91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6" t="s">
        <v>131</v>
      </c>
      <c r="AT149" s="226" t="s">
        <v>126</v>
      </c>
      <c r="AU149" s="226" t="s">
        <v>82</v>
      </c>
      <c r="AY149" s="17" t="s">
        <v>123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7" t="s">
        <v>82</v>
      </c>
      <c r="BK149" s="227">
        <f>ROUND(I149*H149,2)</f>
        <v>0</v>
      </c>
      <c r="BL149" s="17" t="s">
        <v>131</v>
      </c>
      <c r="BM149" s="226" t="s">
        <v>237</v>
      </c>
    </row>
    <row r="150" s="2" customFormat="1">
      <c r="A150" s="38"/>
      <c r="B150" s="39"/>
      <c r="C150" s="40"/>
      <c r="D150" s="228" t="s">
        <v>133</v>
      </c>
      <c r="E150" s="40"/>
      <c r="F150" s="229" t="s">
        <v>433</v>
      </c>
      <c r="G150" s="40"/>
      <c r="H150" s="40"/>
      <c r="I150" s="230"/>
      <c r="J150" s="40"/>
      <c r="K150" s="40"/>
      <c r="L150" s="44"/>
      <c r="M150" s="231"/>
      <c r="N150" s="232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133</v>
      </c>
      <c r="AU150" s="17" t="s">
        <v>82</v>
      </c>
    </row>
    <row r="151" s="2" customFormat="1" ht="24.15" customHeight="1">
      <c r="A151" s="38"/>
      <c r="B151" s="39"/>
      <c r="C151" s="215" t="s">
        <v>227</v>
      </c>
      <c r="D151" s="215" t="s">
        <v>126</v>
      </c>
      <c r="E151" s="216" t="s">
        <v>434</v>
      </c>
      <c r="F151" s="217" t="s">
        <v>435</v>
      </c>
      <c r="G151" s="218" t="s">
        <v>420</v>
      </c>
      <c r="H151" s="219">
        <v>1</v>
      </c>
      <c r="I151" s="220"/>
      <c r="J151" s="221">
        <f>ROUND(I151*H151,2)</f>
        <v>0</v>
      </c>
      <c r="K151" s="217" t="s">
        <v>1</v>
      </c>
      <c r="L151" s="44"/>
      <c r="M151" s="222" t="s">
        <v>1</v>
      </c>
      <c r="N151" s="223" t="s">
        <v>42</v>
      </c>
      <c r="O151" s="91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6" t="s">
        <v>131</v>
      </c>
      <c r="AT151" s="226" t="s">
        <v>126</v>
      </c>
      <c r="AU151" s="226" t="s">
        <v>82</v>
      </c>
      <c r="AY151" s="17" t="s">
        <v>123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7" t="s">
        <v>82</v>
      </c>
      <c r="BK151" s="227">
        <f>ROUND(I151*H151,2)</f>
        <v>0</v>
      </c>
      <c r="BL151" s="17" t="s">
        <v>131</v>
      </c>
      <c r="BM151" s="226" t="s">
        <v>330</v>
      </c>
    </row>
    <row r="152" s="2" customFormat="1">
      <c r="A152" s="38"/>
      <c r="B152" s="39"/>
      <c r="C152" s="40"/>
      <c r="D152" s="228" t="s">
        <v>133</v>
      </c>
      <c r="E152" s="40"/>
      <c r="F152" s="229" t="s">
        <v>435</v>
      </c>
      <c r="G152" s="40"/>
      <c r="H152" s="40"/>
      <c r="I152" s="230"/>
      <c r="J152" s="40"/>
      <c r="K152" s="40"/>
      <c r="L152" s="44"/>
      <c r="M152" s="231"/>
      <c r="N152" s="232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133</v>
      </c>
      <c r="AU152" s="17" t="s">
        <v>82</v>
      </c>
    </row>
    <row r="153" s="2" customFormat="1" ht="24.15" customHeight="1">
      <c r="A153" s="38"/>
      <c r="B153" s="39"/>
      <c r="C153" s="215" t="s">
        <v>233</v>
      </c>
      <c r="D153" s="215" t="s">
        <v>126</v>
      </c>
      <c r="E153" s="216" t="s">
        <v>436</v>
      </c>
      <c r="F153" s="217" t="s">
        <v>437</v>
      </c>
      <c r="G153" s="218" t="s">
        <v>420</v>
      </c>
      <c r="H153" s="219">
        <v>1</v>
      </c>
      <c r="I153" s="220"/>
      <c r="J153" s="221">
        <f>ROUND(I153*H153,2)</f>
        <v>0</v>
      </c>
      <c r="K153" s="217" t="s">
        <v>1</v>
      </c>
      <c r="L153" s="44"/>
      <c r="M153" s="222" t="s">
        <v>1</v>
      </c>
      <c r="N153" s="223" t="s">
        <v>42</v>
      </c>
      <c r="O153" s="91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6" t="s">
        <v>131</v>
      </c>
      <c r="AT153" s="226" t="s">
        <v>126</v>
      </c>
      <c r="AU153" s="226" t="s">
        <v>82</v>
      </c>
      <c r="AY153" s="17" t="s">
        <v>123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7" t="s">
        <v>82</v>
      </c>
      <c r="BK153" s="227">
        <f>ROUND(I153*H153,2)</f>
        <v>0</v>
      </c>
      <c r="BL153" s="17" t="s">
        <v>131</v>
      </c>
      <c r="BM153" s="226" t="s">
        <v>342</v>
      </c>
    </row>
    <row r="154" s="2" customFormat="1">
      <c r="A154" s="38"/>
      <c r="B154" s="39"/>
      <c r="C154" s="40"/>
      <c r="D154" s="228" t="s">
        <v>133</v>
      </c>
      <c r="E154" s="40"/>
      <c r="F154" s="229" t="s">
        <v>437</v>
      </c>
      <c r="G154" s="40"/>
      <c r="H154" s="40"/>
      <c r="I154" s="230"/>
      <c r="J154" s="40"/>
      <c r="K154" s="40"/>
      <c r="L154" s="44"/>
      <c r="M154" s="231"/>
      <c r="N154" s="232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133</v>
      </c>
      <c r="AU154" s="17" t="s">
        <v>82</v>
      </c>
    </row>
    <row r="155" s="2" customFormat="1" ht="16.5" customHeight="1">
      <c r="A155" s="38"/>
      <c r="B155" s="39"/>
      <c r="C155" s="215" t="s">
        <v>240</v>
      </c>
      <c r="D155" s="215" t="s">
        <v>126</v>
      </c>
      <c r="E155" s="216" t="s">
        <v>438</v>
      </c>
      <c r="F155" s="217" t="s">
        <v>439</v>
      </c>
      <c r="G155" s="218" t="s">
        <v>420</v>
      </c>
      <c r="H155" s="219">
        <v>1</v>
      </c>
      <c r="I155" s="220"/>
      <c r="J155" s="221">
        <f>ROUND(I155*H155,2)</f>
        <v>0</v>
      </c>
      <c r="K155" s="217" t="s">
        <v>1</v>
      </c>
      <c r="L155" s="44"/>
      <c r="M155" s="222" t="s">
        <v>1</v>
      </c>
      <c r="N155" s="223" t="s">
        <v>42</v>
      </c>
      <c r="O155" s="91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6" t="s">
        <v>131</v>
      </c>
      <c r="AT155" s="226" t="s">
        <v>126</v>
      </c>
      <c r="AU155" s="226" t="s">
        <v>82</v>
      </c>
      <c r="AY155" s="17" t="s">
        <v>123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7" t="s">
        <v>82</v>
      </c>
      <c r="BK155" s="227">
        <f>ROUND(I155*H155,2)</f>
        <v>0</v>
      </c>
      <c r="BL155" s="17" t="s">
        <v>131</v>
      </c>
      <c r="BM155" s="226" t="s">
        <v>364</v>
      </c>
    </row>
    <row r="156" s="2" customFormat="1">
      <c r="A156" s="38"/>
      <c r="B156" s="39"/>
      <c r="C156" s="40"/>
      <c r="D156" s="228" t="s">
        <v>133</v>
      </c>
      <c r="E156" s="40"/>
      <c r="F156" s="229" t="s">
        <v>439</v>
      </c>
      <c r="G156" s="40"/>
      <c r="H156" s="40"/>
      <c r="I156" s="230"/>
      <c r="J156" s="40"/>
      <c r="K156" s="40"/>
      <c r="L156" s="44"/>
      <c r="M156" s="231"/>
      <c r="N156" s="232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133</v>
      </c>
      <c r="AU156" s="17" t="s">
        <v>82</v>
      </c>
    </row>
    <row r="157" s="2" customFormat="1" ht="16.5" customHeight="1">
      <c r="A157" s="38"/>
      <c r="B157" s="39"/>
      <c r="C157" s="215" t="s">
        <v>250</v>
      </c>
      <c r="D157" s="215" t="s">
        <v>126</v>
      </c>
      <c r="E157" s="216" t="s">
        <v>440</v>
      </c>
      <c r="F157" s="217" t="s">
        <v>441</v>
      </c>
      <c r="G157" s="218" t="s">
        <v>420</v>
      </c>
      <c r="H157" s="219">
        <v>1</v>
      </c>
      <c r="I157" s="220"/>
      <c r="J157" s="221">
        <f>ROUND(I157*H157,2)</f>
        <v>0</v>
      </c>
      <c r="K157" s="217" t="s">
        <v>1</v>
      </c>
      <c r="L157" s="44"/>
      <c r="M157" s="222" t="s">
        <v>1</v>
      </c>
      <c r="N157" s="223" t="s">
        <v>42</v>
      </c>
      <c r="O157" s="91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6" t="s">
        <v>131</v>
      </c>
      <c r="AT157" s="226" t="s">
        <v>126</v>
      </c>
      <c r="AU157" s="226" t="s">
        <v>82</v>
      </c>
      <c r="AY157" s="17" t="s">
        <v>123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7" t="s">
        <v>82</v>
      </c>
      <c r="BK157" s="227">
        <f>ROUND(I157*H157,2)</f>
        <v>0</v>
      </c>
      <c r="BL157" s="17" t="s">
        <v>131</v>
      </c>
      <c r="BM157" s="226" t="s">
        <v>377</v>
      </c>
    </row>
    <row r="158" s="2" customFormat="1">
      <c r="A158" s="38"/>
      <c r="B158" s="39"/>
      <c r="C158" s="40"/>
      <c r="D158" s="228" t="s">
        <v>133</v>
      </c>
      <c r="E158" s="40"/>
      <c r="F158" s="229" t="s">
        <v>441</v>
      </c>
      <c r="G158" s="40"/>
      <c r="H158" s="40"/>
      <c r="I158" s="230"/>
      <c r="J158" s="40"/>
      <c r="K158" s="40"/>
      <c r="L158" s="44"/>
      <c r="M158" s="231"/>
      <c r="N158" s="232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133</v>
      </c>
      <c r="AU158" s="17" t="s">
        <v>82</v>
      </c>
    </row>
    <row r="159" s="2" customFormat="1" ht="16.5" customHeight="1">
      <c r="A159" s="38"/>
      <c r="B159" s="39"/>
      <c r="C159" s="215" t="s">
        <v>7</v>
      </c>
      <c r="D159" s="215" t="s">
        <v>126</v>
      </c>
      <c r="E159" s="216" t="s">
        <v>442</v>
      </c>
      <c r="F159" s="217" t="s">
        <v>443</v>
      </c>
      <c r="G159" s="218" t="s">
        <v>420</v>
      </c>
      <c r="H159" s="219">
        <v>1</v>
      </c>
      <c r="I159" s="220"/>
      <c r="J159" s="221">
        <f>ROUND(I159*H159,2)</f>
        <v>0</v>
      </c>
      <c r="K159" s="217" t="s">
        <v>1</v>
      </c>
      <c r="L159" s="44"/>
      <c r="M159" s="222" t="s">
        <v>1</v>
      </c>
      <c r="N159" s="223" t="s">
        <v>42</v>
      </c>
      <c r="O159" s="91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6" t="s">
        <v>131</v>
      </c>
      <c r="AT159" s="226" t="s">
        <v>126</v>
      </c>
      <c r="AU159" s="226" t="s">
        <v>82</v>
      </c>
      <c r="AY159" s="17" t="s">
        <v>123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7" t="s">
        <v>82</v>
      </c>
      <c r="BK159" s="227">
        <f>ROUND(I159*H159,2)</f>
        <v>0</v>
      </c>
      <c r="BL159" s="17" t="s">
        <v>131</v>
      </c>
      <c r="BM159" s="226" t="s">
        <v>389</v>
      </c>
    </row>
    <row r="160" s="2" customFormat="1">
      <c r="A160" s="38"/>
      <c r="B160" s="39"/>
      <c r="C160" s="40"/>
      <c r="D160" s="228" t="s">
        <v>133</v>
      </c>
      <c r="E160" s="40"/>
      <c r="F160" s="229" t="s">
        <v>443</v>
      </c>
      <c r="G160" s="40"/>
      <c r="H160" s="40"/>
      <c r="I160" s="230"/>
      <c r="J160" s="40"/>
      <c r="K160" s="40"/>
      <c r="L160" s="44"/>
      <c r="M160" s="231"/>
      <c r="N160" s="232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133</v>
      </c>
      <c r="AU160" s="17" t="s">
        <v>82</v>
      </c>
    </row>
    <row r="161" s="2" customFormat="1" ht="16.5" customHeight="1">
      <c r="A161" s="38"/>
      <c r="B161" s="39"/>
      <c r="C161" s="215" t="s">
        <v>263</v>
      </c>
      <c r="D161" s="215" t="s">
        <v>126</v>
      </c>
      <c r="E161" s="216" t="s">
        <v>444</v>
      </c>
      <c r="F161" s="217" t="s">
        <v>445</v>
      </c>
      <c r="G161" s="218" t="s">
        <v>420</v>
      </c>
      <c r="H161" s="219">
        <v>1</v>
      </c>
      <c r="I161" s="220"/>
      <c r="J161" s="221">
        <f>ROUND(I161*H161,2)</f>
        <v>0</v>
      </c>
      <c r="K161" s="217" t="s">
        <v>1</v>
      </c>
      <c r="L161" s="44"/>
      <c r="M161" s="222" t="s">
        <v>1</v>
      </c>
      <c r="N161" s="223" t="s">
        <v>42</v>
      </c>
      <c r="O161" s="91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6" t="s">
        <v>131</v>
      </c>
      <c r="AT161" s="226" t="s">
        <v>126</v>
      </c>
      <c r="AU161" s="226" t="s">
        <v>82</v>
      </c>
      <c r="AY161" s="17" t="s">
        <v>123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7" t="s">
        <v>82</v>
      </c>
      <c r="BK161" s="227">
        <f>ROUND(I161*H161,2)</f>
        <v>0</v>
      </c>
      <c r="BL161" s="17" t="s">
        <v>131</v>
      </c>
      <c r="BM161" s="226" t="s">
        <v>446</v>
      </c>
    </row>
    <row r="162" s="2" customFormat="1">
      <c r="A162" s="38"/>
      <c r="B162" s="39"/>
      <c r="C162" s="40"/>
      <c r="D162" s="228" t="s">
        <v>133</v>
      </c>
      <c r="E162" s="40"/>
      <c r="F162" s="229" t="s">
        <v>445</v>
      </c>
      <c r="G162" s="40"/>
      <c r="H162" s="40"/>
      <c r="I162" s="230"/>
      <c r="J162" s="40"/>
      <c r="K162" s="40"/>
      <c r="L162" s="44"/>
      <c r="M162" s="231"/>
      <c r="N162" s="232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133</v>
      </c>
      <c r="AU162" s="17" t="s">
        <v>82</v>
      </c>
    </row>
    <row r="163" s="2" customFormat="1" ht="16.5" customHeight="1">
      <c r="A163" s="38"/>
      <c r="B163" s="39"/>
      <c r="C163" s="215" t="s">
        <v>268</v>
      </c>
      <c r="D163" s="215" t="s">
        <v>126</v>
      </c>
      <c r="E163" s="216" t="s">
        <v>447</v>
      </c>
      <c r="F163" s="217" t="s">
        <v>448</v>
      </c>
      <c r="G163" s="218" t="s">
        <v>420</v>
      </c>
      <c r="H163" s="219">
        <v>1</v>
      </c>
      <c r="I163" s="220"/>
      <c r="J163" s="221">
        <f>ROUND(I163*H163,2)</f>
        <v>0</v>
      </c>
      <c r="K163" s="217" t="s">
        <v>1</v>
      </c>
      <c r="L163" s="44"/>
      <c r="M163" s="222" t="s">
        <v>1</v>
      </c>
      <c r="N163" s="223" t="s">
        <v>42</v>
      </c>
      <c r="O163" s="91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6" t="s">
        <v>131</v>
      </c>
      <c r="AT163" s="226" t="s">
        <v>126</v>
      </c>
      <c r="AU163" s="226" t="s">
        <v>82</v>
      </c>
      <c r="AY163" s="17" t="s">
        <v>123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7" t="s">
        <v>82</v>
      </c>
      <c r="BK163" s="227">
        <f>ROUND(I163*H163,2)</f>
        <v>0</v>
      </c>
      <c r="BL163" s="17" t="s">
        <v>131</v>
      </c>
      <c r="BM163" s="226" t="s">
        <v>449</v>
      </c>
    </row>
    <row r="164" s="2" customFormat="1">
      <c r="A164" s="38"/>
      <c r="B164" s="39"/>
      <c r="C164" s="40"/>
      <c r="D164" s="228" t="s">
        <v>133</v>
      </c>
      <c r="E164" s="40"/>
      <c r="F164" s="229" t="s">
        <v>448</v>
      </c>
      <c r="G164" s="40"/>
      <c r="H164" s="40"/>
      <c r="I164" s="230"/>
      <c r="J164" s="40"/>
      <c r="K164" s="40"/>
      <c r="L164" s="44"/>
      <c r="M164" s="231"/>
      <c r="N164" s="232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133</v>
      </c>
      <c r="AU164" s="17" t="s">
        <v>82</v>
      </c>
    </row>
    <row r="165" s="2" customFormat="1" ht="16.5" customHeight="1">
      <c r="A165" s="38"/>
      <c r="B165" s="39"/>
      <c r="C165" s="215" t="s">
        <v>275</v>
      </c>
      <c r="D165" s="215" t="s">
        <v>126</v>
      </c>
      <c r="E165" s="216" t="s">
        <v>450</v>
      </c>
      <c r="F165" s="217" t="s">
        <v>451</v>
      </c>
      <c r="G165" s="218" t="s">
        <v>420</v>
      </c>
      <c r="H165" s="219">
        <v>6</v>
      </c>
      <c r="I165" s="220"/>
      <c r="J165" s="221">
        <f>ROUND(I165*H165,2)</f>
        <v>0</v>
      </c>
      <c r="K165" s="217" t="s">
        <v>1</v>
      </c>
      <c r="L165" s="44"/>
      <c r="M165" s="222" t="s">
        <v>1</v>
      </c>
      <c r="N165" s="223" t="s">
        <v>42</v>
      </c>
      <c r="O165" s="91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6" t="s">
        <v>131</v>
      </c>
      <c r="AT165" s="226" t="s">
        <v>126</v>
      </c>
      <c r="AU165" s="226" t="s">
        <v>82</v>
      </c>
      <c r="AY165" s="17" t="s">
        <v>123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7" t="s">
        <v>82</v>
      </c>
      <c r="BK165" s="227">
        <f>ROUND(I165*H165,2)</f>
        <v>0</v>
      </c>
      <c r="BL165" s="17" t="s">
        <v>131</v>
      </c>
      <c r="BM165" s="226" t="s">
        <v>452</v>
      </c>
    </row>
    <row r="166" s="2" customFormat="1">
      <c r="A166" s="38"/>
      <c r="B166" s="39"/>
      <c r="C166" s="40"/>
      <c r="D166" s="228" t="s">
        <v>133</v>
      </c>
      <c r="E166" s="40"/>
      <c r="F166" s="229" t="s">
        <v>451</v>
      </c>
      <c r="G166" s="40"/>
      <c r="H166" s="40"/>
      <c r="I166" s="230"/>
      <c r="J166" s="40"/>
      <c r="K166" s="40"/>
      <c r="L166" s="44"/>
      <c r="M166" s="231"/>
      <c r="N166" s="232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133</v>
      </c>
      <c r="AU166" s="17" t="s">
        <v>82</v>
      </c>
    </row>
    <row r="167" s="2" customFormat="1" ht="16.5" customHeight="1">
      <c r="A167" s="38"/>
      <c r="B167" s="39"/>
      <c r="C167" s="215" t="s">
        <v>281</v>
      </c>
      <c r="D167" s="215" t="s">
        <v>126</v>
      </c>
      <c r="E167" s="216" t="s">
        <v>453</v>
      </c>
      <c r="F167" s="217" t="s">
        <v>454</v>
      </c>
      <c r="G167" s="218" t="s">
        <v>253</v>
      </c>
      <c r="H167" s="219">
        <v>1</v>
      </c>
      <c r="I167" s="220"/>
      <c r="J167" s="221">
        <f>ROUND(I167*H167,2)</f>
        <v>0</v>
      </c>
      <c r="K167" s="217" t="s">
        <v>1</v>
      </c>
      <c r="L167" s="44"/>
      <c r="M167" s="222" t="s">
        <v>1</v>
      </c>
      <c r="N167" s="223" t="s">
        <v>42</v>
      </c>
      <c r="O167" s="91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6" t="s">
        <v>131</v>
      </c>
      <c r="AT167" s="226" t="s">
        <v>126</v>
      </c>
      <c r="AU167" s="226" t="s">
        <v>82</v>
      </c>
      <c r="AY167" s="17" t="s">
        <v>123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7" t="s">
        <v>82</v>
      </c>
      <c r="BK167" s="227">
        <f>ROUND(I167*H167,2)</f>
        <v>0</v>
      </c>
      <c r="BL167" s="17" t="s">
        <v>131</v>
      </c>
      <c r="BM167" s="226" t="s">
        <v>455</v>
      </c>
    </row>
    <row r="168" s="2" customFormat="1">
      <c r="A168" s="38"/>
      <c r="B168" s="39"/>
      <c r="C168" s="40"/>
      <c r="D168" s="228" t="s">
        <v>133</v>
      </c>
      <c r="E168" s="40"/>
      <c r="F168" s="229" t="s">
        <v>454</v>
      </c>
      <c r="G168" s="40"/>
      <c r="H168" s="40"/>
      <c r="I168" s="230"/>
      <c r="J168" s="40"/>
      <c r="K168" s="40"/>
      <c r="L168" s="44"/>
      <c r="M168" s="277"/>
      <c r="N168" s="278"/>
      <c r="O168" s="279"/>
      <c r="P168" s="279"/>
      <c r="Q168" s="279"/>
      <c r="R168" s="279"/>
      <c r="S168" s="279"/>
      <c r="T168" s="280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133</v>
      </c>
      <c r="AU168" s="17" t="s">
        <v>82</v>
      </c>
    </row>
    <row r="169" s="2" customFormat="1" ht="6.96" customHeight="1">
      <c r="A169" s="38"/>
      <c r="B169" s="66"/>
      <c r="C169" s="67"/>
      <c r="D169" s="67"/>
      <c r="E169" s="67"/>
      <c r="F169" s="67"/>
      <c r="G169" s="67"/>
      <c r="H169" s="67"/>
      <c r="I169" s="67"/>
      <c r="J169" s="67"/>
      <c r="K169" s="67"/>
      <c r="L169" s="44"/>
      <c r="M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</row>
  </sheetData>
  <sheetProtection sheet="1" autoFilter="0" formatColumns="0" formatRows="0" objects="1" scenarios="1" spinCount="100000" saltValue="8xapCxHu3QhQIv8/3mYucOI0Y1MMv+2QXnFh/TbO4uZiMTm7qlDNScatruOxWxBMM5fqUfNDkP1TKF0FjPcK+A==" hashValue="g9UfJbLSIlMe0HTQLIF0ZdUqhUPRkXwVNf4uKiPnCJkGMf1TzEp8naNGRpWcHE8wMmyI8nVqRhYP5e7hWqu82A==" algorithmName="SHA-512" password="CC35"/>
  <autoFilter ref="C116:K168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DESKTOP-C275LRE\Jindra</dc:creator>
  <cp:lastModifiedBy>DESKTOP-C275LRE\Jindra</cp:lastModifiedBy>
  <dcterms:created xsi:type="dcterms:W3CDTF">2025-07-18T07:43:01Z</dcterms:created>
  <dcterms:modified xsi:type="dcterms:W3CDTF">2025-07-18T07:43:02Z</dcterms:modified>
</cp:coreProperties>
</file>