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\Export\"/>
    </mc:Choice>
  </mc:AlternateContent>
  <bookViews>
    <workbookView xWindow="0" yWindow="0" windowWidth="0" windowHeight="0"/>
  </bookViews>
  <sheets>
    <sheet name="Rekapitulace stavby" sheetId="1" r:id="rId1"/>
    <sheet name="01 - SO 03 Oprava zídky s..." sheetId="2" r:id="rId2"/>
    <sheet name="02 - VRN" sheetId="3" r:id="rId3"/>
    <sheet name="Pokyny pro vyplnění" sheetId="4" r:id="rId4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'01 - SO 03 Oprava zídky s...'!$C$90:$K$326</definedName>
    <definedName name="_xlnm.Print_Area" localSheetId="1">'01 - SO 03 Oprava zídky s...'!$C$4:$J$39,'01 - SO 03 Oprava zídky s...'!$C$45:$J$72,'01 - SO 03 Oprava zídky s...'!$C$78:$K$326</definedName>
    <definedName name="_xlnm.Print_Titles" localSheetId="1">'01 - SO 03 Oprava zídky s...'!$90:$90</definedName>
    <definedName name="_xlnm._FilterDatabase" localSheetId="2" hidden="1">'02 - VRN'!$C$81:$K$98</definedName>
    <definedName name="_xlnm.Print_Area" localSheetId="2">'02 - VRN'!$C$4:$J$39,'02 - VRN'!$C$45:$J$63,'02 - VRN'!$C$69:$K$98</definedName>
    <definedName name="_xlnm.Print_Titles" localSheetId="2">'02 - VRN'!$81:$81</definedName>
    <definedName name="_xlnm.Print_Area" localSheetId="3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3" l="1" r="J37"/>
  <c r="J36"/>
  <c i="1" r="AY56"/>
  <c i="3" r="J35"/>
  <c i="1" r="AX56"/>
  <c i="3" r="BI96"/>
  <c r="BH96"/>
  <c r="BG96"/>
  <c r="BF96"/>
  <c r="T96"/>
  <c r="R96"/>
  <c r="P96"/>
  <c r="BI93"/>
  <c r="BH93"/>
  <c r="BG93"/>
  <c r="BF93"/>
  <c r="T93"/>
  <c r="R93"/>
  <c r="P93"/>
  <c r="BI89"/>
  <c r="BH89"/>
  <c r="BG89"/>
  <c r="BF89"/>
  <c r="T89"/>
  <c r="T88"/>
  <c r="R89"/>
  <c r="R88"/>
  <c r="P89"/>
  <c r="P88"/>
  <c r="BI84"/>
  <c r="BH84"/>
  <c r="BG84"/>
  <c r="BF84"/>
  <c r="T84"/>
  <c r="R84"/>
  <c r="P84"/>
  <c r="J79"/>
  <c r="J78"/>
  <c r="F78"/>
  <c r="F76"/>
  <c r="E74"/>
  <c r="J55"/>
  <c r="J54"/>
  <c r="F54"/>
  <c r="F52"/>
  <c r="E50"/>
  <c r="J18"/>
  <c r="E18"/>
  <c r="F79"/>
  <c r="J17"/>
  <c r="J12"/>
  <c r="J76"/>
  <c r="E7"/>
  <c r="E48"/>
  <c i="2" r="J37"/>
  <c r="J36"/>
  <c i="1" r="AY55"/>
  <c i="2" r="J35"/>
  <c i="1" r="AX55"/>
  <c i="2" r="BI324"/>
  <c r="BH324"/>
  <c r="BG324"/>
  <c r="BF324"/>
  <c r="T324"/>
  <c r="R324"/>
  <c r="P324"/>
  <c r="BI320"/>
  <c r="BH320"/>
  <c r="BG320"/>
  <c r="BF320"/>
  <c r="T320"/>
  <c r="R320"/>
  <c r="P320"/>
  <c r="BI314"/>
  <c r="BH314"/>
  <c r="BG314"/>
  <c r="BF314"/>
  <c r="T314"/>
  <c r="R314"/>
  <c r="P314"/>
  <c r="BI309"/>
  <c r="BH309"/>
  <c r="BG309"/>
  <c r="BF309"/>
  <c r="T309"/>
  <c r="T301"/>
  <c r="R309"/>
  <c r="R301"/>
  <c r="P309"/>
  <c r="P301"/>
  <c r="BI302"/>
  <c r="BH302"/>
  <c r="BG302"/>
  <c r="BF302"/>
  <c r="T302"/>
  <c r="R302"/>
  <c r="P302"/>
  <c r="BI297"/>
  <c r="BH297"/>
  <c r="BG297"/>
  <c r="BF297"/>
  <c r="T297"/>
  <c r="T296"/>
  <c r="R297"/>
  <c r="R296"/>
  <c r="P297"/>
  <c r="P296"/>
  <c r="BI293"/>
  <c r="BH293"/>
  <c r="BG293"/>
  <c r="BF293"/>
  <c r="T293"/>
  <c r="R293"/>
  <c r="P293"/>
  <c r="BI289"/>
  <c r="BH289"/>
  <c r="BG289"/>
  <c r="BF289"/>
  <c r="T289"/>
  <c r="R289"/>
  <c r="P289"/>
  <c r="BI286"/>
  <c r="BH286"/>
  <c r="BG286"/>
  <c r="BF286"/>
  <c r="T286"/>
  <c r="R286"/>
  <c r="P286"/>
  <c r="BI282"/>
  <c r="BH282"/>
  <c r="BG282"/>
  <c r="BF282"/>
  <c r="T282"/>
  <c r="R282"/>
  <c r="P282"/>
  <c r="BI279"/>
  <c r="BH279"/>
  <c r="BG279"/>
  <c r="BF279"/>
  <c r="T279"/>
  <c r="R279"/>
  <c r="P279"/>
  <c r="BI276"/>
  <c r="BH276"/>
  <c r="BG276"/>
  <c r="BF276"/>
  <c r="T276"/>
  <c r="R276"/>
  <c r="P276"/>
  <c r="BI270"/>
  <c r="BH270"/>
  <c r="BG270"/>
  <c r="BF270"/>
  <c r="T270"/>
  <c r="R270"/>
  <c r="P270"/>
  <c r="BI267"/>
  <c r="BH267"/>
  <c r="BG267"/>
  <c r="BF267"/>
  <c r="T267"/>
  <c r="R267"/>
  <c r="P267"/>
  <c r="BI263"/>
  <c r="BH263"/>
  <c r="BG263"/>
  <c r="BF263"/>
  <c r="T263"/>
  <c r="R263"/>
  <c r="P263"/>
  <c r="BI260"/>
  <c r="BH260"/>
  <c r="BG260"/>
  <c r="BF260"/>
  <c r="T260"/>
  <c r="R260"/>
  <c r="P260"/>
  <c r="BI257"/>
  <c r="BH257"/>
  <c r="BG257"/>
  <c r="BF257"/>
  <c r="T257"/>
  <c r="R257"/>
  <c r="P257"/>
  <c r="BI254"/>
  <c r="BH254"/>
  <c r="BG254"/>
  <c r="BF254"/>
  <c r="T254"/>
  <c r="R254"/>
  <c r="P254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4"/>
  <c r="BH244"/>
  <c r="BG244"/>
  <c r="BF244"/>
  <c r="T244"/>
  <c r="R244"/>
  <c r="P244"/>
  <c r="BI242"/>
  <c r="BH242"/>
  <c r="BG242"/>
  <c r="BF242"/>
  <c r="T242"/>
  <c r="R242"/>
  <c r="P242"/>
  <c r="BI239"/>
  <c r="BH239"/>
  <c r="BG239"/>
  <c r="BF239"/>
  <c r="T239"/>
  <c r="R239"/>
  <c r="P239"/>
  <c r="BI232"/>
  <c r="BH232"/>
  <c r="BG232"/>
  <c r="BF232"/>
  <c r="T232"/>
  <c r="R232"/>
  <c r="P232"/>
  <c r="BI228"/>
  <c r="BH228"/>
  <c r="BG228"/>
  <c r="BF228"/>
  <c r="T228"/>
  <c r="R228"/>
  <c r="P228"/>
  <c r="BI224"/>
  <c r="BH224"/>
  <c r="BG224"/>
  <c r="BF224"/>
  <c r="T224"/>
  <c r="R224"/>
  <c r="P224"/>
  <c r="BI219"/>
  <c r="BH219"/>
  <c r="BG219"/>
  <c r="BF219"/>
  <c r="T219"/>
  <c r="R219"/>
  <c r="P219"/>
  <c r="BI214"/>
  <c r="BH214"/>
  <c r="BG214"/>
  <c r="BF214"/>
  <c r="T214"/>
  <c r="R214"/>
  <c r="P214"/>
  <c r="BI210"/>
  <c r="BH210"/>
  <c r="BG210"/>
  <c r="BF210"/>
  <c r="T210"/>
  <c r="R210"/>
  <c r="P210"/>
  <c r="BI205"/>
  <c r="BH205"/>
  <c r="BG205"/>
  <c r="BF205"/>
  <c r="T205"/>
  <c r="R205"/>
  <c r="P205"/>
  <c r="BI201"/>
  <c r="BH201"/>
  <c r="BG201"/>
  <c r="BF201"/>
  <c r="T201"/>
  <c r="R201"/>
  <c r="P201"/>
  <c r="BI197"/>
  <c r="BH197"/>
  <c r="BG197"/>
  <c r="BF197"/>
  <c r="T197"/>
  <c r="R197"/>
  <c r="P197"/>
  <c r="BI193"/>
  <c r="BH193"/>
  <c r="BG193"/>
  <c r="BF193"/>
  <c r="T193"/>
  <c r="R193"/>
  <c r="P193"/>
  <c r="BI189"/>
  <c r="BH189"/>
  <c r="BG189"/>
  <c r="BF189"/>
  <c r="T189"/>
  <c r="R189"/>
  <c r="P189"/>
  <c r="BI186"/>
  <c r="BH186"/>
  <c r="BG186"/>
  <c r="BF186"/>
  <c r="T186"/>
  <c r="R186"/>
  <c r="P186"/>
  <c r="BI183"/>
  <c r="BH183"/>
  <c r="BG183"/>
  <c r="BF183"/>
  <c r="T183"/>
  <c r="R183"/>
  <c r="P183"/>
  <c r="BI180"/>
  <c r="BH180"/>
  <c r="BG180"/>
  <c r="BF180"/>
  <c r="T180"/>
  <c r="R180"/>
  <c r="P180"/>
  <c r="BI176"/>
  <c r="BH176"/>
  <c r="BG176"/>
  <c r="BF176"/>
  <c r="T176"/>
  <c r="R176"/>
  <c r="P176"/>
  <c r="BI173"/>
  <c r="BH173"/>
  <c r="BG173"/>
  <c r="BF173"/>
  <c r="T173"/>
  <c r="R173"/>
  <c r="P173"/>
  <c r="BI170"/>
  <c r="BH170"/>
  <c r="BG170"/>
  <c r="BF170"/>
  <c r="T170"/>
  <c r="R170"/>
  <c r="P170"/>
  <c r="BI167"/>
  <c r="BH167"/>
  <c r="BG167"/>
  <c r="BF167"/>
  <c r="T167"/>
  <c r="R167"/>
  <c r="P167"/>
  <c r="BI163"/>
  <c r="BH163"/>
  <c r="BG163"/>
  <c r="BF163"/>
  <c r="T163"/>
  <c r="R163"/>
  <c r="P163"/>
  <c r="BI157"/>
  <c r="BH157"/>
  <c r="BG157"/>
  <c r="BF157"/>
  <c r="T157"/>
  <c r="R157"/>
  <c r="P157"/>
  <c r="BI152"/>
  <c r="BH152"/>
  <c r="BG152"/>
  <c r="BF152"/>
  <c r="T152"/>
  <c r="R152"/>
  <c r="P152"/>
  <c r="BI149"/>
  <c r="BH149"/>
  <c r="BG149"/>
  <c r="BF149"/>
  <c r="T149"/>
  <c r="R149"/>
  <c r="P149"/>
  <c r="BI145"/>
  <c r="BH145"/>
  <c r="BG145"/>
  <c r="BF145"/>
  <c r="T145"/>
  <c r="R145"/>
  <c r="P145"/>
  <c r="BI142"/>
  <c r="BH142"/>
  <c r="BG142"/>
  <c r="BF142"/>
  <c r="T142"/>
  <c r="R142"/>
  <c r="P142"/>
  <c r="BI138"/>
  <c r="BH138"/>
  <c r="BG138"/>
  <c r="BF138"/>
  <c r="T138"/>
  <c r="R138"/>
  <c r="P138"/>
  <c r="BI133"/>
  <c r="BH133"/>
  <c r="BG133"/>
  <c r="BF133"/>
  <c r="T133"/>
  <c r="R133"/>
  <c r="P133"/>
  <c r="BI128"/>
  <c r="BH128"/>
  <c r="BG128"/>
  <c r="BF128"/>
  <c r="T128"/>
  <c r="R128"/>
  <c r="P128"/>
  <c r="BI124"/>
  <c r="BH124"/>
  <c r="BG124"/>
  <c r="BF124"/>
  <c r="T124"/>
  <c r="R124"/>
  <c r="P124"/>
  <c r="BI120"/>
  <c r="BH120"/>
  <c r="BG120"/>
  <c r="BF120"/>
  <c r="T120"/>
  <c r="R120"/>
  <c r="P120"/>
  <c r="BI113"/>
  <c r="BH113"/>
  <c r="BG113"/>
  <c r="BF113"/>
  <c r="T113"/>
  <c r="R113"/>
  <c r="P113"/>
  <c r="BI106"/>
  <c r="BH106"/>
  <c r="BG106"/>
  <c r="BF106"/>
  <c r="T106"/>
  <c r="R106"/>
  <c r="P106"/>
  <c r="BI103"/>
  <c r="BH103"/>
  <c r="BG103"/>
  <c r="BF103"/>
  <c r="T103"/>
  <c r="R103"/>
  <c r="P103"/>
  <c r="BI100"/>
  <c r="BH100"/>
  <c r="BG100"/>
  <c r="BF100"/>
  <c r="T100"/>
  <c r="R100"/>
  <c r="P100"/>
  <c r="BI97"/>
  <c r="BH97"/>
  <c r="BG97"/>
  <c r="BF97"/>
  <c r="T97"/>
  <c r="R97"/>
  <c r="P97"/>
  <c r="BI94"/>
  <c r="BH94"/>
  <c r="BG94"/>
  <c r="BF94"/>
  <c r="T94"/>
  <c r="R94"/>
  <c r="P94"/>
  <c r="J88"/>
  <c r="J87"/>
  <c r="F87"/>
  <c r="F85"/>
  <c r="E83"/>
  <c r="J55"/>
  <c r="J54"/>
  <c r="F54"/>
  <c r="F52"/>
  <c r="E50"/>
  <c r="J18"/>
  <c r="E18"/>
  <c r="F88"/>
  <c r="J17"/>
  <c r="J12"/>
  <c r="J52"/>
  <c r="E7"/>
  <c r="E48"/>
  <c i="1" r="AS54"/>
  <c r="L50"/>
  <c r="AM50"/>
  <c r="AM49"/>
  <c r="L49"/>
  <c r="AM47"/>
  <c r="L47"/>
  <c r="L45"/>
  <c r="L44"/>
  <c i="2" r="BK224"/>
  <c r="J232"/>
  <c r="BK145"/>
  <c r="BK279"/>
  <c r="J163"/>
  <c r="BK100"/>
  <c r="BK314"/>
  <c r="BK282"/>
  <c r="BK170"/>
  <c r="BK142"/>
  <c r="BK263"/>
  <c r="J193"/>
  <c i="3" r="J84"/>
  <c i="2" r="BK210"/>
  <c r="J251"/>
  <c r="J120"/>
  <c r="J244"/>
  <c r="BK193"/>
  <c r="J309"/>
  <c r="J113"/>
  <c r="BK167"/>
  <c r="BK183"/>
  <c r="BK186"/>
  <c i="3" r="J89"/>
  <c i="2" r="BK297"/>
  <c r="J263"/>
  <c r="BK180"/>
  <c r="BK214"/>
  <c r="J270"/>
  <c i="3" r="J96"/>
  <c i="2" r="J183"/>
  <c i="3" r="BK89"/>
  <c i="2" r="BK176"/>
  <c r="BK120"/>
  <c r="J279"/>
  <c r="BK219"/>
  <c r="BK94"/>
  <c r="J128"/>
  <c r="J197"/>
  <c r="J224"/>
  <c r="BK106"/>
  <c r="J254"/>
  <c r="BK103"/>
  <c r="J219"/>
  <c r="J214"/>
  <c r="BK189"/>
  <c r="BK254"/>
  <c i="3" r="BK93"/>
  <c i="2" r="BK276"/>
  <c r="BK267"/>
  <c r="J324"/>
  <c r="J133"/>
  <c r="J142"/>
  <c r="J94"/>
  <c r="J186"/>
  <c r="BK244"/>
  <c r="BK270"/>
  <c r="J167"/>
  <c r="BK257"/>
  <c i="3" r="BK96"/>
  <c i="2" r="BK309"/>
  <c r="BK157"/>
  <c r="BK138"/>
  <c r="BK293"/>
  <c r="J247"/>
  <c r="BK249"/>
  <c r="J157"/>
  <c r="J97"/>
  <c r="BK173"/>
  <c i="3" r="J93"/>
  <c i="2" r="J297"/>
  <c r="J257"/>
  <c r="J289"/>
  <c r="BK242"/>
  <c r="J293"/>
  <c r="BK205"/>
  <c r="J210"/>
  <c r="J124"/>
  <c r="J205"/>
  <c r="J100"/>
  <c r="BK232"/>
  <c r="J286"/>
  <c r="BK228"/>
  <c r="J228"/>
  <c r="BK124"/>
  <c r="BK260"/>
  <c r="J189"/>
  <c r="BK247"/>
  <c r="J260"/>
  <c r="BK324"/>
  <c r="BK197"/>
  <c r="BK113"/>
  <c r="BK289"/>
  <c r="J173"/>
  <c r="J180"/>
  <c r="BK97"/>
  <c r="J176"/>
  <c r="J320"/>
  <c r="J242"/>
  <c r="BK302"/>
  <c r="BK152"/>
  <c i="3" r="BK84"/>
  <c i="2" r="J103"/>
  <c r="J249"/>
  <c r="J138"/>
  <c r="BK201"/>
  <c r="BK128"/>
  <c r="BK239"/>
  <c r="J282"/>
  <c r="BK320"/>
  <c r="J302"/>
  <c r="J201"/>
  <c r="J145"/>
  <c r="J106"/>
  <c r="BK286"/>
  <c r="J267"/>
  <c r="BK251"/>
  <c r="J276"/>
  <c r="J239"/>
  <c r="J314"/>
  <c r="J149"/>
  <c r="BK163"/>
  <c r="J170"/>
  <c r="J152"/>
  <c r="BK149"/>
  <c r="BK133"/>
  <c l="1" r="P137"/>
  <c r="P156"/>
  <c r="P238"/>
  <c r="R313"/>
  <c r="R300"/>
  <c r="P93"/>
  <c r="R156"/>
  <c r="BK179"/>
  <c r="J179"/>
  <c r="J64"/>
  <c r="R179"/>
  <c r="BK285"/>
  <c r="J285"/>
  <c r="J67"/>
  <c r="BK156"/>
  <c r="J156"/>
  <c r="J63"/>
  <c r="R238"/>
  <c i="3" r="F35"/>
  <c i="1" r="BB56"/>
  <c i="2" r="T93"/>
  <c r="R192"/>
  <c r="T137"/>
  <c r="T238"/>
  <c r="P313"/>
  <c r="P300"/>
  <c r="R93"/>
  <c r="BK192"/>
  <c r="J192"/>
  <c r="J65"/>
  <c r="T285"/>
  <c r="T313"/>
  <c r="T300"/>
  <c i="3" r="BK92"/>
  <c r="J92"/>
  <c r="J62"/>
  <c i="2" r="T192"/>
  <c r="BK137"/>
  <c r="J137"/>
  <c r="J62"/>
  <c r="P192"/>
  <c r="R285"/>
  <c r="BK313"/>
  <c r="J313"/>
  <c r="J71"/>
  <c i="3" r="P92"/>
  <c r="P83"/>
  <c r="P82"/>
  <c i="1" r="AU56"/>
  <c i="2" r="BK93"/>
  <c r="T156"/>
  <c r="P179"/>
  <c r="T179"/>
  <c r="P285"/>
  <c i="3" r="R92"/>
  <c r="R83"/>
  <c r="R82"/>
  <c i="2" r="R137"/>
  <c r="BK238"/>
  <c r="J238"/>
  <c r="J66"/>
  <c i="3" r="T92"/>
  <c r="T83"/>
  <c r="T82"/>
  <c i="2" r="BK296"/>
  <c r="BK301"/>
  <c r="J301"/>
  <c r="J70"/>
  <c i="3" r="BK88"/>
  <c r="J88"/>
  <c r="J61"/>
  <c r="F34"/>
  <c i="1" r="BA56"/>
  <c i="3" r="F37"/>
  <c i="1" r="BD56"/>
  <c i="2" r="J296"/>
  <c r="J68"/>
  <c i="3" r="F36"/>
  <c i="1" r="BC56"/>
  <c i="3" r="J34"/>
  <c i="1" r="AW56"/>
  <c i="3" r="BE93"/>
  <c r="F55"/>
  <c r="BE96"/>
  <c i="2" r="J93"/>
  <c r="J61"/>
  <c i="3" r="J52"/>
  <c r="BE89"/>
  <c i="2" r="BK300"/>
  <c r="J300"/>
  <c r="J69"/>
  <c i="3" r="E72"/>
  <c r="BE84"/>
  <c i="2" r="F34"/>
  <c i="1" r="BA55"/>
  <c r="BA54"/>
  <c r="AW54"/>
  <c r="AK30"/>
  <c i="2" r="F35"/>
  <c i="1" r="BB55"/>
  <c r="BB54"/>
  <c r="W31"/>
  <c i="2" r="J34"/>
  <c i="1" r="AW55"/>
  <c i="2" r="F36"/>
  <c i="1" r="BC55"/>
  <c r="BC54"/>
  <c r="AY54"/>
  <c i="2" r="F37"/>
  <c i="1" r="BD55"/>
  <c r="BD54"/>
  <c r="W33"/>
  <c i="2" r="BE113"/>
  <c r="BE124"/>
  <c r="BE232"/>
  <c r="BE257"/>
  <c r="BE263"/>
  <c r="F55"/>
  <c r="BE145"/>
  <c r="BE152"/>
  <c r="BE249"/>
  <c r="BE267"/>
  <c r="BE279"/>
  <c r="BE282"/>
  <c r="BE289"/>
  <c r="BE293"/>
  <c r="E81"/>
  <c r="BE176"/>
  <c r="BE201"/>
  <c r="BE297"/>
  <c r="BE302"/>
  <c r="BE314"/>
  <c r="BE320"/>
  <c r="BE120"/>
  <c r="BE180"/>
  <c r="BE242"/>
  <c r="BE251"/>
  <c r="BE286"/>
  <c r="BE309"/>
  <c r="BE97"/>
  <c r="BE186"/>
  <c r="BE214"/>
  <c r="BE103"/>
  <c r="BE138"/>
  <c r="BE210"/>
  <c r="BE254"/>
  <c r="BE183"/>
  <c r="BE197"/>
  <c r="BE205"/>
  <c r="BE224"/>
  <c r="BE100"/>
  <c r="BE167"/>
  <c r="BE239"/>
  <c r="J85"/>
  <c r="BE106"/>
  <c r="BE173"/>
  <c r="BE189"/>
  <c r="BE219"/>
  <c r="BE247"/>
  <c r="BE133"/>
  <c r="BE149"/>
  <c r="BE157"/>
  <c r="BE163"/>
  <c r="BE193"/>
  <c r="BE228"/>
  <c r="BE260"/>
  <c r="BE94"/>
  <c r="BE128"/>
  <c r="BE170"/>
  <c r="BE244"/>
  <c r="BE276"/>
  <c r="BE324"/>
  <c r="BE142"/>
  <c r="BE270"/>
  <c l="1" r="BK92"/>
  <c r="J92"/>
  <c r="J60"/>
  <c r="P92"/>
  <c r="P91"/>
  <c i="1" r="AU55"/>
  <c r="AU54"/>
  <c i="2" r="T92"/>
  <c r="T91"/>
  <c r="R92"/>
  <c r="R91"/>
  <c i="3" r="BK83"/>
  <c r="BK82"/>
  <c r="J82"/>
  <c r="J30"/>
  <c i="1" r="AG56"/>
  <c i="2" r="BK91"/>
  <c r="J91"/>
  <c r="J30"/>
  <c i="1" r="AG55"/>
  <c i="3" r="F33"/>
  <c i="1" r="AZ56"/>
  <c i="3" r="J33"/>
  <c i="1" r="AV56"/>
  <c r="AT56"/>
  <c r="AN56"/>
  <c r="W32"/>
  <c r="W30"/>
  <c r="AX54"/>
  <c i="2" r="F33"/>
  <c i="1" r="AZ55"/>
  <c i="2" r="J33"/>
  <c i="1" r="AV55"/>
  <c r="AT55"/>
  <c r="AN55"/>
  <c l="1" r="AG54"/>
  <c r="AK26"/>
  <c i="3" r="J59"/>
  <c r="J83"/>
  <c r="J60"/>
  <c i="1" r="AZ54"/>
  <c r="W29"/>
  <c i="2" r="J59"/>
  <c i="3" r="J39"/>
  <c i="1" r="AV54"/>
  <c r="AK29"/>
  <c r="AK35"/>
  <c i="2" r="J39"/>
  <c i="1" l="1"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<sst xmlns="http://schemas.openxmlformats.org/spreadsheetml/2006/main">
  <si>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</si>
  <si>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</si>
  <si>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</si>
  <si>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</si>
  <si>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</si>
  <si>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{6601063e-a283-4301-932b-476432fc1835}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</si>
  <si>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</si>
  <si>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</si>
  <si>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</si>
  <si>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</si>
  <si>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</si>
  <si>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</si>
  <si>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</si>
  <si>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</si>
  <si>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20230322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</si>
  <si>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</si>
  <si>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</si>
  <si>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Oprava brány Lesní hřbitov</t>
  </si>
  <si>
    <t>KSO:</t>
  </si>
  <si>
    <t/>
  </si>
  <si>
    <t>CC-CZ:</t>
  </si>
  <si>
    <t>Místo:</t>
  </si>
  <si>
    <t>Nový Bor</t>
  </si>
  <si>
    <t>Datum:</t>
  </si>
  <si>
    <t>20. 4. 2023</t>
  </si>
  <si>
    <t>Zadavatel:</t>
  </si>
  <si>
    <t>IČ:</t>
  </si>
  <si>
    <t>Město N. Bor</t>
  </si>
  <si>
    <t>DIČ:</t>
  </si>
  <si>
    <t>Účastník:</t>
  </si>
  <si>
    <t>Vyplň údaj</t>
  </si>
  <si>
    <t>Projektant:</t>
  </si>
  <si>
    <t>R. Voce</t>
  </si>
  <si>
    <t>True</t>
  </si>
  <si>
    <t>Zpracovatel:</t>
  </si>
  <si>
    <t>J. Nešněra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</si>
  <si>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</si>
  <si>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</si>
  <si>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</si>
  <si>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</si>
  <si>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</si>
  <si>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</si>
  <si>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</si>
  <si>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</si>
  <si>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</si>
  <si>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</si>
  <si>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</si>
  <si>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</si>
  <si>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</si>
  <si>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</si>
  <si>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</si>
  <si>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</si>
  <si>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</si>
  <si>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</si>
  <si>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</si>
  <si>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</si>
  <si>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</si>
  <si>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</si>
  <si>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</si>
  <si>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</si>
  <si>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</si>
  <si>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</si>
  <si>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</si>
  <si>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</si>
  <si>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</si>
  <si>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</si>
  <si>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</si>
  <si>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</si>
  <si>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</si>
  <si>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</si>
  <si>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</si>
  <si>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</si>
  <si>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</si>
  <si>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</si>
  <si>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</si>
  <si>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</si>
  <si>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</si>
  <si>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</si>
  <si>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SO 03 Oprava zídky s bránou</t>
  </si>
  <si>
    <t>STA</t>
  </si>
  <si>
    <t>1</t>
  </si>
  <si>
    <t>{5cb9142e-1de7-40e0-81be-5521cb6ee832}</t>
  </si>
  <si>
    <t>2</t>
  </si>
  <si>
    <t>02</t>
  </si>
  <si>
    <t>VRN</t>
  </si>
  <si>
    <t>{feb0f883-cb9b-45f5-9024-bad3b11ed6ca}</t>
  </si>
  <si>
    <t>KRYCÍ LIST SOUPISU PRACÍ</t>
  </si>
  <si>
    <t>Objekt:</t>
  </si>
  <si>
    <t>01 - SO 03 Oprava zídky s bránou</t>
  </si>
  <si>
    <t>Město Nový Bor</t>
  </si>
  <si>
    <t>J. Nenšěra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</si>
  <si>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</si>
  <si>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</si>
  <si>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</si>
  <si>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</si>
  <si>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</si>
  <si>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</si>
  <si>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</si>
  <si>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</si>
  <si>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</si>
  <si>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</si>
  <si>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</si>
  <si>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</si>
  <si>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</si>
  <si>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</si>
  <si>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</si>
  <si>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783 - Dokončovací práce - nátěry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</si>
  <si>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</si>
  <si>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</si>
  <si>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</si>
  <si>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</si>
  <si>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</si>
  <si>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</si>
  <si>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</si>
  <si>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</si>
  <si>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</si>
  <si>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</si>
  <si>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</si>
  <si>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</si>
  <si>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Dodavatel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</si>
  <si>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</si>
  <si>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</si>
  <si>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</si>
  <si>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</si>
  <si>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</si>
  <si>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</si>
  <si>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</si>
  <si>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z betonových nebo kamenných dlaždic komunikací pro pěší ručně</t>
  </si>
  <si>
    <t>m2</t>
  </si>
  <si>
    <t>CS ÚRS 2025 01</t>
  </si>
  <si>
    <t>4</t>
  </si>
  <si>
    <t>-1399113922</t>
  </si>
  <si>
    <t>PP</t>
  </si>
  <si>
    <t>Rozebrání dlažeb komunikací pro pěší s přemístěním hmot na skládku na vzdálenost do 3 m nebo s naložením na dopravní prostředek s ložem z kameniva nebo živice a s jakoukoliv výplní spár ručně z betonových nebo kameninových dlaždic, desek nebo tvarovek</t>
  </si>
  <si>
    <t>Online PSC</t>
  </si>
  <si>
    <t>https://podminky.urs.cz/item/CS_URS_2025_01/113106121</t>
  </si>
  <si>
    <t>113107130</t>
  </si>
  <si>
    <t>Odstranění podkladu z betonu prostého tl do 100 mm ručně</t>
  </si>
  <si>
    <t>1085315330</t>
  </si>
  <si>
    <t>Odstranění podkladů nebo krytů ručně s přemístěním hmot na skládku na vzdálenost do 3 m nebo s naložením na dopravní prostředek z betonu prostého, o tl. vrstvy do 100 mm</t>
  </si>
  <si>
    <t>https://podminky.urs.cz/item/CS_URS_2025_01/113107130</t>
  </si>
  <si>
    <t>3</t>
  </si>
  <si>
    <t>113107136</t>
  </si>
  <si>
    <t>Odstranění podkladu z betonu vyztuženého sítěmi tl přes 100 do 150 mm ručně</t>
  </si>
  <si>
    <t>1892497101</t>
  </si>
  <si>
    <t>Odstranění podkladů nebo krytů ručně s přemístěním hmot na skládku na vzdálenost do 3 m nebo s naložením na dopravní prostředek z betonu vyztuženého sítěmi, o tl. vrstvy přes 100 do 150 mm</t>
  </si>
  <si>
    <t>https://podminky.urs.cz/item/CS_URS_2025_01/113107136</t>
  </si>
  <si>
    <t>113107141</t>
  </si>
  <si>
    <t>Odstranění podkladu živičného tl 50 mm ručně</t>
  </si>
  <si>
    <t>-1774795355</t>
  </si>
  <si>
    <t>Odstranění podkladů nebo krytů ručně s přemístěním hmot na skládku na vzdálenost do 3 m nebo s naložením na dopravní prostředek živičných, o tl. vrstvy do 50 mm</t>
  </si>
  <si>
    <t>https://podminky.urs.cz/item/CS_URS_2025_01/113107141</t>
  </si>
  <si>
    <t>5</t>
  </si>
  <si>
    <t>132212121</t>
  </si>
  <si>
    <t>Hloubení zapažených rýh šířky do 800 mm v soudržných horninách třídy těžitelnosti I skupiny 3 ručně</t>
  </si>
  <si>
    <t>m3</t>
  </si>
  <si>
    <t>1334691681</t>
  </si>
  <si>
    <t>Hloubení zapažených rýh šířky do 800 mm ručně s urovnáním dna do předepsaného profilu a spádu v hornině třídy těžitelnosti I skupiny 3 soudržných</t>
  </si>
  <si>
    <t>https://podminky.urs.cz/item/CS_URS_2025_01/132212121</t>
  </si>
  <si>
    <t>VV</t>
  </si>
  <si>
    <t>13,5*0,5*0,75</t>
  </si>
  <si>
    <t>13,5*0,6*0,5</t>
  </si>
  <si>
    <t>Součet</t>
  </si>
  <si>
    <t>9,113*0,5 "Přepočtené koeficientem množství</t>
  </si>
  <si>
    <t>6</t>
  </si>
  <si>
    <t>132251101</t>
  </si>
  <si>
    <t>Hloubení rýh nezapažených š do 800 mm v hornině třídy těžitelnosti I skupiny 3 objem do 20 m3 strojně</t>
  </si>
  <si>
    <t>-1926275201</t>
  </si>
  <si>
    <t>Hloubení nezapažených rýh šířky do 800 mm strojně s urovnáním dna do předepsaného profilu a spádu v hornině třídy těžitelnosti I skupiny 3 do 20 m3</t>
  </si>
  <si>
    <t>https://podminky.urs.cz/item/CS_URS_2025_01/132251101</t>
  </si>
  <si>
    <t>7</t>
  </si>
  <si>
    <t>133212811</t>
  </si>
  <si>
    <t>Hloubení nezapažených šachet v hornině třídy těžitelnosti I skupiny 3 plocha výkopu do 4 m2 ručně</t>
  </si>
  <si>
    <t>27047728</t>
  </si>
  <si>
    <t>Hloubení nezapažených šachet ručně v horninách třídy těžitelnosti I skupiny 3, půdorysná plocha výkopu do 4 m2</t>
  </si>
  <si>
    <t>https://podminky.urs.cz/item/CS_URS_2025_01/133212811</t>
  </si>
  <si>
    <t>0,7*0,7*1*2</t>
  </si>
  <si>
    <t>8</t>
  </si>
  <si>
    <t>162651112</t>
  </si>
  <si>
    <t>Vodorovné přemístění přes 4 000 do 5000 m výkopku/sypaniny z horniny třídy těžitelnosti I skupiny 1 až 3</t>
  </si>
  <si>
    <t>1026820697</t>
  </si>
  <si>
    <t>Vodorovné přemístění výkopku nebo sypaniny po suchu na obvyklém dopravním prostředku, bez naložení výkopku, avšak se složením bez rozhrnutí z horniny třídy těžitelnosti I skupiny 1 až 3 na vzdálenost přes 4 000 do 5 000 m</t>
  </si>
  <si>
    <t>https://podminky.urs.cz/item/CS_URS_2025_01/162651112</t>
  </si>
  <si>
    <t>4,32+0,98</t>
  </si>
  <si>
    <t>9</t>
  </si>
  <si>
    <t>171201231</t>
  </si>
  <si>
    <t>Poplatek za uložení zeminy a kamení na recyklační skládce (skládkovné) kód odpadu 17 05 04</t>
  </si>
  <si>
    <t>t</t>
  </si>
  <si>
    <t>-84106572</t>
  </si>
  <si>
    <t>Poplatek za uložení stavebního odpadu na recyklační skládce (skládkovné) zeminy a kamení zatříděného do Katalogu odpadů pod kódem 17 05 04</t>
  </si>
  <si>
    <t>https://podminky.urs.cz/item/CS_URS_2025_01/171201231</t>
  </si>
  <si>
    <t>5,3</t>
  </si>
  <si>
    <t>5,3*2 "Přepočtené koeficientem množství</t>
  </si>
  <si>
    <t>10</t>
  </si>
  <si>
    <t>174151101</t>
  </si>
  <si>
    <t>Zásyp jam, šachet rýh nebo kolem objektů sypaninou se zhutněním</t>
  </si>
  <si>
    <t>1098218694</t>
  </si>
  <si>
    <t>Zásyp sypaninou z jakékoliv horniny strojně s uložením výkopku ve vrstvách se zhutněním jam, šachet, rýh nebo kolem objektů v těchto vykopávkách</t>
  </si>
  <si>
    <t>https://podminky.urs.cz/item/CS_URS_2025_01/174151101</t>
  </si>
  <si>
    <t>4,557*2-4,32</t>
  </si>
  <si>
    <t>Zakládání</t>
  </si>
  <si>
    <t>11</t>
  </si>
  <si>
    <t>211971121</t>
  </si>
  <si>
    <t>Zřízení opláštění žeber nebo trativodů geotextilií v rýze nebo zářezu sklonu přes 1:2 š do 2,5 m</t>
  </si>
  <si>
    <t>606716716</t>
  </si>
  <si>
    <t>Zřízení opláštění výplně z geotextilie odvodňovacích žeber nebo trativodů v rýze nebo zářezu se stěnami svislými nebo šikmými o sklonu přes 1:2 při rozvinuté šířce opláštění do 2,5 m</t>
  </si>
  <si>
    <t>https://podminky.urs.cz/item/CS_URS_2025_01/211971121</t>
  </si>
  <si>
    <t>27*1,6</t>
  </si>
  <si>
    <t>12</t>
  </si>
  <si>
    <t>M</t>
  </si>
  <si>
    <t>69311081</t>
  </si>
  <si>
    <t>geotextilie netkaná separační, ochranná, filtrační, drenážní PES 300g/m2</t>
  </si>
  <si>
    <t>2034010572</t>
  </si>
  <si>
    <t>43,2*1,1845 "Přepočtené koeficientem množství</t>
  </si>
  <si>
    <t>13</t>
  </si>
  <si>
    <t>212532111</t>
  </si>
  <si>
    <t>Lože pro trativody z kameniva hrubého drceného</t>
  </si>
  <si>
    <t>374564541</t>
  </si>
  <si>
    <t>https://podminky.urs.cz/item/CS_URS_2025_01/212532111</t>
  </si>
  <si>
    <t>27*0,4*0,4</t>
  </si>
  <si>
    <t>14</t>
  </si>
  <si>
    <t>212755214</t>
  </si>
  <si>
    <t>Trativody z drenážních trubek plastových flexibilních DN 100 mm bez lože a obsypu</t>
  </si>
  <si>
    <t>m</t>
  </si>
  <si>
    <t>441845240</t>
  </si>
  <si>
    <t>Trativody bez lože a obsypu z drenážních trubek plastových flexibilních DN 100 mm</t>
  </si>
  <si>
    <t>https://podminky.urs.cz/item/CS_URS_2025_01/212755214</t>
  </si>
  <si>
    <t>275313711</t>
  </si>
  <si>
    <t>Základové patky z betonu tř. C 20/25</t>
  </si>
  <si>
    <t>144341220</t>
  </si>
  <si>
    <t>Základy z betonu prostého patky a bloky z betonu kamenem neprokládaného tř. C 20/25</t>
  </si>
  <si>
    <t>https://podminky.urs.cz/item/CS_URS_2025_01/275313711</t>
  </si>
  <si>
    <t>Svislé a kompletní konstrukce</t>
  </si>
  <si>
    <t>16</t>
  </si>
  <si>
    <t>319202123</t>
  </si>
  <si>
    <t>Dodatečná izolace zdiva tl přes 300 do 450 mm nízkotlakou injektáží křemičitým roztokem</t>
  </si>
  <si>
    <t>-1341950665</t>
  </si>
  <si>
    <t>Dodatečná izolace zdiva injektáží nízkotlakou metodou křemičitým roztokem, tloušťka zdiva přes 300 do 450 mm</t>
  </si>
  <si>
    <t>https://podminky.urs.cz/item/CS_URS_2025_01/319202123</t>
  </si>
  <si>
    <t>8"zdi</t>
  </si>
  <si>
    <t>0,7*4"sloupy</t>
  </si>
  <si>
    <t>17</t>
  </si>
  <si>
    <t>319202124</t>
  </si>
  <si>
    <t>Dodatečná izolace zdiva tl přes 450 do 600 mm nízkotlakou injektáží křemičitým roztokem</t>
  </si>
  <si>
    <t>407432473</t>
  </si>
  <si>
    <t>Dodatečná izolace zdiva injektáží nízkotlakou metodou křemičitým roztokem, tloušťka zdiva přes 300 do 600 mm</t>
  </si>
  <si>
    <t>https://podminky.urs.cz/item/CS_URS_2025_01/319202124</t>
  </si>
  <si>
    <t>0,6*4"pilíře</t>
  </si>
  <si>
    <t>18</t>
  </si>
  <si>
    <t>348101120</t>
  </si>
  <si>
    <t>Osazení vrat nebo vrátek k oplocení na sloupky zděné nebo betonové pl přes 2 do 4 m2</t>
  </si>
  <si>
    <t>kus</t>
  </si>
  <si>
    <t>467138982</t>
  </si>
  <si>
    <t>Osazení vrat nebo vrátek k oplocení na sloupky zděné nebo betonové, plochy jednotlivě přes 2 do 4 m2</t>
  </si>
  <si>
    <t>https://podminky.urs.cz/item/CS_URS_2025_01/348101120</t>
  </si>
  <si>
    <t>19</t>
  </si>
  <si>
    <t>65489R</t>
  </si>
  <si>
    <t>Branka kovaná 170kg</t>
  </si>
  <si>
    <t>1477948874</t>
  </si>
  <si>
    <t>P</t>
  </si>
  <si>
    <t>Poznámka k položce:_x000d_
včetně kotvení a povrchové úpravy</t>
  </si>
  <si>
    <t>20</t>
  </si>
  <si>
    <t>348101140</t>
  </si>
  <si>
    <t>Osazení vrat nebo vrátek k oplocení na sloupky zděné nebo betonové pl přes 6 do 8 m2</t>
  </si>
  <si>
    <t>-1333011393</t>
  </si>
  <si>
    <t>Osazení vrat nebo vrátek k oplocení na sloupky zděné nebo betonové, plochy jednotlivě přes 6 do 8 m2</t>
  </si>
  <si>
    <t>https://podminky.urs.cz/item/CS_URS_2025_01/348101140</t>
  </si>
  <si>
    <t>4616R</t>
  </si>
  <si>
    <t>Brána kovaná 600kg</t>
  </si>
  <si>
    <t>726812938</t>
  </si>
  <si>
    <t>Komunikace pozemní</t>
  </si>
  <si>
    <t>22</t>
  </si>
  <si>
    <t>564932111</t>
  </si>
  <si>
    <t>Podklad z mechanicky zpevněného kameniva MZK tl 100 mm</t>
  </si>
  <si>
    <t>-986585880</t>
  </si>
  <si>
    <t>Podklad z mechanicky zpevněného kameniva MZK (minerální beton) s rozprostřením a s hutněním, po zhutnění tl. 100 mm</t>
  </si>
  <si>
    <t>https://podminky.urs.cz/item/CS_URS_2025_01/564932111</t>
  </si>
  <si>
    <t>23</t>
  </si>
  <si>
    <t>572340112</t>
  </si>
  <si>
    <t>Vyspravení krytu komunikací po překopech pl do 15 m2 asfaltovým betonem ACO (AB) tl přes 50 do 70 mm</t>
  </si>
  <si>
    <t>-534823688</t>
  </si>
  <si>
    <t>Vyspravení krytu komunikací po překopech inženýrských sítí plochy do 15 m2 asfaltovým betonem ACO (AB), po zhutnění tl. přes 50 do 70 mm</t>
  </si>
  <si>
    <t>https://podminky.urs.cz/item/CS_URS_2025_01/572340112</t>
  </si>
  <si>
    <t>24</t>
  </si>
  <si>
    <t>596811311</t>
  </si>
  <si>
    <t>Kladení velkoformátové betonové dlažby tl do 100 mm velikosti do 0,5 m2 pl do 300 m2</t>
  </si>
  <si>
    <t>373319717</t>
  </si>
  <si>
    <t>Kladení velkoformátové dlažby pozemních komunikací a komunikací pro pěší s ložem z kameniva tl. 40 mm, s vyplněním spár, s hutněním, vibrováním a se smetením přebytečného materiálu tl. do 100 mm, velikosti dlaždic do 0,5 m2, pro plochy do 300 m2</t>
  </si>
  <si>
    <t>https://podminky.urs.cz/item/CS_URS_2025_01/596811311</t>
  </si>
  <si>
    <t>25</t>
  </si>
  <si>
    <t>59246012</t>
  </si>
  <si>
    <t>dlažba plošná terasová betonová 400x600mm tl 40mm vymývaný povrch</t>
  </si>
  <si>
    <t>-1026947017</t>
  </si>
  <si>
    <t>10*1,03 "Přepočtené koeficientem množství</t>
  </si>
  <si>
    <t>Úpravy povrchů, podlahy a osazování výplní</t>
  </si>
  <si>
    <t>26</t>
  </si>
  <si>
    <t>622325121</t>
  </si>
  <si>
    <t>Sanační jádrová omítka vnějších stěn nanášená ručně</t>
  </si>
  <si>
    <t>1396786583</t>
  </si>
  <si>
    <t>Omítka sanační vnějších ploch jádrová tloušťky do 15 mm nanášená ručně stěn</t>
  </si>
  <si>
    <t>https://podminky.urs.cz/item/CS_URS_2025_01/622325121</t>
  </si>
  <si>
    <t>Poznámka k položce:_x000d_
Parametry jádrové omítky:_x000d_
zrnitost směsi 4 mm_x000d_
pevnost v tlaku min. 6 MPa_x000d_
přídržnost min . 0,3 MPa_x000d_
doba zpracovatelnosti 90 minut_x000d_
obj. hm. v suchém stavu 1 850 kg/m</t>
  </si>
  <si>
    <t>27</t>
  </si>
  <si>
    <t>622325191</t>
  </si>
  <si>
    <t>Příplatek k sanační jádrové omítce vnějších stěn za každých dalších 5 mm tloušťky přes 15 mm ručně</t>
  </si>
  <si>
    <t>1528183570</t>
  </si>
  <si>
    <t>Omítka sanační vnějších ploch jádrová tloušťky do 15 mm Příplatek k cenám za každých dalších i započatých 5 mm tloušťky omítky přes 15 mm stěn</t>
  </si>
  <si>
    <t>https://podminky.urs.cz/item/CS_URS_2025_01/622325191</t>
  </si>
  <si>
    <t>58,660*0,5*4</t>
  </si>
  <si>
    <t>28</t>
  </si>
  <si>
    <t>6223258R</t>
  </si>
  <si>
    <t>sanační omítka na vlhké a zasolené zdivo</t>
  </si>
  <si>
    <t>957874955</t>
  </si>
  <si>
    <t>Poznámka k položce:_x000d_
hmota na bázi anorganických pojiv, plniv a modifikujících přísad_x000d_
Parametry sanační omítky:_x000d_
Absorpce vody W2_x000d_
Propustnost vodních par µ max. 12_x000d_
Přídržnost min. 0,3 N/mm2_x000d_
FP B_x000d_
Tepelná vodivost (tabulková hodnota) 0,36 W/m.K_x000d_
Trvanlivost (dle ČSN 72 2452) NPD_x000d_
Obsah pórů v čerstvé maltě 29–38 %</t>
  </si>
  <si>
    <t>5,32*2+5,25*2+2,05*2+0,31+12,31*2"nad soklem</t>
  </si>
  <si>
    <t>29</t>
  </si>
  <si>
    <t>622326121</t>
  </si>
  <si>
    <t>Sanační jednovrstvá omítka vnějších stěn nanášená ručně</t>
  </si>
  <si>
    <t>-790361143</t>
  </si>
  <si>
    <t>Omítka sanační vnějších ploch jednovrstvá tloušťky do 20 mm nanášená ručně stěn</t>
  </si>
  <si>
    <t>https://podminky.urs.cz/item/CS_URS_2025_01/622326121</t>
  </si>
  <si>
    <t>Poznámka k položce:_x000d_
adhezní postřik vhodný na hydroizolační stěrky_x000d_
těsnící jednovrstvé soklové omítky s vlákny_x000d_
Parametry soklové omítky s vlákny:_x000d_
Objemova hmotnost sucha 1 400 kg/m3_x000d_
Max. zrnitost 2 mm_x000d_
Doba zpracovatelnosti. 90 min._x000d_
Pevnost v tlaku 12 MPa_x000d_
Maximální celková vrstva 40 mm_x000d_
1 vrstva 10–15 mm_x000d_
Pevnost v tahu za ohybu 4,9 MPa_x000d_
Výjimečná vrstva 100 mm (malé plochy &lt;0,25M2)_x000d_
Propustnost vodních par (µ) 50_x000d_
Odolnost tlakové vodě 0,3 Bar</t>
  </si>
  <si>
    <t>10,96+7,4+1,51*2"sokl</t>
  </si>
  <si>
    <t>30</t>
  </si>
  <si>
    <t>622328231</t>
  </si>
  <si>
    <t>Sanační štuk vnějších stěn tloušťky do 3 mm</t>
  </si>
  <si>
    <t>32217382</t>
  </si>
  <si>
    <t>Sanační štuk vnějších ploch tloušťky do 3 mm stěn</t>
  </si>
  <si>
    <t>https://podminky.urs.cz/item/CS_URS_2025_01/622328231</t>
  </si>
  <si>
    <t>Poznámka k položce:_x000d_
Parametry sanační štukové omítky:_x000d_
Zrnitost max. 0,6 mm_x000d_
Absorpce vody W2_x000d_
Propustnost vodních par µ max. 15_x000d_
Přídržnost min. 0,3 N/mm2_x000d_
D.1.1.a Technická zpráva- Sociální zařízení a zázemí pro Lesní hřbitov, Nový Bor strana 6 z 9_x000d_
FP B_x000d_
Tepelná vodivost (tabulková hodnota) 0,48 W/m.K_x000d_
Trvanlivost (dle ČSN 72 2452) NPD_x000d_
Obj. hm. v suchém stavu cca 1 430 kg/m3_x000d_
Pevnost v tlaku CS I_x000d_
Doba zpracovatelnosti 90 minut_x000d_
Pevnost v tahu 0,3 N/mm2_x000d_
Kout mezi soklovou těsnící omítkou a sanační omítkou proškrábnout a vyplnit trvale pružným přetíratelným_x000d_
tmelem na bázi MS polymeru</t>
  </si>
  <si>
    <t>31</t>
  </si>
  <si>
    <t>631311135</t>
  </si>
  <si>
    <t>Mazanina tl přes 120 do 240 mm z betonu prostého bez zvýšených nároků na prostředí tř. C 20/25</t>
  </si>
  <si>
    <t>1644131077</t>
  </si>
  <si>
    <t>Mazanina z betonu prostého bez zvýšených nároků na prostředí tl. přes 120 do 240 mm tř. C 20/25</t>
  </si>
  <si>
    <t>https://podminky.urs.cz/item/CS_URS_2025_01/631311135</t>
  </si>
  <si>
    <t>10*0,15"podklad dlažby</t>
  </si>
  <si>
    <t>32</t>
  </si>
  <si>
    <t>631362021</t>
  </si>
  <si>
    <t>Výztuž mazanin svařovanými sítěmi Kari</t>
  </si>
  <si>
    <t>1987392491</t>
  </si>
  <si>
    <t>Výztuž mazanin ze svařovaných sítí z drátů typu KARI</t>
  </si>
  <si>
    <t>https://podminky.urs.cz/item/CS_URS_2025_01/631362021</t>
  </si>
  <si>
    <t>10*0,006</t>
  </si>
  <si>
    <t>33</t>
  </si>
  <si>
    <t>637121111</t>
  </si>
  <si>
    <t>Okapový chodník z kačírku tl 100 mm s udusáním</t>
  </si>
  <si>
    <t>457960850</t>
  </si>
  <si>
    <t>Okapový chodník z kameniva s udusáním a urovnáním povrchu z kačírku tl. 100 mm</t>
  </si>
  <si>
    <t>https://podminky.urs.cz/item/CS_URS_2025_01/637121111</t>
  </si>
  <si>
    <t>Poznámka k položce:_x000d_
včetně folie proti prorůstání</t>
  </si>
  <si>
    <t>34</t>
  </si>
  <si>
    <t>637311131</t>
  </si>
  <si>
    <t>Okapový chodník z betonových záhonových obrubníků lože beton</t>
  </si>
  <si>
    <t>-2143281404</t>
  </si>
  <si>
    <t>Okapový chodník z obrubníků betonových zahradních, se zalitím spár cementovou maltou do lože z betonu prostého</t>
  </si>
  <si>
    <t>https://podminky.urs.cz/item/CS_URS_2025_01/637311131</t>
  </si>
  <si>
    <t>Poznámka k položce:_x000d_
obruba ze zámkové dlažby (barva přírodní, povrch STANDARD) 40x100x200mm kladné na výšku (200mm) do beton._x000d_
lože s opěrou.</t>
  </si>
  <si>
    <t>35</t>
  </si>
  <si>
    <t>65599R</t>
  </si>
  <si>
    <t>snace pískovcových hlavic ve skladbě dle TZ</t>
  </si>
  <si>
    <t>-1997475984</t>
  </si>
  <si>
    <t>2,42*2+1,21*2"hlavice stěnových pilířů</t>
  </si>
  <si>
    <t>2,11*2"hlavice vratových pilířů</t>
  </si>
  <si>
    <t>4,42*2"hlavice zdí</t>
  </si>
  <si>
    <t>Ostatní konstrukce a práce, bourání</t>
  </si>
  <si>
    <t>36</t>
  </si>
  <si>
    <t>935111111</t>
  </si>
  <si>
    <t>Osazení příkopového žlabu do štěrkopísku tl 100 mm z betonových tvárnic š 500 mm</t>
  </si>
  <si>
    <t>1016953125</t>
  </si>
  <si>
    <t>Osazení betonového příkopového žlabu s vyplněním a zatřením spár cementovou maltou s ložem tl. 100 mm z kameniva těženého nebo štěrkopísku z betonových příkopových tvárnic šířky do 500 mm</t>
  </si>
  <si>
    <t>https://podminky.urs.cz/item/CS_URS_2025_01/935111111</t>
  </si>
  <si>
    <t>37</t>
  </si>
  <si>
    <t>59227054</t>
  </si>
  <si>
    <t>žlabovka příkopová betonová 500x500x130mm</t>
  </si>
  <si>
    <t>1966222048</t>
  </si>
  <si>
    <t>38</t>
  </si>
  <si>
    <t>953993326</t>
  </si>
  <si>
    <t>Osazení bezpečnostní, orientační nebo informační tabulky přivrtáním na zdivo</t>
  </si>
  <si>
    <t>1220469904</t>
  </si>
  <si>
    <t>Osazení bezpečnostní, orientační nebo informační tabulky plastové nebo smaltované přivrtáním na zdivo</t>
  </si>
  <si>
    <t>https://podminky.urs.cz/item/CS_URS_2025_01/953993326</t>
  </si>
  <si>
    <t>39</t>
  </si>
  <si>
    <t>321564R</t>
  </si>
  <si>
    <t>Informační deska nápis</t>
  </si>
  <si>
    <t>163382017</t>
  </si>
  <si>
    <t>40</t>
  </si>
  <si>
    <t>32156R2</t>
  </si>
  <si>
    <t>deska provozní doba</t>
  </si>
  <si>
    <t>-1028302543</t>
  </si>
  <si>
    <t>41</t>
  </si>
  <si>
    <t>966008211</t>
  </si>
  <si>
    <t>Bourání odvodňovacího žlabu z betonových příkopových tvárnic š do 500 mm</t>
  </si>
  <si>
    <t>624659050</t>
  </si>
  <si>
    <t>Bourání odvodňovacího žlabu s odklizením a uložením vybouraného materiálu na skládku na vzdálenost do 10 m nebo s naložením na dopravní prostředek z betonových příkopových tvárnic nebo desek šířky do 500 mm</t>
  </si>
  <si>
    <t>https://podminky.urs.cz/item/CS_URS_2025_01/966008211</t>
  </si>
  <si>
    <t>42</t>
  </si>
  <si>
    <t>966073810</t>
  </si>
  <si>
    <t>Rozebrání vrat a vrátek k oplocení pl do 2 m2</t>
  </si>
  <si>
    <t>-1304722145</t>
  </si>
  <si>
    <t>Rozebrání vrat a vrátek k oplocení plochy jednotlivě do 2 m2</t>
  </si>
  <si>
    <t>https://podminky.urs.cz/item/CS_URS_2025_01/966073810</t>
  </si>
  <si>
    <t>43</t>
  </si>
  <si>
    <t>966073811</t>
  </si>
  <si>
    <t>Rozebrání vrat a vrátek k oplocení pl přes 2 do 6 m2</t>
  </si>
  <si>
    <t>-723464706</t>
  </si>
  <si>
    <t>Rozebrání vrat a vrátek k oplocení plochy jednotlivě přes 2 do 6 m2</t>
  </si>
  <si>
    <t>https://podminky.urs.cz/item/CS_URS_2025_01/966073811</t>
  </si>
  <si>
    <t>44</t>
  </si>
  <si>
    <t>977151119</t>
  </si>
  <si>
    <t>Jádrové vrty diamantovými korunkami do stavebních materiálů D přes 100 do 110 mm</t>
  </si>
  <si>
    <t>1308441960</t>
  </si>
  <si>
    <t>Jádrové vrty diamantovými korunkami do stavebních materiálů (železobetonu, betonu, cihel, obkladů, dlažeb, kamene) průměru přes 100 do 110 mm</t>
  </si>
  <si>
    <t>https://podminky.urs.cz/item/CS_URS_2025_01/977151119</t>
  </si>
  <si>
    <t>45</t>
  </si>
  <si>
    <t>978015391</t>
  </si>
  <si>
    <t>Otlučení (osekání) vnější vápenné nebo vápenocementové omítky stupně členitosti 1 a 2 v rozsahu přes 80 do 100 %</t>
  </si>
  <si>
    <t>1911061364</t>
  </si>
  <si>
    <t>Otlučení vápenných nebo vápenocementových omítek vnějších ploch s vyškrabáním spar a s očištěním zdiva stupně členitosti 1 a 2, v rozsahu přes 80 do 100 %</t>
  </si>
  <si>
    <t>https://podminky.urs.cz/item/CS_URS_2025_01/978015391</t>
  </si>
  <si>
    <t>87,46</t>
  </si>
  <si>
    <t>46</t>
  </si>
  <si>
    <t>985131111</t>
  </si>
  <si>
    <t>Očištění ploch stěn, rubu kleneb a podlah tlakovou vodou</t>
  </si>
  <si>
    <t>1854588989</t>
  </si>
  <si>
    <t>https://podminky.urs.cz/item/CS_URS_2025_01/985131111</t>
  </si>
  <si>
    <t>47</t>
  </si>
  <si>
    <t>985131211</t>
  </si>
  <si>
    <t>Očištění ploch stěn, rubu kleneb a podlah sušeným křemičitým pískem</t>
  </si>
  <si>
    <t>-1619473857</t>
  </si>
  <si>
    <t>Očištění ploch stěn, rubu kleneb a podlah tryskání pískem sušeným</t>
  </si>
  <si>
    <t>https://podminky.urs.cz/item/CS_URS_2025_01/985131211</t>
  </si>
  <si>
    <t>15,48*2+3,16*2"podzemní část</t>
  </si>
  <si>
    <t>48</t>
  </si>
  <si>
    <t>985131311</t>
  </si>
  <si>
    <t>Ruční dočištění ploch stěn, rubu kleneb a podlah ocelových kartáči</t>
  </si>
  <si>
    <t>-778167685</t>
  </si>
  <si>
    <t>Očištění ploch stěn, rubu kleneb a podlah ruční dočištění ocelovými kartáči</t>
  </si>
  <si>
    <t>https://podminky.urs.cz/item/CS_URS_2025_01/985131311</t>
  </si>
  <si>
    <t>49</t>
  </si>
  <si>
    <t>985231112</t>
  </si>
  <si>
    <t>Spárování zdiva aktivovanou maltou spára hl do 40 mm dl přes 6 do 12 m/m2</t>
  </si>
  <si>
    <t>742430000</t>
  </si>
  <si>
    <t>Spárování zdiva hloubky do 40 mm aktivovanou maltou délky spáry na 1 m2 upravované plochy přes 6 do 12 m</t>
  </si>
  <si>
    <t>https://podminky.urs.cz/item/CS_URS_2025_01/985231112</t>
  </si>
  <si>
    <t>50</t>
  </si>
  <si>
    <t>985441124</t>
  </si>
  <si>
    <t>Přídavná šroubovitá nerezová výztuž 2 táhla D 10 mm v drážce v cihelném zdivu hl do 70 mm</t>
  </si>
  <si>
    <t>-1545874002</t>
  </si>
  <si>
    <t>Přídavná šroubovitá nerezová výztuž pro sanaci trhlin v drážce včetně vyfrézování a zalití kotevní maltou v cihelném nebo kamenném zdivu hloubky do 70 mm 2 táhla průměru 10 mm</t>
  </si>
  <si>
    <t>https://podminky.urs.cz/item/CS_URS_2025_01/985441124</t>
  </si>
  <si>
    <t>997</t>
  </si>
  <si>
    <t>Přesun sutě</t>
  </si>
  <si>
    <t>51</t>
  </si>
  <si>
    <t>997013501</t>
  </si>
  <si>
    <t>Odvoz suti a vybouraných hmot na skládku nebo meziskládku do 1 km se složením</t>
  </si>
  <si>
    <t>-1877508921</t>
  </si>
  <si>
    <t>Odvoz suti a vybouraných hmot na skládku nebo meziskládku se složením, na vzdálenost do 1 km</t>
  </si>
  <si>
    <t>https://podminky.urs.cz/item/CS_URS_2025_01/997013501</t>
  </si>
  <si>
    <t>52</t>
  </si>
  <si>
    <t>997013509</t>
  </si>
  <si>
    <t>Příplatek k odvozu suti a vybouraných hmot na skládku ZKD 1 km přes 1 km</t>
  </si>
  <si>
    <t>337008858</t>
  </si>
  <si>
    <t>Odvoz suti a vybouraných hmot na skládku nebo meziskládku se složením, na vzdálenost Příplatek k ceně za každý další započatý 1 km přes 1 km</t>
  </si>
  <si>
    <t>https://podminky.urs.cz/item/CS_URS_2025_01/997013509</t>
  </si>
  <si>
    <t>17,494*4 "Přepočtené koeficientem množství</t>
  </si>
  <si>
    <t>53</t>
  </si>
  <si>
    <t>997013631</t>
  </si>
  <si>
    <t>Poplatek za uložení na skládce (skládkovné) stavebního odpadu směsného kód odpadu 17 09 04</t>
  </si>
  <si>
    <t>-705537252</t>
  </si>
  <si>
    <t>Poplatek za uložení stavebního odpadu na skládce (skládkovné) směsného stavebního a demoličního zatříděného do Katalogu odpadů pod kódem 17 09 04</t>
  </si>
  <si>
    <t>https://podminky.urs.cz/item/CS_URS_2025_01/997013631</t>
  </si>
  <si>
    <t>998</t>
  </si>
  <si>
    <t>Přesun hmot</t>
  </si>
  <si>
    <t>54</t>
  </si>
  <si>
    <t>998011001</t>
  </si>
  <si>
    <t>Přesun hmot pro budovy zděné v do 6 m</t>
  </si>
  <si>
    <t>2091249206</t>
  </si>
  <si>
    <t>Přesun hmot pro budovy občanské výstavby, bydlení, výrobu a služby s nosnou svislou konstrukcí zděnou z cihel, tvárnic nebo kamene vodorovná dopravní vzdálenost do 100 m základní pro budovy výšky do 6 m</t>
  </si>
  <si>
    <t>https://podminky.urs.cz/item/CS_URS_2025_01/998011001</t>
  </si>
  <si>
    <t>PSV</t>
  </si>
  <si>
    <t>Práce a dodávky PSV</t>
  </si>
  <si>
    <t>711</t>
  </si>
  <si>
    <t>Izolace proti vodě, vlhkosti a plynům</t>
  </si>
  <si>
    <t>55</t>
  </si>
  <si>
    <t>711113115</t>
  </si>
  <si>
    <t>Izolace proti vlhkosti na vodorovné ploše za studena těsnicí hmotou dvousložkovou na bázi polymery modifikované živičné emulze</t>
  </si>
  <si>
    <t>823770939</t>
  </si>
  <si>
    <t>Izolace proti zemní vlhkosti natěradly a tmely za studena na ploše vodorovné V těsnicí hmotou dvousložkovou na bázi polymery modifikované živice</t>
  </si>
  <si>
    <t>https://podminky.urs.cz/item/CS_URS_2025_01/711113115</t>
  </si>
  <si>
    <t>Poznámka k položce:_x000d_
Nanášení se provede válečkem nebo plochým štětcem a to ve 2 vrstvách. Minimální tloušťka nátěru musí činit_x000d_
1-1,5 mm. Přes rohové a koutové spáry nátěr vyztužit systémovým pásem z příčně i podélně elastickým_x000d_
izolačním pásem z polyetylénu kašírovaný textilním rounem, termoplastickými elastomery, lemovaným síťovinou</t>
  </si>
  <si>
    <t>56</t>
  </si>
  <si>
    <t>711161115</t>
  </si>
  <si>
    <t>Izolace proti zemní vlhkosti nopovou fólií vodorovná, výška nopu 20,0 mm, tl do 1,0 mm</t>
  </si>
  <si>
    <t>1216898913</t>
  </si>
  <si>
    <t>Izolace proti zemní vlhkosti a beztlakové vodě nopovými fóliemi na ploše vodorovné V vrstva ochranná, odvětrávací a drenážní výška nopu 20,0 mm, tl. fólie do 1,0 mm</t>
  </si>
  <si>
    <t>https://podminky.urs.cz/item/CS_URS_2025_01/711161115</t>
  </si>
  <si>
    <t>783</t>
  </si>
  <si>
    <t>Dokončovací práce - nátěry</t>
  </si>
  <si>
    <t>57</t>
  </si>
  <si>
    <t>783823135</t>
  </si>
  <si>
    <t>Penetrační silikonový nátěr hladkých, tenkovrstvých zrnitých nebo štukových omítek</t>
  </si>
  <si>
    <t>-1034680034</t>
  </si>
  <si>
    <t>Penetrační nátěr omítek hladkých omítek hladkých, zrnitých tenkovrstvých nebo štukových stupně členitosti 1 a 2 silikonový</t>
  </si>
  <si>
    <t>https://podminky.urs.cz/item/CS_URS_2025_01/783823135</t>
  </si>
  <si>
    <t>58</t>
  </si>
  <si>
    <t>783826315</t>
  </si>
  <si>
    <t>Mikroarmovací silikonový nátěr omítek</t>
  </si>
  <si>
    <t>-83474404</t>
  </si>
  <si>
    <t>Nátěr omítek se schopností překlenutí trhlin mikroarmovací silikonový</t>
  </si>
  <si>
    <t>https://podminky.urs.cz/item/CS_URS_2025_01/783826315</t>
  </si>
  <si>
    <t>Poznámka k položce:_x000d_
Parametry nátěru s vlákny:_x000d_
Důležitými složkami výrobku jsou vápencové plnivo, vysoce hodnotné pigmenty, mikrovlákno, silikonová_x000d_
disperze._x000d_
faktor difúzního odporu µ = 60</t>
  </si>
  <si>
    <t>59</t>
  </si>
  <si>
    <t>783896305</t>
  </si>
  <si>
    <t>Příplatek k cenám elastických,mikroarmovacích nátěrů omítek za barevný nátěr v odstínu středně sytém</t>
  </si>
  <si>
    <t>115290992</t>
  </si>
  <si>
    <t>Nátěr omítek se schopností překlenutí trhlin Příplatek k cenám za provedení barevného nátěru v odstínu středně sytém</t>
  </si>
  <si>
    <t>https://podminky.urs.cz/item/CS_URS_2025_01/783896305</t>
  </si>
  <si>
    <t>02 - VRN</t>
  </si>
  <si>
    <t>VRN - Vedlejší rozpočtové náklady</t>
  </si>
  <si>
    <t xml:space="preserve">    VRN1 - Průzkumné, geodetické a projektové práce</t>
  </si>
  <si>
    <t xml:space="preserve">    VRN3 - Zařízení staveniště</t>
  </si>
  <si>
    <t>Vedlejší rozpočtové náklady</t>
  </si>
  <si>
    <t>034103000</t>
  </si>
  <si>
    <t>Oplocení staveniště</t>
  </si>
  <si>
    <t>soubor</t>
  </si>
  <si>
    <t>1024</t>
  </si>
  <si>
    <t>786826490</t>
  </si>
  <si>
    <t>https://podminky.urs.cz/item/CS_URS_2025_01/034103000</t>
  </si>
  <si>
    <t>Poznámka k položce:_x000d_
Dočasné mobilní oplocení v době demontáže brány</t>
  </si>
  <si>
    <t>VRN1</t>
  </si>
  <si>
    <t>Průzkumné, geodetické a projektové práce</t>
  </si>
  <si>
    <t>013254000</t>
  </si>
  <si>
    <t>Dokumentace skutečného provedení stavby</t>
  </si>
  <si>
    <t>-719507349</t>
  </si>
  <si>
    <t>https://podminky.urs.cz/item/CS_URS_2025_01/013254000</t>
  </si>
  <si>
    <t>VRN3</t>
  </si>
  <si>
    <t>Zařízení staveniště</t>
  </si>
  <si>
    <t>032903000</t>
  </si>
  <si>
    <t>Náklady na provoz a údržbu vybavení staveniště</t>
  </si>
  <si>
    <t>-1049523106</t>
  </si>
  <si>
    <t>https://podminky.urs.cz/item/CS_URS_2025_01/032903000</t>
  </si>
  <si>
    <t>034303000</t>
  </si>
  <si>
    <t>Dopravní značení na staveništi</t>
  </si>
  <si>
    <t>1557129461</t>
  </si>
  <si>
    <t>https://podminky.urs.cz/item/CS_URS_2025_01/034303000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</si>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</sst>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5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0" fontId="8" fillId="0" borderId="16" xfId="0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0" fontId="22" fillId="0" borderId="16" xfId="0" applyFont="1" applyBorder="1" applyAlignment="1" applyProtection="1">
      <alignment horizontal="left"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39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6121" TargetMode="External" /><Relationship Id="rId2" Type="http://schemas.openxmlformats.org/officeDocument/2006/relationships/hyperlink" Target="https://podminky.urs.cz/item/CS_URS_2025_01/113107130" TargetMode="External" /><Relationship Id="rId3" Type="http://schemas.openxmlformats.org/officeDocument/2006/relationships/hyperlink" Target="https://podminky.urs.cz/item/CS_URS_2025_01/113107136" TargetMode="External" /><Relationship Id="rId4" Type="http://schemas.openxmlformats.org/officeDocument/2006/relationships/hyperlink" Target="https://podminky.urs.cz/item/CS_URS_2025_01/113107141" TargetMode="External" /><Relationship Id="rId5" Type="http://schemas.openxmlformats.org/officeDocument/2006/relationships/hyperlink" Target="https://podminky.urs.cz/item/CS_URS_2025_01/132212121" TargetMode="External" /><Relationship Id="rId6" Type="http://schemas.openxmlformats.org/officeDocument/2006/relationships/hyperlink" Target="https://podminky.urs.cz/item/CS_URS_2025_01/132251101" TargetMode="External" /><Relationship Id="rId7" Type="http://schemas.openxmlformats.org/officeDocument/2006/relationships/hyperlink" Target="https://podminky.urs.cz/item/CS_URS_2025_01/133212811" TargetMode="External" /><Relationship Id="rId8" Type="http://schemas.openxmlformats.org/officeDocument/2006/relationships/hyperlink" Target="https://podminky.urs.cz/item/CS_URS_2025_01/162651112" TargetMode="External" /><Relationship Id="rId9" Type="http://schemas.openxmlformats.org/officeDocument/2006/relationships/hyperlink" Target="https://podminky.urs.cz/item/CS_URS_2025_01/171201231" TargetMode="External" /><Relationship Id="rId10" Type="http://schemas.openxmlformats.org/officeDocument/2006/relationships/hyperlink" Target="https://podminky.urs.cz/item/CS_URS_2025_01/174151101" TargetMode="External" /><Relationship Id="rId11" Type="http://schemas.openxmlformats.org/officeDocument/2006/relationships/hyperlink" Target="https://podminky.urs.cz/item/CS_URS_2025_01/211971121" TargetMode="External" /><Relationship Id="rId12" Type="http://schemas.openxmlformats.org/officeDocument/2006/relationships/hyperlink" Target="https://podminky.urs.cz/item/CS_URS_2025_01/212532111" TargetMode="External" /><Relationship Id="rId13" Type="http://schemas.openxmlformats.org/officeDocument/2006/relationships/hyperlink" Target="https://podminky.urs.cz/item/CS_URS_2025_01/212755214" TargetMode="External" /><Relationship Id="rId14" Type="http://schemas.openxmlformats.org/officeDocument/2006/relationships/hyperlink" Target="https://podminky.urs.cz/item/CS_URS_2025_01/275313711" TargetMode="External" /><Relationship Id="rId15" Type="http://schemas.openxmlformats.org/officeDocument/2006/relationships/hyperlink" Target="https://podminky.urs.cz/item/CS_URS_2025_01/319202123" TargetMode="External" /><Relationship Id="rId16" Type="http://schemas.openxmlformats.org/officeDocument/2006/relationships/hyperlink" Target="https://podminky.urs.cz/item/CS_URS_2025_01/319202124" TargetMode="External" /><Relationship Id="rId17" Type="http://schemas.openxmlformats.org/officeDocument/2006/relationships/hyperlink" Target="https://podminky.urs.cz/item/CS_URS_2025_01/348101120" TargetMode="External" /><Relationship Id="rId18" Type="http://schemas.openxmlformats.org/officeDocument/2006/relationships/hyperlink" Target="https://podminky.urs.cz/item/CS_URS_2025_01/348101140" TargetMode="External" /><Relationship Id="rId19" Type="http://schemas.openxmlformats.org/officeDocument/2006/relationships/hyperlink" Target="https://podminky.urs.cz/item/CS_URS_2025_01/564932111" TargetMode="External" /><Relationship Id="rId20" Type="http://schemas.openxmlformats.org/officeDocument/2006/relationships/hyperlink" Target="https://podminky.urs.cz/item/CS_URS_2025_01/572340112" TargetMode="External" /><Relationship Id="rId21" Type="http://schemas.openxmlformats.org/officeDocument/2006/relationships/hyperlink" Target="https://podminky.urs.cz/item/CS_URS_2025_01/596811311" TargetMode="External" /><Relationship Id="rId22" Type="http://schemas.openxmlformats.org/officeDocument/2006/relationships/hyperlink" Target="https://podminky.urs.cz/item/CS_URS_2025_01/622325121" TargetMode="External" /><Relationship Id="rId23" Type="http://schemas.openxmlformats.org/officeDocument/2006/relationships/hyperlink" Target="https://podminky.urs.cz/item/CS_URS_2025_01/622325191" TargetMode="External" /><Relationship Id="rId24" Type="http://schemas.openxmlformats.org/officeDocument/2006/relationships/hyperlink" Target="https://podminky.urs.cz/item/CS_URS_2025_01/622326121" TargetMode="External" /><Relationship Id="rId25" Type="http://schemas.openxmlformats.org/officeDocument/2006/relationships/hyperlink" Target="https://podminky.urs.cz/item/CS_URS_2025_01/622328231" TargetMode="External" /><Relationship Id="rId26" Type="http://schemas.openxmlformats.org/officeDocument/2006/relationships/hyperlink" Target="https://podminky.urs.cz/item/CS_URS_2025_01/631311135" TargetMode="External" /><Relationship Id="rId27" Type="http://schemas.openxmlformats.org/officeDocument/2006/relationships/hyperlink" Target="https://podminky.urs.cz/item/CS_URS_2025_01/631362021" TargetMode="External" /><Relationship Id="rId28" Type="http://schemas.openxmlformats.org/officeDocument/2006/relationships/hyperlink" Target="https://podminky.urs.cz/item/CS_URS_2025_01/637121111" TargetMode="External" /><Relationship Id="rId29" Type="http://schemas.openxmlformats.org/officeDocument/2006/relationships/hyperlink" Target="https://podminky.urs.cz/item/CS_URS_2025_01/637311131" TargetMode="External" /><Relationship Id="rId30" Type="http://schemas.openxmlformats.org/officeDocument/2006/relationships/hyperlink" Target="https://podminky.urs.cz/item/CS_URS_2025_01/935111111" TargetMode="External" /><Relationship Id="rId31" Type="http://schemas.openxmlformats.org/officeDocument/2006/relationships/hyperlink" Target="https://podminky.urs.cz/item/CS_URS_2025_01/953993326" TargetMode="External" /><Relationship Id="rId32" Type="http://schemas.openxmlformats.org/officeDocument/2006/relationships/hyperlink" Target="https://podminky.urs.cz/item/CS_URS_2025_01/966008211" TargetMode="External" /><Relationship Id="rId33" Type="http://schemas.openxmlformats.org/officeDocument/2006/relationships/hyperlink" Target="https://podminky.urs.cz/item/CS_URS_2025_01/966073810" TargetMode="External" /><Relationship Id="rId34" Type="http://schemas.openxmlformats.org/officeDocument/2006/relationships/hyperlink" Target="https://podminky.urs.cz/item/CS_URS_2025_01/966073811" TargetMode="External" /><Relationship Id="rId35" Type="http://schemas.openxmlformats.org/officeDocument/2006/relationships/hyperlink" Target="https://podminky.urs.cz/item/CS_URS_2025_01/977151119" TargetMode="External" /><Relationship Id="rId36" Type="http://schemas.openxmlformats.org/officeDocument/2006/relationships/hyperlink" Target="https://podminky.urs.cz/item/CS_URS_2025_01/978015391" TargetMode="External" /><Relationship Id="rId37" Type="http://schemas.openxmlformats.org/officeDocument/2006/relationships/hyperlink" Target="https://podminky.urs.cz/item/CS_URS_2025_01/985131111" TargetMode="External" /><Relationship Id="rId38" Type="http://schemas.openxmlformats.org/officeDocument/2006/relationships/hyperlink" Target="https://podminky.urs.cz/item/CS_URS_2025_01/985131211" TargetMode="External" /><Relationship Id="rId39" Type="http://schemas.openxmlformats.org/officeDocument/2006/relationships/hyperlink" Target="https://podminky.urs.cz/item/CS_URS_2025_01/985131311" TargetMode="External" /><Relationship Id="rId40" Type="http://schemas.openxmlformats.org/officeDocument/2006/relationships/hyperlink" Target="https://podminky.urs.cz/item/CS_URS_2025_01/985231112" TargetMode="External" /><Relationship Id="rId41" Type="http://schemas.openxmlformats.org/officeDocument/2006/relationships/hyperlink" Target="https://podminky.urs.cz/item/CS_URS_2025_01/985441124" TargetMode="External" /><Relationship Id="rId42" Type="http://schemas.openxmlformats.org/officeDocument/2006/relationships/hyperlink" Target="https://podminky.urs.cz/item/CS_URS_2025_01/997013501" TargetMode="External" /><Relationship Id="rId43" Type="http://schemas.openxmlformats.org/officeDocument/2006/relationships/hyperlink" Target="https://podminky.urs.cz/item/CS_URS_2025_01/997013509" TargetMode="External" /><Relationship Id="rId44" Type="http://schemas.openxmlformats.org/officeDocument/2006/relationships/hyperlink" Target="https://podminky.urs.cz/item/CS_URS_2025_01/997013631" TargetMode="External" /><Relationship Id="rId45" Type="http://schemas.openxmlformats.org/officeDocument/2006/relationships/hyperlink" Target="https://podminky.urs.cz/item/CS_URS_2025_01/998011001" TargetMode="External" /><Relationship Id="rId46" Type="http://schemas.openxmlformats.org/officeDocument/2006/relationships/hyperlink" Target="https://podminky.urs.cz/item/CS_URS_2025_01/711113115" TargetMode="External" /><Relationship Id="rId47" Type="http://schemas.openxmlformats.org/officeDocument/2006/relationships/hyperlink" Target="https://podminky.urs.cz/item/CS_URS_2025_01/711161115" TargetMode="External" /><Relationship Id="rId48" Type="http://schemas.openxmlformats.org/officeDocument/2006/relationships/hyperlink" Target="https://podminky.urs.cz/item/CS_URS_2025_01/783823135" TargetMode="External" /><Relationship Id="rId49" Type="http://schemas.openxmlformats.org/officeDocument/2006/relationships/hyperlink" Target="https://podminky.urs.cz/item/CS_URS_2025_01/783826315" TargetMode="External" /><Relationship Id="rId50" Type="http://schemas.openxmlformats.org/officeDocument/2006/relationships/hyperlink" Target="https://podminky.urs.cz/item/CS_URS_2025_01/783896305" TargetMode="External" /><Relationship Id="rId5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034103000" TargetMode="External" /><Relationship Id="rId2" Type="http://schemas.openxmlformats.org/officeDocument/2006/relationships/hyperlink" Target="https://podminky.urs.cz/item/CS_URS_2025_01/013254000" TargetMode="External" /><Relationship Id="rId3" Type="http://schemas.openxmlformats.org/officeDocument/2006/relationships/hyperlink" Target="https://podminky.urs.cz/item/CS_URS_2025_01/032903000" TargetMode="External" /><Relationship Id="rId4" Type="http://schemas.openxmlformats.org/officeDocument/2006/relationships/hyperlink" Target="https://podminky.urs.cz/item/CS_URS_2025_01/034303000" TargetMode="External" /><Relationship Id="rId5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19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19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30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30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19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19</v>
      </c>
      <c r="AO17" s="23"/>
      <c r="AP17" s="23"/>
      <c r="AQ17" s="23"/>
      <c r="AR17" s="21"/>
      <c r="BE17" s="32"/>
      <c r="BS17" s="18" t="s">
        <v>33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35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33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36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37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38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ROUNDUP(AG54,2)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39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40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41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42</v>
      </c>
      <c r="E29" s="48"/>
      <c r="F29" s="33" t="s">
        <v>43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ROUNDUP(AZ54,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ROUNDUP(AV54,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44</v>
      </c>
      <c r="G30" s="48"/>
      <c r="H30" s="48"/>
      <c r="I30" s="48"/>
      <c r="J30" s="48"/>
      <c r="K30" s="48"/>
      <c r="L30" s="49">
        <v>0.14999999999999999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ROUNDUP(BA54,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ROUNDUP(AW54,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45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ROUNDUP(BB54,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46</v>
      </c>
      <c r="G32" s="48"/>
      <c r="H32" s="48"/>
      <c r="I32" s="48"/>
      <c r="J32" s="48"/>
      <c r="K32" s="48"/>
      <c r="L32" s="49">
        <v>0.14999999999999999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ROUNDUP(BC54,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47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ROUNDUP(BD54,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48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49</v>
      </c>
      <c r="U35" s="55"/>
      <c r="V35" s="55"/>
      <c r="W35" s="55"/>
      <c r="X35" s="57" t="s">
        <v>50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51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20230322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Oprava brány Lesní hřbitov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Nový Bor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20. 4. 2023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Město N. Bor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31</v>
      </c>
      <c r="AJ49" s="41"/>
      <c r="AK49" s="41"/>
      <c r="AL49" s="41"/>
      <c r="AM49" s="74" t="str">
        <f>IF(E17="","",E17)</f>
        <v>R. Voce</v>
      </c>
      <c r="AN49" s="65"/>
      <c r="AO49" s="65"/>
      <c r="AP49" s="65"/>
      <c r="AQ49" s="41"/>
      <c r="AR49" s="45"/>
      <c r="AS49" s="75" t="s">
        <v>52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29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34</v>
      </c>
      <c r="AJ50" s="41"/>
      <c r="AK50" s="41"/>
      <c r="AL50" s="41"/>
      <c r="AM50" s="74" t="str">
        <f>IF(E20="","",E20)</f>
        <v>J. Nešněra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53</v>
      </c>
      <c r="D52" s="88"/>
      <c r="E52" s="88"/>
      <c r="F52" s="88"/>
      <c r="G52" s="88"/>
      <c r="H52" s="89"/>
      <c r="I52" s="90" t="s">
        <v>54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55</v>
      </c>
      <c r="AH52" s="88"/>
      <c r="AI52" s="88"/>
      <c r="AJ52" s="88"/>
      <c r="AK52" s="88"/>
      <c r="AL52" s="88"/>
      <c r="AM52" s="88"/>
      <c r="AN52" s="90" t="s">
        <v>56</v>
      </c>
      <c r="AO52" s="88"/>
      <c r="AP52" s="88"/>
      <c r="AQ52" s="92" t="s">
        <v>57</v>
      </c>
      <c r="AR52" s="45"/>
      <c r="AS52" s="93" t="s">
        <v>58</v>
      </c>
      <c r="AT52" s="94" t="s">
        <v>59</v>
      </c>
      <c r="AU52" s="94" t="s">
        <v>60</v>
      </c>
      <c r="AV52" s="94" t="s">
        <v>61</v>
      </c>
      <c r="AW52" s="94" t="s">
        <v>62</v>
      </c>
      <c r="AX52" s="94" t="s">
        <v>63</v>
      </c>
      <c r="AY52" s="94" t="s">
        <v>64</v>
      </c>
      <c r="AZ52" s="94" t="s">
        <v>65</v>
      </c>
      <c r="BA52" s="94" t="s">
        <v>66</v>
      </c>
      <c r="BB52" s="94" t="s">
        <v>67</v>
      </c>
      <c r="BC52" s="94" t="s">
        <v>68</v>
      </c>
      <c r="BD52" s="95" t="s">
        <v>69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70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ROUNDUP(SUM(AG55:AG56),2)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ROUNDUP(SUM(AS55:AS56),2)</f>
        <v>0</v>
      </c>
      <c r="AT54" s="107">
        <f>ROUNDUP(SUM(AV54:AW54),2)</f>
        <v>0</v>
      </c>
      <c r="AU54" s="108">
        <f>ROUNDUP(SUM(AU55:AU56),5)</f>
        <v>0</v>
      </c>
      <c r="AV54" s="107">
        <f>ROUNDUP(AZ54*L29,2)</f>
        <v>0</v>
      </c>
      <c r="AW54" s="107">
        <f>ROUNDUP(BA54*L30,2)</f>
        <v>0</v>
      </c>
      <c r="AX54" s="107">
        <f>ROUNDUP(BB54*L29,2)</f>
        <v>0</v>
      </c>
      <c r="AY54" s="107">
        <f>ROUNDUP(BC54*L30,2)</f>
        <v>0</v>
      </c>
      <c r="AZ54" s="107">
        <f>ROUNDUP(SUM(AZ55:AZ56),2)</f>
        <v>0</v>
      </c>
      <c r="BA54" s="107">
        <f>ROUNDUP(SUM(BA55:BA56),2)</f>
        <v>0</v>
      </c>
      <c r="BB54" s="107">
        <f>ROUNDUP(SUM(BB55:BB56),2)</f>
        <v>0</v>
      </c>
      <c r="BC54" s="107">
        <f>ROUNDUP(SUM(BC55:BC56),2)</f>
        <v>0</v>
      </c>
      <c r="BD54" s="109">
        <f>ROUNDUP(SUM(BD55:BD56),2)</f>
        <v>0</v>
      </c>
      <c r="BE54" s="6"/>
      <c r="BS54" s="110" t="s">
        <v>71</v>
      </c>
      <c r="BT54" s="110" t="s">
        <v>72</v>
      </c>
      <c r="BU54" s="111" t="s">
        <v>73</v>
      </c>
      <c r="BV54" s="110" t="s">
        <v>74</v>
      </c>
      <c r="BW54" s="110" t="s">
        <v>5</v>
      </c>
      <c r="BX54" s="110" t="s">
        <v>75</v>
      </c>
      <c r="CL54" s="110" t="s">
        <v>19</v>
      </c>
    </row>
    <row r="55" s="7" customFormat="1" ht="16.5" customHeight="1">
      <c r="A55" s="112" t="s">
        <v>76</v>
      </c>
      <c r="B55" s="113"/>
      <c r="C55" s="114"/>
      <c r="D55" s="115" t="s">
        <v>77</v>
      </c>
      <c r="E55" s="115"/>
      <c r="F55" s="115"/>
      <c r="G55" s="115"/>
      <c r="H55" s="115"/>
      <c r="I55" s="116"/>
      <c r="J55" s="115" t="s">
        <v>78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'01 - SO 03 Oprava zídky s...'!J30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79</v>
      </c>
      <c r="AR55" s="119"/>
      <c r="AS55" s="120">
        <v>0</v>
      </c>
      <c r="AT55" s="121">
        <f>ROUNDUP(SUM(AV55:AW55),2)</f>
        <v>0</v>
      </c>
      <c r="AU55" s="122">
        <f>'01 - SO 03 Oprava zídky s...'!P91</f>
        <v>0</v>
      </c>
      <c r="AV55" s="121">
        <f>'01 - SO 03 Oprava zídky s...'!J33</f>
        <v>0</v>
      </c>
      <c r="AW55" s="121">
        <f>'01 - SO 03 Oprava zídky s...'!J34</f>
        <v>0</v>
      </c>
      <c r="AX55" s="121">
        <f>'01 - SO 03 Oprava zídky s...'!J35</f>
        <v>0</v>
      </c>
      <c r="AY55" s="121">
        <f>'01 - SO 03 Oprava zídky s...'!J36</f>
        <v>0</v>
      </c>
      <c r="AZ55" s="121">
        <f>'01 - SO 03 Oprava zídky s...'!F33</f>
        <v>0</v>
      </c>
      <c r="BA55" s="121">
        <f>'01 - SO 03 Oprava zídky s...'!F34</f>
        <v>0</v>
      </c>
      <c r="BB55" s="121">
        <f>'01 - SO 03 Oprava zídky s...'!F35</f>
        <v>0</v>
      </c>
      <c r="BC55" s="121">
        <f>'01 - SO 03 Oprava zídky s...'!F36</f>
        <v>0</v>
      </c>
      <c r="BD55" s="123">
        <f>'01 - SO 03 Oprava zídky s...'!F37</f>
        <v>0</v>
      </c>
      <c r="BE55" s="7"/>
      <c r="BT55" s="124" t="s">
        <v>80</v>
      </c>
      <c r="BV55" s="124" t="s">
        <v>74</v>
      </c>
      <c r="BW55" s="124" t="s">
        <v>81</v>
      </c>
      <c r="BX55" s="124" t="s">
        <v>5</v>
      </c>
      <c r="CL55" s="124" t="s">
        <v>19</v>
      </c>
      <c r="CM55" s="124" t="s">
        <v>82</v>
      </c>
    </row>
    <row r="56" s="7" customFormat="1" ht="16.5" customHeight="1">
      <c r="A56" s="112" t="s">
        <v>76</v>
      </c>
      <c r="B56" s="113"/>
      <c r="C56" s="114"/>
      <c r="D56" s="115" t="s">
        <v>83</v>
      </c>
      <c r="E56" s="115"/>
      <c r="F56" s="115"/>
      <c r="G56" s="115"/>
      <c r="H56" s="115"/>
      <c r="I56" s="116"/>
      <c r="J56" s="115" t="s">
        <v>84</v>
      </c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7">
        <f>'02 - VRN'!J30</f>
        <v>0</v>
      </c>
      <c r="AH56" s="116"/>
      <c r="AI56" s="116"/>
      <c r="AJ56" s="116"/>
      <c r="AK56" s="116"/>
      <c r="AL56" s="116"/>
      <c r="AM56" s="116"/>
      <c r="AN56" s="117">
        <f>SUM(AG56,AT56)</f>
        <v>0</v>
      </c>
      <c r="AO56" s="116"/>
      <c r="AP56" s="116"/>
      <c r="AQ56" s="118" t="s">
        <v>79</v>
      </c>
      <c r="AR56" s="119"/>
      <c r="AS56" s="125">
        <v>0</v>
      </c>
      <c r="AT56" s="126">
        <f>ROUNDUP(SUM(AV56:AW56),2)</f>
        <v>0</v>
      </c>
      <c r="AU56" s="127">
        <f>'02 - VRN'!P82</f>
        <v>0</v>
      </c>
      <c r="AV56" s="126">
        <f>'02 - VRN'!J33</f>
        <v>0</v>
      </c>
      <c r="AW56" s="126">
        <f>'02 - VRN'!J34</f>
        <v>0</v>
      </c>
      <c r="AX56" s="126">
        <f>'02 - VRN'!J35</f>
        <v>0</v>
      </c>
      <c r="AY56" s="126">
        <f>'02 - VRN'!J36</f>
        <v>0</v>
      </c>
      <c r="AZ56" s="126">
        <f>'02 - VRN'!F33</f>
        <v>0</v>
      </c>
      <c r="BA56" s="126">
        <f>'02 - VRN'!F34</f>
        <v>0</v>
      </c>
      <c r="BB56" s="126">
        <f>'02 - VRN'!F35</f>
        <v>0</v>
      </c>
      <c r="BC56" s="126">
        <f>'02 - VRN'!F36</f>
        <v>0</v>
      </c>
      <c r="BD56" s="128">
        <f>'02 - VRN'!F37</f>
        <v>0</v>
      </c>
      <c r="BE56" s="7"/>
      <c r="BT56" s="124" t="s">
        <v>80</v>
      </c>
      <c r="BV56" s="124" t="s">
        <v>74</v>
      </c>
      <c r="BW56" s="124" t="s">
        <v>85</v>
      </c>
      <c r="BX56" s="124" t="s">
        <v>5</v>
      </c>
      <c r="CL56" s="124" t="s">
        <v>19</v>
      </c>
      <c r="CM56" s="124" t="s">
        <v>82</v>
      </c>
    </row>
    <row r="57" s="2" customFormat="1" ht="30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5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="2" customFormat="1" ht="6.96" customHeight="1">
      <c r="A58" s="39"/>
      <c r="B58" s="60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45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</sheetData>
  <sheetProtection sheet="1" formatColumns="0" formatRows="0" objects="1" scenarios="1" spinCount="100000" saltValue="It+LWcN35n9eDtLYSfzJHE5C7EkPpliEyg0hX60EQL0N7Cuxm8BVBArQgqZrkwzxGUwfwBb48ju7wkh2sJPjcg==" hashValue="ngYhlcWwJdnsDs+ZJMjpzykrymHW9s5N5YbmgyS2YKjQ4z8JzQfQeRFtX2mvUgbfRISQScbVLgpacL8UfPR0PA==" algorithmName="SHA-512" password="CC35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01 - SO 03 Oprava zídky s...'!C2" display="/"/>
    <hyperlink ref="A56" location="'02 - VRN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81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82</v>
      </c>
    </row>
    <row r="4" s="1" customFormat="1" ht="24.96" customHeight="1">
      <c r="B4" s="21"/>
      <c r="D4" s="131" t="s">
        <v>86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Oprava brány Lesní hřbitov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87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88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20. 4. 2023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19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89</v>
      </c>
      <c r="F15" s="39"/>
      <c r="G15" s="39"/>
      <c r="H15" s="39"/>
      <c r="I15" s="133" t="s">
        <v>28</v>
      </c>
      <c r="J15" s="137" t="s">
        <v>19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32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34</v>
      </c>
      <c r="E23" s="39"/>
      <c r="F23" s="39"/>
      <c r="G23" s="39"/>
      <c r="H23" s="39"/>
      <c r="I23" s="133" t="s">
        <v>26</v>
      </c>
      <c r="J23" s="137" t="s">
        <v>19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90</v>
      </c>
      <c r="F24" s="39"/>
      <c r="G24" s="39"/>
      <c r="H24" s="39"/>
      <c r="I24" s="133" t="s">
        <v>28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36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38</v>
      </c>
      <c r="E30" s="39"/>
      <c r="F30" s="39"/>
      <c r="G30" s="39"/>
      <c r="H30" s="39"/>
      <c r="I30" s="39"/>
      <c r="J30" s="145">
        <f>ROUNDUP(J91,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40</v>
      </c>
      <c r="G32" s="39"/>
      <c r="H32" s="39"/>
      <c r="I32" s="146" t="s">
        <v>39</v>
      </c>
      <c r="J32" s="146" t="s">
        <v>41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42</v>
      </c>
      <c r="E33" s="133" t="s">
        <v>43</v>
      </c>
      <c r="F33" s="148">
        <f>ROUNDUP((SUM(BE91:BE326)),  2)</f>
        <v>0</v>
      </c>
      <c r="G33" s="39"/>
      <c r="H33" s="39"/>
      <c r="I33" s="149">
        <v>0.20999999999999999</v>
      </c>
      <c r="J33" s="148">
        <f>ROUNDUP(((SUM(BE91:BE326))*I33),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44</v>
      </c>
      <c r="F34" s="148">
        <f>ROUNDUP((SUM(BF91:BF326)),  2)</f>
        <v>0</v>
      </c>
      <c r="G34" s="39"/>
      <c r="H34" s="39"/>
      <c r="I34" s="149">
        <v>0.14999999999999999</v>
      </c>
      <c r="J34" s="148">
        <f>ROUNDUP(((SUM(BF91:BF326))*I34),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45</v>
      </c>
      <c r="F35" s="148">
        <f>ROUNDUP((SUM(BG91:BG326)),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46</v>
      </c>
      <c r="F36" s="148">
        <f>ROUNDUP((SUM(BH91:BH326)),  2)</f>
        <v>0</v>
      </c>
      <c r="G36" s="39"/>
      <c r="H36" s="39"/>
      <c r="I36" s="149">
        <v>0.14999999999999999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47</v>
      </c>
      <c r="F37" s="148">
        <f>ROUNDUP((SUM(BI91:BI326)),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48</v>
      </c>
      <c r="E39" s="152"/>
      <c r="F39" s="152"/>
      <c r="G39" s="153" t="s">
        <v>49</v>
      </c>
      <c r="H39" s="154" t="s">
        <v>50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91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Oprava brány Lesní hřbitov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87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01 - SO 03 Oprava zídky s bránou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Nový Bor</v>
      </c>
      <c r="G52" s="41"/>
      <c r="H52" s="41"/>
      <c r="I52" s="33" t="s">
        <v>23</v>
      </c>
      <c r="J52" s="73" t="str">
        <f>IF(J12="","",J12)</f>
        <v>20. 4. 2023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Město Nový Bor</v>
      </c>
      <c r="G54" s="41"/>
      <c r="H54" s="41"/>
      <c r="I54" s="33" t="s">
        <v>31</v>
      </c>
      <c r="J54" s="37" t="str">
        <f>E21</f>
        <v>R. Voce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>J. Nenšěra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92</v>
      </c>
      <c r="D57" s="163"/>
      <c r="E57" s="163"/>
      <c r="F57" s="163"/>
      <c r="G57" s="163"/>
      <c r="H57" s="163"/>
      <c r="I57" s="163"/>
      <c r="J57" s="164" t="s">
        <v>93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70</v>
      </c>
      <c r="D59" s="41"/>
      <c r="E59" s="41"/>
      <c r="F59" s="41"/>
      <c r="G59" s="41"/>
      <c r="H59" s="41"/>
      <c r="I59" s="41"/>
      <c r="J59" s="103">
        <f>J91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94</v>
      </c>
    </row>
    <row r="60" s="9" customFormat="1" ht="24.96" customHeight="1">
      <c r="A60" s="9"/>
      <c r="B60" s="166"/>
      <c r="C60" s="167"/>
      <c r="D60" s="168" t="s">
        <v>95</v>
      </c>
      <c r="E60" s="169"/>
      <c r="F60" s="169"/>
      <c r="G60" s="169"/>
      <c r="H60" s="169"/>
      <c r="I60" s="169"/>
      <c r="J60" s="170">
        <f>J92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96</v>
      </c>
      <c r="E61" s="175"/>
      <c r="F61" s="175"/>
      <c r="G61" s="175"/>
      <c r="H61" s="175"/>
      <c r="I61" s="175"/>
      <c r="J61" s="176">
        <f>J93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97</v>
      </c>
      <c r="E62" s="175"/>
      <c r="F62" s="175"/>
      <c r="G62" s="175"/>
      <c r="H62" s="175"/>
      <c r="I62" s="175"/>
      <c r="J62" s="176">
        <f>J137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2"/>
      <c r="C63" s="173"/>
      <c r="D63" s="174" t="s">
        <v>98</v>
      </c>
      <c r="E63" s="175"/>
      <c r="F63" s="175"/>
      <c r="G63" s="175"/>
      <c r="H63" s="175"/>
      <c r="I63" s="175"/>
      <c r="J63" s="176">
        <f>J156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2"/>
      <c r="C64" s="173"/>
      <c r="D64" s="174" t="s">
        <v>99</v>
      </c>
      <c r="E64" s="175"/>
      <c r="F64" s="175"/>
      <c r="G64" s="175"/>
      <c r="H64" s="175"/>
      <c r="I64" s="175"/>
      <c r="J64" s="176">
        <f>J179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2"/>
      <c r="C65" s="173"/>
      <c r="D65" s="174" t="s">
        <v>100</v>
      </c>
      <c r="E65" s="175"/>
      <c r="F65" s="175"/>
      <c r="G65" s="175"/>
      <c r="H65" s="175"/>
      <c r="I65" s="175"/>
      <c r="J65" s="176">
        <f>J192</f>
        <v>0</v>
      </c>
      <c r="K65" s="173"/>
      <c r="L65" s="17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2"/>
      <c r="C66" s="173"/>
      <c r="D66" s="174" t="s">
        <v>101</v>
      </c>
      <c r="E66" s="175"/>
      <c r="F66" s="175"/>
      <c r="G66" s="175"/>
      <c r="H66" s="175"/>
      <c r="I66" s="175"/>
      <c r="J66" s="176">
        <f>J238</f>
        <v>0</v>
      </c>
      <c r="K66" s="173"/>
      <c r="L66" s="17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2"/>
      <c r="C67" s="173"/>
      <c r="D67" s="174" t="s">
        <v>102</v>
      </c>
      <c r="E67" s="175"/>
      <c r="F67" s="175"/>
      <c r="G67" s="175"/>
      <c r="H67" s="175"/>
      <c r="I67" s="175"/>
      <c r="J67" s="176">
        <f>J285</f>
        <v>0</v>
      </c>
      <c r="K67" s="173"/>
      <c r="L67" s="17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2"/>
      <c r="C68" s="173"/>
      <c r="D68" s="174" t="s">
        <v>103</v>
      </c>
      <c r="E68" s="175"/>
      <c r="F68" s="175"/>
      <c r="G68" s="175"/>
      <c r="H68" s="175"/>
      <c r="I68" s="175"/>
      <c r="J68" s="176">
        <f>J296</f>
        <v>0</v>
      </c>
      <c r="K68" s="173"/>
      <c r="L68" s="17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6"/>
      <c r="C69" s="167"/>
      <c r="D69" s="168" t="s">
        <v>104</v>
      </c>
      <c r="E69" s="169"/>
      <c r="F69" s="169"/>
      <c r="G69" s="169"/>
      <c r="H69" s="169"/>
      <c r="I69" s="169"/>
      <c r="J69" s="170">
        <f>J300</f>
        <v>0</v>
      </c>
      <c r="K69" s="167"/>
      <c r="L69" s="171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72"/>
      <c r="C70" s="173"/>
      <c r="D70" s="174" t="s">
        <v>105</v>
      </c>
      <c r="E70" s="175"/>
      <c r="F70" s="175"/>
      <c r="G70" s="175"/>
      <c r="H70" s="175"/>
      <c r="I70" s="175"/>
      <c r="J70" s="176">
        <f>J301</f>
        <v>0</v>
      </c>
      <c r="K70" s="173"/>
      <c r="L70" s="17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2"/>
      <c r="C71" s="173"/>
      <c r="D71" s="174" t="s">
        <v>106</v>
      </c>
      <c r="E71" s="175"/>
      <c r="F71" s="175"/>
      <c r="G71" s="175"/>
      <c r="H71" s="175"/>
      <c r="I71" s="175"/>
      <c r="J71" s="176">
        <f>J313</f>
        <v>0</v>
      </c>
      <c r="K71" s="173"/>
      <c r="L71" s="17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39"/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60"/>
      <c r="C73" s="61"/>
      <c r="D73" s="61"/>
      <c r="E73" s="61"/>
      <c r="F73" s="61"/>
      <c r="G73" s="61"/>
      <c r="H73" s="61"/>
      <c r="I73" s="61"/>
      <c r="J73" s="61"/>
      <c r="K73" s="6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7" s="2" customFormat="1" ht="6.96" customHeight="1">
      <c r="A77" s="39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24.96" customHeight="1">
      <c r="A78" s="39"/>
      <c r="B78" s="40"/>
      <c r="C78" s="24" t="s">
        <v>107</v>
      </c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16</v>
      </c>
      <c r="D80" s="41"/>
      <c r="E80" s="41"/>
      <c r="F80" s="41"/>
      <c r="G80" s="41"/>
      <c r="H80" s="41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6.5" customHeight="1">
      <c r="A81" s="39"/>
      <c r="B81" s="40"/>
      <c r="C81" s="41"/>
      <c r="D81" s="41"/>
      <c r="E81" s="161" t="str">
        <f>E7</f>
        <v>Oprava brány Lesní hřbitov</v>
      </c>
      <c r="F81" s="33"/>
      <c r="G81" s="33"/>
      <c r="H81" s="33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87</v>
      </c>
      <c r="D82" s="41"/>
      <c r="E82" s="41"/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6.5" customHeight="1">
      <c r="A83" s="39"/>
      <c r="B83" s="40"/>
      <c r="C83" s="41"/>
      <c r="D83" s="41"/>
      <c r="E83" s="70" t="str">
        <f>E9</f>
        <v>01 - SO 03 Oprava zídky s bránou</v>
      </c>
      <c r="F83" s="41"/>
      <c r="G83" s="41"/>
      <c r="H83" s="41"/>
      <c r="I83" s="41"/>
      <c r="J83" s="41"/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2" customHeight="1">
      <c r="A85" s="39"/>
      <c r="B85" s="40"/>
      <c r="C85" s="33" t="s">
        <v>21</v>
      </c>
      <c r="D85" s="41"/>
      <c r="E85" s="41"/>
      <c r="F85" s="28" t="str">
        <f>F12</f>
        <v>Nový Bor</v>
      </c>
      <c r="G85" s="41"/>
      <c r="H85" s="41"/>
      <c r="I85" s="33" t="s">
        <v>23</v>
      </c>
      <c r="J85" s="73" t="str">
        <f>IF(J12="","",J12)</f>
        <v>20. 4. 2023</v>
      </c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3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5.15" customHeight="1">
      <c r="A87" s="39"/>
      <c r="B87" s="40"/>
      <c r="C87" s="33" t="s">
        <v>25</v>
      </c>
      <c r="D87" s="41"/>
      <c r="E87" s="41"/>
      <c r="F87" s="28" t="str">
        <f>E15</f>
        <v>Město Nový Bor</v>
      </c>
      <c r="G87" s="41"/>
      <c r="H87" s="41"/>
      <c r="I87" s="33" t="s">
        <v>31</v>
      </c>
      <c r="J87" s="37" t="str">
        <f>E21</f>
        <v>R. Voce</v>
      </c>
      <c r="K87" s="41"/>
      <c r="L87" s="13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5.15" customHeight="1">
      <c r="A88" s="39"/>
      <c r="B88" s="40"/>
      <c r="C88" s="33" t="s">
        <v>29</v>
      </c>
      <c r="D88" s="41"/>
      <c r="E88" s="41"/>
      <c r="F88" s="28" t="str">
        <f>IF(E18="","",E18)</f>
        <v>Vyplň údaj</v>
      </c>
      <c r="G88" s="41"/>
      <c r="H88" s="41"/>
      <c r="I88" s="33" t="s">
        <v>34</v>
      </c>
      <c r="J88" s="37" t="str">
        <f>E24</f>
        <v>J. Nenšěra</v>
      </c>
      <c r="K88" s="41"/>
      <c r="L88" s="13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0.32" customHeight="1">
      <c r="A89" s="39"/>
      <c r="B89" s="40"/>
      <c r="C89" s="41"/>
      <c r="D89" s="41"/>
      <c r="E89" s="41"/>
      <c r="F89" s="41"/>
      <c r="G89" s="41"/>
      <c r="H89" s="41"/>
      <c r="I89" s="41"/>
      <c r="J89" s="41"/>
      <c r="K89" s="41"/>
      <c r="L89" s="13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11" customFormat="1" ht="29.28" customHeight="1">
      <c r="A90" s="178"/>
      <c r="B90" s="179"/>
      <c r="C90" s="180" t="s">
        <v>108</v>
      </c>
      <c r="D90" s="181" t="s">
        <v>57</v>
      </c>
      <c r="E90" s="181" t="s">
        <v>53</v>
      </c>
      <c r="F90" s="181" t="s">
        <v>54</v>
      </c>
      <c r="G90" s="181" t="s">
        <v>109</v>
      </c>
      <c r="H90" s="181" t="s">
        <v>110</v>
      </c>
      <c r="I90" s="181" t="s">
        <v>111</v>
      </c>
      <c r="J90" s="181" t="s">
        <v>93</v>
      </c>
      <c r="K90" s="182" t="s">
        <v>112</v>
      </c>
      <c r="L90" s="183"/>
      <c r="M90" s="93" t="s">
        <v>19</v>
      </c>
      <c r="N90" s="94" t="s">
        <v>42</v>
      </c>
      <c r="O90" s="94" t="s">
        <v>113</v>
      </c>
      <c r="P90" s="94" t="s">
        <v>114</v>
      </c>
      <c r="Q90" s="94" t="s">
        <v>115</v>
      </c>
      <c r="R90" s="94" t="s">
        <v>116</v>
      </c>
      <c r="S90" s="94" t="s">
        <v>117</v>
      </c>
      <c r="T90" s="94" t="s">
        <v>118</v>
      </c>
      <c r="U90" s="95" t="s">
        <v>119</v>
      </c>
      <c r="V90" s="178"/>
      <c r="W90" s="178"/>
      <c r="X90" s="178"/>
      <c r="Y90" s="178"/>
      <c r="Z90" s="178"/>
      <c r="AA90" s="178"/>
      <c r="AB90" s="178"/>
      <c r="AC90" s="178"/>
      <c r="AD90" s="178"/>
      <c r="AE90" s="178"/>
    </row>
    <row r="91" s="2" customFormat="1" ht="22.8" customHeight="1">
      <c r="A91" s="39"/>
      <c r="B91" s="40"/>
      <c r="C91" s="100" t="s">
        <v>120</v>
      </c>
      <c r="D91" s="41"/>
      <c r="E91" s="41"/>
      <c r="F91" s="41"/>
      <c r="G91" s="41"/>
      <c r="H91" s="41"/>
      <c r="I91" s="41"/>
      <c r="J91" s="184">
        <f>BK91</f>
        <v>0</v>
      </c>
      <c r="K91" s="41"/>
      <c r="L91" s="45"/>
      <c r="M91" s="96"/>
      <c r="N91" s="185"/>
      <c r="O91" s="97"/>
      <c r="P91" s="186">
        <f>P92+P300</f>
        <v>0</v>
      </c>
      <c r="Q91" s="97"/>
      <c r="R91" s="186">
        <f>R92+R300</f>
        <v>30.818255199999996</v>
      </c>
      <c r="S91" s="97"/>
      <c r="T91" s="186">
        <f>T92+T300</f>
        <v>17.494292000000002</v>
      </c>
      <c r="U91" s="98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71</v>
      </c>
      <c r="AU91" s="18" t="s">
        <v>94</v>
      </c>
      <c r="BK91" s="187">
        <f>BK92+BK300</f>
        <v>0</v>
      </c>
    </row>
    <row r="92" s="12" customFormat="1" ht="25.92" customHeight="1">
      <c r="A92" s="12"/>
      <c r="B92" s="188"/>
      <c r="C92" s="189"/>
      <c r="D92" s="190" t="s">
        <v>71</v>
      </c>
      <c r="E92" s="191" t="s">
        <v>121</v>
      </c>
      <c r="F92" s="191" t="s">
        <v>122</v>
      </c>
      <c r="G92" s="189"/>
      <c r="H92" s="189"/>
      <c r="I92" s="192"/>
      <c r="J92" s="193">
        <f>BK92</f>
        <v>0</v>
      </c>
      <c r="K92" s="189"/>
      <c r="L92" s="194"/>
      <c r="M92" s="195"/>
      <c r="N92" s="196"/>
      <c r="O92" s="196"/>
      <c r="P92" s="197">
        <f>P93+P137+P156+P179+P192+P238+P285+P296</f>
        <v>0</v>
      </c>
      <c r="Q92" s="196"/>
      <c r="R92" s="197">
        <f>R93+R137+R156+R179+R192+R238+R285+R296</f>
        <v>30.474088199999997</v>
      </c>
      <c r="S92" s="196"/>
      <c r="T92" s="197">
        <f>T93+T137+T156+T179+T192+T238+T285+T296</f>
        <v>17.494292000000002</v>
      </c>
      <c r="U92" s="198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199" t="s">
        <v>80</v>
      </c>
      <c r="AT92" s="200" t="s">
        <v>71</v>
      </c>
      <c r="AU92" s="200" t="s">
        <v>72</v>
      </c>
      <c r="AY92" s="199" t="s">
        <v>123</v>
      </c>
      <c r="BK92" s="201">
        <f>BK93+BK137+BK156+BK179+BK192+BK238+BK285+BK296</f>
        <v>0</v>
      </c>
    </row>
    <row r="93" s="12" customFormat="1" ht="22.8" customHeight="1">
      <c r="A93" s="12"/>
      <c r="B93" s="188"/>
      <c r="C93" s="189"/>
      <c r="D93" s="190" t="s">
        <v>71</v>
      </c>
      <c r="E93" s="202" t="s">
        <v>80</v>
      </c>
      <c r="F93" s="202" t="s">
        <v>124</v>
      </c>
      <c r="G93" s="189"/>
      <c r="H93" s="189"/>
      <c r="I93" s="192"/>
      <c r="J93" s="203">
        <f>BK93</f>
        <v>0</v>
      </c>
      <c r="K93" s="189"/>
      <c r="L93" s="194"/>
      <c r="M93" s="195"/>
      <c r="N93" s="196"/>
      <c r="O93" s="196"/>
      <c r="P93" s="197">
        <f>SUM(P94:P136)</f>
        <v>0</v>
      </c>
      <c r="Q93" s="196"/>
      <c r="R93" s="197">
        <f>SUM(R94:R136)</f>
        <v>0</v>
      </c>
      <c r="S93" s="196"/>
      <c r="T93" s="197">
        <f>SUM(T94:T136)</f>
        <v>8.3754400000000011</v>
      </c>
      <c r="U93" s="198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199" t="s">
        <v>80</v>
      </c>
      <c r="AT93" s="200" t="s">
        <v>71</v>
      </c>
      <c r="AU93" s="200" t="s">
        <v>80</v>
      </c>
      <c r="AY93" s="199" t="s">
        <v>123</v>
      </c>
      <c r="BK93" s="201">
        <f>SUM(BK94:BK136)</f>
        <v>0</v>
      </c>
    </row>
    <row r="94" s="2" customFormat="1" ht="16.5" customHeight="1">
      <c r="A94" s="39"/>
      <c r="B94" s="40"/>
      <c r="C94" s="204" t="s">
        <v>80</v>
      </c>
      <c r="D94" s="204" t="s">
        <v>125</v>
      </c>
      <c r="E94" s="205" t="s">
        <v>126</v>
      </c>
      <c r="F94" s="206" t="s">
        <v>127</v>
      </c>
      <c r="G94" s="207" t="s">
        <v>128</v>
      </c>
      <c r="H94" s="208">
        <v>10</v>
      </c>
      <c r="I94" s="209"/>
      <c r="J94" s="210">
        <f>ROUND(I94*H94,2)</f>
        <v>0</v>
      </c>
      <c r="K94" s="206" t="s">
        <v>129</v>
      </c>
      <c r="L94" s="45"/>
      <c r="M94" s="211" t="s">
        <v>19</v>
      </c>
      <c r="N94" s="212" t="s">
        <v>43</v>
      </c>
      <c r="O94" s="85"/>
      <c r="P94" s="213">
        <f>O94*H94</f>
        <v>0</v>
      </c>
      <c r="Q94" s="213">
        <v>0</v>
      </c>
      <c r="R94" s="213">
        <f>Q94*H94</f>
        <v>0</v>
      </c>
      <c r="S94" s="213">
        <v>0.255</v>
      </c>
      <c r="T94" s="213">
        <f>S94*H94</f>
        <v>2.5499999999999998</v>
      </c>
      <c r="U94" s="214" t="s">
        <v>19</v>
      </c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15" t="s">
        <v>130</v>
      </c>
      <c r="AT94" s="215" t="s">
        <v>125</v>
      </c>
      <c r="AU94" s="215" t="s">
        <v>82</v>
      </c>
      <c r="AY94" s="18" t="s">
        <v>123</v>
      </c>
      <c r="BE94" s="216">
        <f>IF(N94="základní",J94,0)</f>
        <v>0</v>
      </c>
      <c r="BF94" s="216">
        <f>IF(N94="snížená",J94,0)</f>
        <v>0</v>
      </c>
      <c r="BG94" s="216">
        <f>IF(N94="zákl. přenesená",J94,0)</f>
        <v>0</v>
      </c>
      <c r="BH94" s="216">
        <f>IF(N94="sníž. přenesená",J94,0)</f>
        <v>0</v>
      </c>
      <c r="BI94" s="216">
        <f>IF(N94="nulová",J94,0)</f>
        <v>0</v>
      </c>
      <c r="BJ94" s="18" t="s">
        <v>80</v>
      </c>
      <c r="BK94" s="216">
        <f>ROUND(I94*H94,2)</f>
        <v>0</v>
      </c>
      <c r="BL94" s="18" t="s">
        <v>130</v>
      </c>
      <c r="BM94" s="215" t="s">
        <v>131</v>
      </c>
    </row>
    <row r="95" s="2" customFormat="1">
      <c r="A95" s="39"/>
      <c r="B95" s="40"/>
      <c r="C95" s="41"/>
      <c r="D95" s="217" t="s">
        <v>132</v>
      </c>
      <c r="E95" s="41"/>
      <c r="F95" s="218" t="s">
        <v>133</v>
      </c>
      <c r="G95" s="41"/>
      <c r="H95" s="41"/>
      <c r="I95" s="219"/>
      <c r="J95" s="41"/>
      <c r="K95" s="41"/>
      <c r="L95" s="45"/>
      <c r="M95" s="220"/>
      <c r="N95" s="221"/>
      <c r="O95" s="85"/>
      <c r="P95" s="85"/>
      <c r="Q95" s="85"/>
      <c r="R95" s="85"/>
      <c r="S95" s="85"/>
      <c r="T95" s="85"/>
      <c r="U95" s="86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132</v>
      </c>
      <c r="AU95" s="18" t="s">
        <v>82</v>
      </c>
    </row>
    <row r="96" s="2" customFormat="1">
      <c r="A96" s="39"/>
      <c r="B96" s="40"/>
      <c r="C96" s="41"/>
      <c r="D96" s="222" t="s">
        <v>134</v>
      </c>
      <c r="E96" s="41"/>
      <c r="F96" s="223" t="s">
        <v>135</v>
      </c>
      <c r="G96" s="41"/>
      <c r="H96" s="41"/>
      <c r="I96" s="219"/>
      <c r="J96" s="41"/>
      <c r="K96" s="41"/>
      <c r="L96" s="45"/>
      <c r="M96" s="220"/>
      <c r="N96" s="221"/>
      <c r="O96" s="85"/>
      <c r="P96" s="85"/>
      <c r="Q96" s="85"/>
      <c r="R96" s="85"/>
      <c r="S96" s="85"/>
      <c r="T96" s="85"/>
      <c r="U96" s="86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134</v>
      </c>
      <c r="AU96" s="18" t="s">
        <v>82</v>
      </c>
    </row>
    <row r="97" s="2" customFormat="1" ht="16.5" customHeight="1">
      <c r="A97" s="39"/>
      <c r="B97" s="40"/>
      <c r="C97" s="204" t="s">
        <v>82</v>
      </c>
      <c r="D97" s="204" t="s">
        <v>125</v>
      </c>
      <c r="E97" s="205" t="s">
        <v>136</v>
      </c>
      <c r="F97" s="206" t="s">
        <v>137</v>
      </c>
      <c r="G97" s="207" t="s">
        <v>128</v>
      </c>
      <c r="H97" s="208">
        <v>10</v>
      </c>
      <c r="I97" s="209"/>
      <c r="J97" s="210">
        <f>ROUND(I97*H97,2)</f>
        <v>0</v>
      </c>
      <c r="K97" s="206" t="s">
        <v>129</v>
      </c>
      <c r="L97" s="45"/>
      <c r="M97" s="211" t="s">
        <v>19</v>
      </c>
      <c r="N97" s="212" t="s">
        <v>43</v>
      </c>
      <c r="O97" s="85"/>
      <c r="P97" s="213">
        <f>O97*H97</f>
        <v>0</v>
      </c>
      <c r="Q97" s="213">
        <v>0</v>
      </c>
      <c r="R97" s="213">
        <f>Q97*H97</f>
        <v>0</v>
      </c>
      <c r="S97" s="213">
        <v>0.23999999999999999</v>
      </c>
      <c r="T97" s="213">
        <f>S97*H97</f>
        <v>2.3999999999999999</v>
      </c>
      <c r="U97" s="214" t="s">
        <v>19</v>
      </c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15" t="s">
        <v>130</v>
      </c>
      <c r="AT97" s="215" t="s">
        <v>125</v>
      </c>
      <c r="AU97" s="215" t="s">
        <v>82</v>
      </c>
      <c r="AY97" s="18" t="s">
        <v>123</v>
      </c>
      <c r="BE97" s="216">
        <f>IF(N97="základní",J97,0)</f>
        <v>0</v>
      </c>
      <c r="BF97" s="216">
        <f>IF(N97="snížená",J97,0)</f>
        <v>0</v>
      </c>
      <c r="BG97" s="216">
        <f>IF(N97="zákl. přenesená",J97,0)</f>
        <v>0</v>
      </c>
      <c r="BH97" s="216">
        <f>IF(N97="sníž. přenesená",J97,0)</f>
        <v>0</v>
      </c>
      <c r="BI97" s="216">
        <f>IF(N97="nulová",J97,0)</f>
        <v>0</v>
      </c>
      <c r="BJ97" s="18" t="s">
        <v>80</v>
      </c>
      <c r="BK97" s="216">
        <f>ROUND(I97*H97,2)</f>
        <v>0</v>
      </c>
      <c r="BL97" s="18" t="s">
        <v>130</v>
      </c>
      <c r="BM97" s="215" t="s">
        <v>138</v>
      </c>
    </row>
    <row r="98" s="2" customFormat="1">
      <c r="A98" s="39"/>
      <c r="B98" s="40"/>
      <c r="C98" s="41"/>
      <c r="D98" s="217" t="s">
        <v>132</v>
      </c>
      <c r="E98" s="41"/>
      <c r="F98" s="218" t="s">
        <v>139</v>
      </c>
      <c r="G98" s="41"/>
      <c r="H98" s="41"/>
      <c r="I98" s="219"/>
      <c r="J98" s="41"/>
      <c r="K98" s="41"/>
      <c r="L98" s="45"/>
      <c r="M98" s="220"/>
      <c r="N98" s="221"/>
      <c r="O98" s="85"/>
      <c r="P98" s="85"/>
      <c r="Q98" s="85"/>
      <c r="R98" s="85"/>
      <c r="S98" s="85"/>
      <c r="T98" s="85"/>
      <c r="U98" s="86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132</v>
      </c>
      <c r="AU98" s="18" t="s">
        <v>82</v>
      </c>
    </row>
    <row r="99" s="2" customFormat="1">
      <c r="A99" s="39"/>
      <c r="B99" s="40"/>
      <c r="C99" s="41"/>
      <c r="D99" s="222" t="s">
        <v>134</v>
      </c>
      <c r="E99" s="41"/>
      <c r="F99" s="223" t="s">
        <v>140</v>
      </c>
      <c r="G99" s="41"/>
      <c r="H99" s="41"/>
      <c r="I99" s="219"/>
      <c r="J99" s="41"/>
      <c r="K99" s="41"/>
      <c r="L99" s="45"/>
      <c r="M99" s="220"/>
      <c r="N99" s="221"/>
      <c r="O99" s="85"/>
      <c r="P99" s="85"/>
      <c r="Q99" s="85"/>
      <c r="R99" s="85"/>
      <c r="S99" s="85"/>
      <c r="T99" s="85"/>
      <c r="U99" s="86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134</v>
      </c>
      <c r="AU99" s="18" t="s">
        <v>82</v>
      </c>
    </row>
    <row r="100" s="2" customFormat="1" ht="16.5" customHeight="1">
      <c r="A100" s="39"/>
      <c r="B100" s="40"/>
      <c r="C100" s="204" t="s">
        <v>141</v>
      </c>
      <c r="D100" s="204" t="s">
        <v>125</v>
      </c>
      <c r="E100" s="205" t="s">
        <v>142</v>
      </c>
      <c r="F100" s="206" t="s">
        <v>143</v>
      </c>
      <c r="G100" s="207" t="s">
        <v>128</v>
      </c>
      <c r="H100" s="208">
        <v>10</v>
      </c>
      <c r="I100" s="209"/>
      <c r="J100" s="210">
        <f>ROUND(I100*H100,2)</f>
        <v>0</v>
      </c>
      <c r="K100" s="206" t="s">
        <v>129</v>
      </c>
      <c r="L100" s="45"/>
      <c r="M100" s="211" t="s">
        <v>19</v>
      </c>
      <c r="N100" s="212" t="s">
        <v>43</v>
      </c>
      <c r="O100" s="85"/>
      <c r="P100" s="213">
        <f>O100*H100</f>
        <v>0</v>
      </c>
      <c r="Q100" s="213">
        <v>0</v>
      </c>
      <c r="R100" s="213">
        <f>Q100*H100</f>
        <v>0</v>
      </c>
      <c r="S100" s="213">
        <v>0.33000000000000002</v>
      </c>
      <c r="T100" s="213">
        <f>S100*H100</f>
        <v>3.3000000000000003</v>
      </c>
      <c r="U100" s="214" t="s">
        <v>19</v>
      </c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15" t="s">
        <v>130</v>
      </c>
      <c r="AT100" s="215" t="s">
        <v>125</v>
      </c>
      <c r="AU100" s="215" t="s">
        <v>82</v>
      </c>
      <c r="AY100" s="18" t="s">
        <v>123</v>
      </c>
      <c r="BE100" s="216">
        <f>IF(N100="základní",J100,0)</f>
        <v>0</v>
      </c>
      <c r="BF100" s="216">
        <f>IF(N100="snížená",J100,0)</f>
        <v>0</v>
      </c>
      <c r="BG100" s="216">
        <f>IF(N100="zákl. přenesená",J100,0)</f>
        <v>0</v>
      </c>
      <c r="BH100" s="216">
        <f>IF(N100="sníž. přenesená",J100,0)</f>
        <v>0</v>
      </c>
      <c r="BI100" s="216">
        <f>IF(N100="nulová",J100,0)</f>
        <v>0</v>
      </c>
      <c r="BJ100" s="18" t="s">
        <v>80</v>
      </c>
      <c r="BK100" s="216">
        <f>ROUND(I100*H100,2)</f>
        <v>0</v>
      </c>
      <c r="BL100" s="18" t="s">
        <v>130</v>
      </c>
      <c r="BM100" s="215" t="s">
        <v>144</v>
      </c>
    </row>
    <row r="101" s="2" customFormat="1">
      <c r="A101" s="39"/>
      <c r="B101" s="40"/>
      <c r="C101" s="41"/>
      <c r="D101" s="217" t="s">
        <v>132</v>
      </c>
      <c r="E101" s="41"/>
      <c r="F101" s="218" t="s">
        <v>145</v>
      </c>
      <c r="G101" s="41"/>
      <c r="H101" s="41"/>
      <c r="I101" s="219"/>
      <c r="J101" s="41"/>
      <c r="K101" s="41"/>
      <c r="L101" s="45"/>
      <c r="M101" s="220"/>
      <c r="N101" s="221"/>
      <c r="O101" s="85"/>
      <c r="P101" s="85"/>
      <c r="Q101" s="85"/>
      <c r="R101" s="85"/>
      <c r="S101" s="85"/>
      <c r="T101" s="85"/>
      <c r="U101" s="86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132</v>
      </c>
      <c r="AU101" s="18" t="s">
        <v>82</v>
      </c>
    </row>
    <row r="102" s="2" customFormat="1">
      <c r="A102" s="39"/>
      <c r="B102" s="40"/>
      <c r="C102" s="41"/>
      <c r="D102" s="222" t="s">
        <v>134</v>
      </c>
      <c r="E102" s="41"/>
      <c r="F102" s="223" t="s">
        <v>146</v>
      </c>
      <c r="G102" s="41"/>
      <c r="H102" s="41"/>
      <c r="I102" s="219"/>
      <c r="J102" s="41"/>
      <c r="K102" s="41"/>
      <c r="L102" s="45"/>
      <c r="M102" s="220"/>
      <c r="N102" s="221"/>
      <c r="O102" s="85"/>
      <c r="P102" s="85"/>
      <c r="Q102" s="85"/>
      <c r="R102" s="85"/>
      <c r="S102" s="85"/>
      <c r="T102" s="85"/>
      <c r="U102" s="86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134</v>
      </c>
      <c r="AU102" s="18" t="s">
        <v>82</v>
      </c>
    </row>
    <row r="103" s="2" customFormat="1" ht="16.5" customHeight="1">
      <c r="A103" s="39"/>
      <c r="B103" s="40"/>
      <c r="C103" s="204" t="s">
        <v>130</v>
      </c>
      <c r="D103" s="204" t="s">
        <v>125</v>
      </c>
      <c r="E103" s="205" t="s">
        <v>147</v>
      </c>
      <c r="F103" s="206" t="s">
        <v>148</v>
      </c>
      <c r="G103" s="207" t="s">
        <v>128</v>
      </c>
      <c r="H103" s="208">
        <v>1.28</v>
      </c>
      <c r="I103" s="209"/>
      <c r="J103" s="210">
        <f>ROUND(I103*H103,2)</f>
        <v>0</v>
      </c>
      <c r="K103" s="206" t="s">
        <v>129</v>
      </c>
      <c r="L103" s="45"/>
      <c r="M103" s="211" t="s">
        <v>19</v>
      </c>
      <c r="N103" s="212" t="s">
        <v>43</v>
      </c>
      <c r="O103" s="85"/>
      <c r="P103" s="213">
        <f>O103*H103</f>
        <v>0</v>
      </c>
      <c r="Q103" s="213">
        <v>0</v>
      </c>
      <c r="R103" s="213">
        <f>Q103*H103</f>
        <v>0</v>
      </c>
      <c r="S103" s="213">
        <v>0.098000000000000004</v>
      </c>
      <c r="T103" s="213">
        <f>S103*H103</f>
        <v>0.12544</v>
      </c>
      <c r="U103" s="214" t="s">
        <v>19</v>
      </c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15" t="s">
        <v>130</v>
      </c>
      <c r="AT103" s="215" t="s">
        <v>125</v>
      </c>
      <c r="AU103" s="215" t="s">
        <v>82</v>
      </c>
      <c r="AY103" s="18" t="s">
        <v>123</v>
      </c>
      <c r="BE103" s="216">
        <f>IF(N103="základní",J103,0)</f>
        <v>0</v>
      </c>
      <c r="BF103" s="216">
        <f>IF(N103="snížená",J103,0)</f>
        <v>0</v>
      </c>
      <c r="BG103" s="216">
        <f>IF(N103="zákl. přenesená",J103,0)</f>
        <v>0</v>
      </c>
      <c r="BH103" s="216">
        <f>IF(N103="sníž. přenesená",J103,0)</f>
        <v>0</v>
      </c>
      <c r="BI103" s="216">
        <f>IF(N103="nulová",J103,0)</f>
        <v>0</v>
      </c>
      <c r="BJ103" s="18" t="s">
        <v>80</v>
      </c>
      <c r="BK103" s="216">
        <f>ROUND(I103*H103,2)</f>
        <v>0</v>
      </c>
      <c r="BL103" s="18" t="s">
        <v>130</v>
      </c>
      <c r="BM103" s="215" t="s">
        <v>149</v>
      </c>
    </row>
    <row r="104" s="2" customFormat="1">
      <c r="A104" s="39"/>
      <c r="B104" s="40"/>
      <c r="C104" s="41"/>
      <c r="D104" s="217" t="s">
        <v>132</v>
      </c>
      <c r="E104" s="41"/>
      <c r="F104" s="218" t="s">
        <v>150</v>
      </c>
      <c r="G104" s="41"/>
      <c r="H104" s="41"/>
      <c r="I104" s="219"/>
      <c r="J104" s="41"/>
      <c r="K104" s="41"/>
      <c r="L104" s="45"/>
      <c r="M104" s="220"/>
      <c r="N104" s="221"/>
      <c r="O104" s="85"/>
      <c r="P104" s="85"/>
      <c r="Q104" s="85"/>
      <c r="R104" s="85"/>
      <c r="S104" s="85"/>
      <c r="T104" s="85"/>
      <c r="U104" s="86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132</v>
      </c>
      <c r="AU104" s="18" t="s">
        <v>82</v>
      </c>
    </row>
    <row r="105" s="2" customFormat="1">
      <c r="A105" s="39"/>
      <c r="B105" s="40"/>
      <c r="C105" s="41"/>
      <c r="D105" s="222" t="s">
        <v>134</v>
      </c>
      <c r="E105" s="41"/>
      <c r="F105" s="223" t="s">
        <v>151</v>
      </c>
      <c r="G105" s="41"/>
      <c r="H105" s="41"/>
      <c r="I105" s="219"/>
      <c r="J105" s="41"/>
      <c r="K105" s="41"/>
      <c r="L105" s="45"/>
      <c r="M105" s="220"/>
      <c r="N105" s="221"/>
      <c r="O105" s="85"/>
      <c r="P105" s="85"/>
      <c r="Q105" s="85"/>
      <c r="R105" s="85"/>
      <c r="S105" s="85"/>
      <c r="T105" s="85"/>
      <c r="U105" s="86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134</v>
      </c>
      <c r="AU105" s="18" t="s">
        <v>82</v>
      </c>
    </row>
    <row r="106" s="2" customFormat="1" ht="21.75" customHeight="1">
      <c r="A106" s="39"/>
      <c r="B106" s="40"/>
      <c r="C106" s="204" t="s">
        <v>152</v>
      </c>
      <c r="D106" s="204" t="s">
        <v>125</v>
      </c>
      <c r="E106" s="205" t="s">
        <v>153</v>
      </c>
      <c r="F106" s="206" t="s">
        <v>154</v>
      </c>
      <c r="G106" s="207" t="s">
        <v>155</v>
      </c>
      <c r="H106" s="208">
        <v>4.5570000000000004</v>
      </c>
      <c r="I106" s="209"/>
      <c r="J106" s="210">
        <f>ROUND(I106*H106,2)</f>
        <v>0</v>
      </c>
      <c r="K106" s="206" t="s">
        <v>129</v>
      </c>
      <c r="L106" s="45"/>
      <c r="M106" s="211" t="s">
        <v>19</v>
      </c>
      <c r="N106" s="212" t="s">
        <v>43</v>
      </c>
      <c r="O106" s="85"/>
      <c r="P106" s="213">
        <f>O106*H106</f>
        <v>0</v>
      </c>
      <c r="Q106" s="213">
        <v>0</v>
      </c>
      <c r="R106" s="213">
        <f>Q106*H106</f>
        <v>0</v>
      </c>
      <c r="S106" s="213">
        <v>0</v>
      </c>
      <c r="T106" s="213">
        <f>S106*H106</f>
        <v>0</v>
      </c>
      <c r="U106" s="214" t="s">
        <v>19</v>
      </c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15" t="s">
        <v>130</v>
      </c>
      <c r="AT106" s="215" t="s">
        <v>125</v>
      </c>
      <c r="AU106" s="215" t="s">
        <v>82</v>
      </c>
      <c r="AY106" s="18" t="s">
        <v>123</v>
      </c>
      <c r="BE106" s="216">
        <f>IF(N106="základní",J106,0)</f>
        <v>0</v>
      </c>
      <c r="BF106" s="216">
        <f>IF(N106="snížená",J106,0)</f>
        <v>0</v>
      </c>
      <c r="BG106" s="216">
        <f>IF(N106="zákl. přenesená",J106,0)</f>
        <v>0</v>
      </c>
      <c r="BH106" s="216">
        <f>IF(N106="sníž. přenesená",J106,0)</f>
        <v>0</v>
      </c>
      <c r="BI106" s="216">
        <f>IF(N106="nulová",J106,0)</f>
        <v>0</v>
      </c>
      <c r="BJ106" s="18" t="s">
        <v>80</v>
      </c>
      <c r="BK106" s="216">
        <f>ROUND(I106*H106,2)</f>
        <v>0</v>
      </c>
      <c r="BL106" s="18" t="s">
        <v>130</v>
      </c>
      <c r="BM106" s="215" t="s">
        <v>156</v>
      </c>
    </row>
    <row r="107" s="2" customFormat="1">
      <c r="A107" s="39"/>
      <c r="B107" s="40"/>
      <c r="C107" s="41"/>
      <c r="D107" s="217" t="s">
        <v>132</v>
      </c>
      <c r="E107" s="41"/>
      <c r="F107" s="218" t="s">
        <v>157</v>
      </c>
      <c r="G107" s="41"/>
      <c r="H107" s="41"/>
      <c r="I107" s="219"/>
      <c r="J107" s="41"/>
      <c r="K107" s="41"/>
      <c r="L107" s="45"/>
      <c r="M107" s="220"/>
      <c r="N107" s="221"/>
      <c r="O107" s="85"/>
      <c r="P107" s="85"/>
      <c r="Q107" s="85"/>
      <c r="R107" s="85"/>
      <c r="S107" s="85"/>
      <c r="T107" s="85"/>
      <c r="U107" s="86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132</v>
      </c>
      <c r="AU107" s="18" t="s">
        <v>82</v>
      </c>
    </row>
    <row r="108" s="2" customFormat="1">
      <c r="A108" s="39"/>
      <c r="B108" s="40"/>
      <c r="C108" s="41"/>
      <c r="D108" s="222" t="s">
        <v>134</v>
      </c>
      <c r="E108" s="41"/>
      <c r="F108" s="223" t="s">
        <v>158</v>
      </c>
      <c r="G108" s="41"/>
      <c r="H108" s="41"/>
      <c r="I108" s="219"/>
      <c r="J108" s="41"/>
      <c r="K108" s="41"/>
      <c r="L108" s="45"/>
      <c r="M108" s="220"/>
      <c r="N108" s="221"/>
      <c r="O108" s="85"/>
      <c r="P108" s="85"/>
      <c r="Q108" s="85"/>
      <c r="R108" s="85"/>
      <c r="S108" s="85"/>
      <c r="T108" s="85"/>
      <c r="U108" s="86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134</v>
      </c>
      <c r="AU108" s="18" t="s">
        <v>82</v>
      </c>
    </row>
    <row r="109" s="13" customFormat="1">
      <c r="A109" s="13"/>
      <c r="B109" s="224"/>
      <c r="C109" s="225"/>
      <c r="D109" s="217" t="s">
        <v>159</v>
      </c>
      <c r="E109" s="226" t="s">
        <v>19</v>
      </c>
      <c r="F109" s="227" t="s">
        <v>160</v>
      </c>
      <c r="G109" s="225"/>
      <c r="H109" s="228">
        <v>5.0629999999999997</v>
      </c>
      <c r="I109" s="229"/>
      <c r="J109" s="225"/>
      <c r="K109" s="225"/>
      <c r="L109" s="230"/>
      <c r="M109" s="231"/>
      <c r="N109" s="232"/>
      <c r="O109" s="232"/>
      <c r="P109" s="232"/>
      <c r="Q109" s="232"/>
      <c r="R109" s="232"/>
      <c r="S109" s="232"/>
      <c r="T109" s="232"/>
      <c r="U109" s="23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4" t="s">
        <v>159</v>
      </c>
      <c r="AU109" s="234" t="s">
        <v>82</v>
      </c>
      <c r="AV109" s="13" t="s">
        <v>82</v>
      </c>
      <c r="AW109" s="13" t="s">
        <v>33</v>
      </c>
      <c r="AX109" s="13" t="s">
        <v>72</v>
      </c>
      <c r="AY109" s="234" t="s">
        <v>123</v>
      </c>
    </row>
    <row r="110" s="13" customFormat="1">
      <c r="A110" s="13"/>
      <c r="B110" s="224"/>
      <c r="C110" s="225"/>
      <c r="D110" s="217" t="s">
        <v>159</v>
      </c>
      <c r="E110" s="226" t="s">
        <v>19</v>
      </c>
      <c r="F110" s="227" t="s">
        <v>161</v>
      </c>
      <c r="G110" s="225"/>
      <c r="H110" s="228">
        <v>4.0499999999999998</v>
      </c>
      <c r="I110" s="229"/>
      <c r="J110" s="225"/>
      <c r="K110" s="225"/>
      <c r="L110" s="230"/>
      <c r="M110" s="231"/>
      <c r="N110" s="232"/>
      <c r="O110" s="232"/>
      <c r="P110" s="232"/>
      <c r="Q110" s="232"/>
      <c r="R110" s="232"/>
      <c r="S110" s="232"/>
      <c r="T110" s="232"/>
      <c r="U110" s="23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4" t="s">
        <v>159</v>
      </c>
      <c r="AU110" s="234" t="s">
        <v>82</v>
      </c>
      <c r="AV110" s="13" t="s">
        <v>82</v>
      </c>
      <c r="AW110" s="13" t="s">
        <v>33</v>
      </c>
      <c r="AX110" s="13" t="s">
        <v>72</v>
      </c>
      <c r="AY110" s="234" t="s">
        <v>123</v>
      </c>
    </row>
    <row r="111" s="14" customFormat="1">
      <c r="A111" s="14"/>
      <c r="B111" s="235"/>
      <c r="C111" s="236"/>
      <c r="D111" s="217" t="s">
        <v>159</v>
      </c>
      <c r="E111" s="237" t="s">
        <v>19</v>
      </c>
      <c r="F111" s="238" t="s">
        <v>162</v>
      </c>
      <c r="G111" s="236"/>
      <c r="H111" s="239">
        <v>9.1129999999999995</v>
      </c>
      <c r="I111" s="240"/>
      <c r="J111" s="236"/>
      <c r="K111" s="236"/>
      <c r="L111" s="241"/>
      <c r="M111" s="242"/>
      <c r="N111" s="243"/>
      <c r="O111" s="243"/>
      <c r="P111" s="243"/>
      <c r="Q111" s="243"/>
      <c r="R111" s="243"/>
      <c r="S111" s="243"/>
      <c r="T111" s="243"/>
      <c r="U111" s="24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5" t="s">
        <v>159</v>
      </c>
      <c r="AU111" s="245" t="s">
        <v>82</v>
      </c>
      <c r="AV111" s="14" t="s">
        <v>130</v>
      </c>
      <c r="AW111" s="14" t="s">
        <v>33</v>
      </c>
      <c r="AX111" s="14" t="s">
        <v>72</v>
      </c>
      <c r="AY111" s="245" t="s">
        <v>123</v>
      </c>
    </row>
    <row r="112" s="13" customFormat="1">
      <c r="A112" s="13"/>
      <c r="B112" s="224"/>
      <c r="C112" s="225"/>
      <c r="D112" s="217" t="s">
        <v>159</v>
      </c>
      <c r="E112" s="226" t="s">
        <v>19</v>
      </c>
      <c r="F112" s="227" t="s">
        <v>163</v>
      </c>
      <c r="G112" s="225"/>
      <c r="H112" s="228">
        <v>4.5570000000000004</v>
      </c>
      <c r="I112" s="229"/>
      <c r="J112" s="225"/>
      <c r="K112" s="225"/>
      <c r="L112" s="230"/>
      <c r="M112" s="231"/>
      <c r="N112" s="232"/>
      <c r="O112" s="232"/>
      <c r="P112" s="232"/>
      <c r="Q112" s="232"/>
      <c r="R112" s="232"/>
      <c r="S112" s="232"/>
      <c r="T112" s="232"/>
      <c r="U112" s="23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4" t="s">
        <v>159</v>
      </c>
      <c r="AU112" s="234" t="s">
        <v>82</v>
      </c>
      <c r="AV112" s="13" t="s">
        <v>82</v>
      </c>
      <c r="AW112" s="13" t="s">
        <v>33</v>
      </c>
      <c r="AX112" s="13" t="s">
        <v>80</v>
      </c>
      <c r="AY112" s="234" t="s">
        <v>123</v>
      </c>
    </row>
    <row r="113" s="2" customFormat="1" ht="21.75" customHeight="1">
      <c r="A113" s="39"/>
      <c r="B113" s="40"/>
      <c r="C113" s="204" t="s">
        <v>164</v>
      </c>
      <c r="D113" s="204" t="s">
        <v>125</v>
      </c>
      <c r="E113" s="205" t="s">
        <v>165</v>
      </c>
      <c r="F113" s="206" t="s">
        <v>166</v>
      </c>
      <c r="G113" s="207" t="s">
        <v>155</v>
      </c>
      <c r="H113" s="208">
        <v>4.5570000000000004</v>
      </c>
      <c r="I113" s="209"/>
      <c r="J113" s="210">
        <f>ROUND(I113*H113,2)</f>
        <v>0</v>
      </c>
      <c r="K113" s="206" t="s">
        <v>129</v>
      </c>
      <c r="L113" s="45"/>
      <c r="M113" s="211" t="s">
        <v>19</v>
      </c>
      <c r="N113" s="212" t="s">
        <v>43</v>
      </c>
      <c r="O113" s="85"/>
      <c r="P113" s="213">
        <f>O113*H113</f>
        <v>0</v>
      </c>
      <c r="Q113" s="213">
        <v>0</v>
      </c>
      <c r="R113" s="213">
        <f>Q113*H113</f>
        <v>0</v>
      </c>
      <c r="S113" s="213">
        <v>0</v>
      </c>
      <c r="T113" s="213">
        <f>S113*H113</f>
        <v>0</v>
      </c>
      <c r="U113" s="214" t="s">
        <v>19</v>
      </c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15" t="s">
        <v>130</v>
      </c>
      <c r="AT113" s="215" t="s">
        <v>125</v>
      </c>
      <c r="AU113" s="215" t="s">
        <v>82</v>
      </c>
      <c r="AY113" s="18" t="s">
        <v>123</v>
      </c>
      <c r="BE113" s="216">
        <f>IF(N113="základní",J113,0)</f>
        <v>0</v>
      </c>
      <c r="BF113" s="216">
        <f>IF(N113="snížená",J113,0)</f>
        <v>0</v>
      </c>
      <c r="BG113" s="216">
        <f>IF(N113="zákl. přenesená",J113,0)</f>
        <v>0</v>
      </c>
      <c r="BH113" s="216">
        <f>IF(N113="sníž. přenesená",J113,0)</f>
        <v>0</v>
      </c>
      <c r="BI113" s="216">
        <f>IF(N113="nulová",J113,0)</f>
        <v>0</v>
      </c>
      <c r="BJ113" s="18" t="s">
        <v>80</v>
      </c>
      <c r="BK113" s="216">
        <f>ROUND(I113*H113,2)</f>
        <v>0</v>
      </c>
      <c r="BL113" s="18" t="s">
        <v>130</v>
      </c>
      <c r="BM113" s="215" t="s">
        <v>167</v>
      </c>
    </row>
    <row r="114" s="2" customFormat="1">
      <c r="A114" s="39"/>
      <c r="B114" s="40"/>
      <c r="C114" s="41"/>
      <c r="D114" s="217" t="s">
        <v>132</v>
      </c>
      <c r="E114" s="41"/>
      <c r="F114" s="218" t="s">
        <v>168</v>
      </c>
      <c r="G114" s="41"/>
      <c r="H114" s="41"/>
      <c r="I114" s="219"/>
      <c r="J114" s="41"/>
      <c r="K114" s="41"/>
      <c r="L114" s="45"/>
      <c r="M114" s="220"/>
      <c r="N114" s="221"/>
      <c r="O114" s="85"/>
      <c r="P114" s="85"/>
      <c r="Q114" s="85"/>
      <c r="R114" s="85"/>
      <c r="S114" s="85"/>
      <c r="T114" s="85"/>
      <c r="U114" s="86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132</v>
      </c>
      <c r="AU114" s="18" t="s">
        <v>82</v>
      </c>
    </row>
    <row r="115" s="2" customFormat="1">
      <c r="A115" s="39"/>
      <c r="B115" s="40"/>
      <c r="C115" s="41"/>
      <c r="D115" s="222" t="s">
        <v>134</v>
      </c>
      <c r="E115" s="41"/>
      <c r="F115" s="223" t="s">
        <v>169</v>
      </c>
      <c r="G115" s="41"/>
      <c r="H115" s="41"/>
      <c r="I115" s="219"/>
      <c r="J115" s="41"/>
      <c r="K115" s="41"/>
      <c r="L115" s="45"/>
      <c r="M115" s="220"/>
      <c r="N115" s="221"/>
      <c r="O115" s="85"/>
      <c r="P115" s="85"/>
      <c r="Q115" s="85"/>
      <c r="R115" s="85"/>
      <c r="S115" s="85"/>
      <c r="T115" s="85"/>
      <c r="U115" s="86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134</v>
      </c>
      <c r="AU115" s="18" t="s">
        <v>82</v>
      </c>
    </row>
    <row r="116" s="13" customFormat="1">
      <c r="A116" s="13"/>
      <c r="B116" s="224"/>
      <c r="C116" s="225"/>
      <c r="D116" s="217" t="s">
        <v>159</v>
      </c>
      <c r="E116" s="226" t="s">
        <v>19</v>
      </c>
      <c r="F116" s="227" t="s">
        <v>160</v>
      </c>
      <c r="G116" s="225"/>
      <c r="H116" s="228">
        <v>5.0629999999999997</v>
      </c>
      <c r="I116" s="229"/>
      <c r="J116" s="225"/>
      <c r="K116" s="225"/>
      <c r="L116" s="230"/>
      <c r="M116" s="231"/>
      <c r="N116" s="232"/>
      <c r="O116" s="232"/>
      <c r="P116" s="232"/>
      <c r="Q116" s="232"/>
      <c r="R116" s="232"/>
      <c r="S116" s="232"/>
      <c r="T116" s="232"/>
      <c r="U116" s="23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4" t="s">
        <v>159</v>
      </c>
      <c r="AU116" s="234" t="s">
        <v>82</v>
      </c>
      <c r="AV116" s="13" t="s">
        <v>82</v>
      </c>
      <c r="AW116" s="13" t="s">
        <v>33</v>
      </c>
      <c r="AX116" s="13" t="s">
        <v>72</v>
      </c>
      <c r="AY116" s="234" t="s">
        <v>123</v>
      </c>
    </row>
    <row r="117" s="13" customFormat="1">
      <c r="A117" s="13"/>
      <c r="B117" s="224"/>
      <c r="C117" s="225"/>
      <c r="D117" s="217" t="s">
        <v>159</v>
      </c>
      <c r="E117" s="226" t="s">
        <v>19</v>
      </c>
      <c r="F117" s="227" t="s">
        <v>161</v>
      </c>
      <c r="G117" s="225"/>
      <c r="H117" s="228">
        <v>4.0499999999999998</v>
      </c>
      <c r="I117" s="229"/>
      <c r="J117" s="225"/>
      <c r="K117" s="225"/>
      <c r="L117" s="230"/>
      <c r="M117" s="231"/>
      <c r="N117" s="232"/>
      <c r="O117" s="232"/>
      <c r="P117" s="232"/>
      <c r="Q117" s="232"/>
      <c r="R117" s="232"/>
      <c r="S117" s="232"/>
      <c r="T117" s="232"/>
      <c r="U117" s="23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4" t="s">
        <v>159</v>
      </c>
      <c r="AU117" s="234" t="s">
        <v>82</v>
      </c>
      <c r="AV117" s="13" t="s">
        <v>82</v>
      </c>
      <c r="AW117" s="13" t="s">
        <v>33</v>
      </c>
      <c r="AX117" s="13" t="s">
        <v>72</v>
      </c>
      <c r="AY117" s="234" t="s">
        <v>123</v>
      </c>
    </row>
    <row r="118" s="14" customFormat="1">
      <c r="A118" s="14"/>
      <c r="B118" s="235"/>
      <c r="C118" s="236"/>
      <c r="D118" s="217" t="s">
        <v>159</v>
      </c>
      <c r="E118" s="237" t="s">
        <v>19</v>
      </c>
      <c r="F118" s="238" t="s">
        <v>162</v>
      </c>
      <c r="G118" s="236"/>
      <c r="H118" s="239">
        <v>9.1129999999999995</v>
      </c>
      <c r="I118" s="240"/>
      <c r="J118" s="236"/>
      <c r="K118" s="236"/>
      <c r="L118" s="241"/>
      <c r="M118" s="242"/>
      <c r="N118" s="243"/>
      <c r="O118" s="243"/>
      <c r="P118" s="243"/>
      <c r="Q118" s="243"/>
      <c r="R118" s="243"/>
      <c r="S118" s="243"/>
      <c r="T118" s="243"/>
      <c r="U118" s="24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5" t="s">
        <v>159</v>
      </c>
      <c r="AU118" s="245" t="s">
        <v>82</v>
      </c>
      <c r="AV118" s="14" t="s">
        <v>130</v>
      </c>
      <c r="AW118" s="14" t="s">
        <v>33</v>
      </c>
      <c r="AX118" s="14" t="s">
        <v>72</v>
      </c>
      <c r="AY118" s="245" t="s">
        <v>123</v>
      </c>
    </row>
    <row r="119" s="13" customFormat="1">
      <c r="A119" s="13"/>
      <c r="B119" s="224"/>
      <c r="C119" s="225"/>
      <c r="D119" s="217" t="s">
        <v>159</v>
      </c>
      <c r="E119" s="226" t="s">
        <v>19</v>
      </c>
      <c r="F119" s="227" t="s">
        <v>163</v>
      </c>
      <c r="G119" s="225"/>
      <c r="H119" s="228">
        <v>4.5570000000000004</v>
      </c>
      <c r="I119" s="229"/>
      <c r="J119" s="225"/>
      <c r="K119" s="225"/>
      <c r="L119" s="230"/>
      <c r="M119" s="231"/>
      <c r="N119" s="232"/>
      <c r="O119" s="232"/>
      <c r="P119" s="232"/>
      <c r="Q119" s="232"/>
      <c r="R119" s="232"/>
      <c r="S119" s="232"/>
      <c r="T119" s="232"/>
      <c r="U119" s="23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4" t="s">
        <v>159</v>
      </c>
      <c r="AU119" s="234" t="s">
        <v>82</v>
      </c>
      <c r="AV119" s="13" t="s">
        <v>82</v>
      </c>
      <c r="AW119" s="13" t="s">
        <v>33</v>
      </c>
      <c r="AX119" s="13" t="s">
        <v>80</v>
      </c>
      <c r="AY119" s="234" t="s">
        <v>123</v>
      </c>
    </row>
    <row r="120" s="2" customFormat="1" ht="21.75" customHeight="1">
      <c r="A120" s="39"/>
      <c r="B120" s="40"/>
      <c r="C120" s="204" t="s">
        <v>170</v>
      </c>
      <c r="D120" s="204" t="s">
        <v>125</v>
      </c>
      <c r="E120" s="205" t="s">
        <v>171</v>
      </c>
      <c r="F120" s="206" t="s">
        <v>172</v>
      </c>
      <c r="G120" s="207" t="s">
        <v>155</v>
      </c>
      <c r="H120" s="208">
        <v>0.97999999999999998</v>
      </c>
      <c r="I120" s="209"/>
      <c r="J120" s="210">
        <f>ROUND(I120*H120,2)</f>
        <v>0</v>
      </c>
      <c r="K120" s="206" t="s">
        <v>129</v>
      </c>
      <c r="L120" s="45"/>
      <c r="M120" s="211" t="s">
        <v>19</v>
      </c>
      <c r="N120" s="212" t="s">
        <v>43</v>
      </c>
      <c r="O120" s="85"/>
      <c r="P120" s="213">
        <f>O120*H120</f>
        <v>0</v>
      </c>
      <c r="Q120" s="213">
        <v>0</v>
      </c>
      <c r="R120" s="213">
        <f>Q120*H120</f>
        <v>0</v>
      </c>
      <c r="S120" s="213">
        <v>0</v>
      </c>
      <c r="T120" s="213">
        <f>S120*H120</f>
        <v>0</v>
      </c>
      <c r="U120" s="214" t="s">
        <v>19</v>
      </c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15" t="s">
        <v>130</v>
      </c>
      <c r="AT120" s="215" t="s">
        <v>125</v>
      </c>
      <c r="AU120" s="215" t="s">
        <v>82</v>
      </c>
      <c r="AY120" s="18" t="s">
        <v>123</v>
      </c>
      <c r="BE120" s="216">
        <f>IF(N120="základní",J120,0)</f>
        <v>0</v>
      </c>
      <c r="BF120" s="216">
        <f>IF(N120="snížená",J120,0)</f>
        <v>0</v>
      </c>
      <c r="BG120" s="216">
        <f>IF(N120="zákl. přenesená",J120,0)</f>
        <v>0</v>
      </c>
      <c r="BH120" s="216">
        <f>IF(N120="sníž. přenesená",J120,0)</f>
        <v>0</v>
      </c>
      <c r="BI120" s="216">
        <f>IF(N120="nulová",J120,0)</f>
        <v>0</v>
      </c>
      <c r="BJ120" s="18" t="s">
        <v>80</v>
      </c>
      <c r="BK120" s="216">
        <f>ROUND(I120*H120,2)</f>
        <v>0</v>
      </c>
      <c r="BL120" s="18" t="s">
        <v>130</v>
      </c>
      <c r="BM120" s="215" t="s">
        <v>173</v>
      </c>
    </row>
    <row r="121" s="2" customFormat="1">
      <c r="A121" s="39"/>
      <c r="B121" s="40"/>
      <c r="C121" s="41"/>
      <c r="D121" s="217" t="s">
        <v>132</v>
      </c>
      <c r="E121" s="41"/>
      <c r="F121" s="218" t="s">
        <v>174</v>
      </c>
      <c r="G121" s="41"/>
      <c r="H121" s="41"/>
      <c r="I121" s="219"/>
      <c r="J121" s="41"/>
      <c r="K121" s="41"/>
      <c r="L121" s="45"/>
      <c r="M121" s="220"/>
      <c r="N121" s="221"/>
      <c r="O121" s="85"/>
      <c r="P121" s="85"/>
      <c r="Q121" s="85"/>
      <c r="R121" s="85"/>
      <c r="S121" s="85"/>
      <c r="T121" s="85"/>
      <c r="U121" s="86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132</v>
      </c>
      <c r="AU121" s="18" t="s">
        <v>82</v>
      </c>
    </row>
    <row r="122" s="2" customFormat="1">
      <c r="A122" s="39"/>
      <c r="B122" s="40"/>
      <c r="C122" s="41"/>
      <c r="D122" s="222" t="s">
        <v>134</v>
      </c>
      <c r="E122" s="41"/>
      <c r="F122" s="223" t="s">
        <v>175</v>
      </c>
      <c r="G122" s="41"/>
      <c r="H122" s="41"/>
      <c r="I122" s="219"/>
      <c r="J122" s="41"/>
      <c r="K122" s="41"/>
      <c r="L122" s="45"/>
      <c r="M122" s="220"/>
      <c r="N122" s="221"/>
      <c r="O122" s="85"/>
      <c r="P122" s="85"/>
      <c r="Q122" s="85"/>
      <c r="R122" s="85"/>
      <c r="S122" s="85"/>
      <c r="T122" s="85"/>
      <c r="U122" s="86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134</v>
      </c>
      <c r="AU122" s="18" t="s">
        <v>82</v>
      </c>
    </row>
    <row r="123" s="13" customFormat="1">
      <c r="A123" s="13"/>
      <c r="B123" s="224"/>
      <c r="C123" s="225"/>
      <c r="D123" s="217" t="s">
        <v>159</v>
      </c>
      <c r="E123" s="226" t="s">
        <v>19</v>
      </c>
      <c r="F123" s="227" t="s">
        <v>176</v>
      </c>
      <c r="G123" s="225"/>
      <c r="H123" s="228">
        <v>0.97999999999999998</v>
      </c>
      <c r="I123" s="229"/>
      <c r="J123" s="225"/>
      <c r="K123" s="225"/>
      <c r="L123" s="230"/>
      <c r="M123" s="231"/>
      <c r="N123" s="232"/>
      <c r="O123" s="232"/>
      <c r="P123" s="232"/>
      <c r="Q123" s="232"/>
      <c r="R123" s="232"/>
      <c r="S123" s="232"/>
      <c r="T123" s="232"/>
      <c r="U123" s="23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4" t="s">
        <v>159</v>
      </c>
      <c r="AU123" s="234" t="s">
        <v>82</v>
      </c>
      <c r="AV123" s="13" t="s">
        <v>82</v>
      </c>
      <c r="AW123" s="13" t="s">
        <v>33</v>
      </c>
      <c r="AX123" s="13" t="s">
        <v>80</v>
      </c>
      <c r="AY123" s="234" t="s">
        <v>123</v>
      </c>
    </row>
    <row r="124" s="2" customFormat="1" ht="21.75" customHeight="1">
      <c r="A124" s="39"/>
      <c r="B124" s="40"/>
      <c r="C124" s="204" t="s">
        <v>177</v>
      </c>
      <c r="D124" s="204" t="s">
        <v>125</v>
      </c>
      <c r="E124" s="205" t="s">
        <v>178</v>
      </c>
      <c r="F124" s="206" t="s">
        <v>179</v>
      </c>
      <c r="G124" s="207" t="s">
        <v>155</v>
      </c>
      <c r="H124" s="208">
        <v>5.2999999999999998</v>
      </c>
      <c r="I124" s="209"/>
      <c r="J124" s="210">
        <f>ROUND(I124*H124,2)</f>
        <v>0</v>
      </c>
      <c r="K124" s="206" t="s">
        <v>129</v>
      </c>
      <c r="L124" s="45"/>
      <c r="M124" s="211" t="s">
        <v>19</v>
      </c>
      <c r="N124" s="212" t="s">
        <v>43</v>
      </c>
      <c r="O124" s="85"/>
      <c r="P124" s="213">
        <f>O124*H124</f>
        <v>0</v>
      </c>
      <c r="Q124" s="213">
        <v>0</v>
      </c>
      <c r="R124" s="213">
        <f>Q124*H124</f>
        <v>0</v>
      </c>
      <c r="S124" s="213">
        <v>0</v>
      </c>
      <c r="T124" s="213">
        <f>S124*H124</f>
        <v>0</v>
      </c>
      <c r="U124" s="214" t="s">
        <v>19</v>
      </c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15" t="s">
        <v>130</v>
      </c>
      <c r="AT124" s="215" t="s">
        <v>125</v>
      </c>
      <c r="AU124" s="215" t="s">
        <v>82</v>
      </c>
      <c r="AY124" s="18" t="s">
        <v>123</v>
      </c>
      <c r="BE124" s="216">
        <f>IF(N124="základní",J124,0)</f>
        <v>0</v>
      </c>
      <c r="BF124" s="216">
        <f>IF(N124="snížená",J124,0)</f>
        <v>0</v>
      </c>
      <c r="BG124" s="216">
        <f>IF(N124="zákl. přenesená",J124,0)</f>
        <v>0</v>
      </c>
      <c r="BH124" s="216">
        <f>IF(N124="sníž. přenesená",J124,0)</f>
        <v>0</v>
      </c>
      <c r="BI124" s="216">
        <f>IF(N124="nulová",J124,0)</f>
        <v>0</v>
      </c>
      <c r="BJ124" s="18" t="s">
        <v>80</v>
      </c>
      <c r="BK124" s="216">
        <f>ROUND(I124*H124,2)</f>
        <v>0</v>
      </c>
      <c r="BL124" s="18" t="s">
        <v>130</v>
      </c>
      <c r="BM124" s="215" t="s">
        <v>180</v>
      </c>
    </row>
    <row r="125" s="2" customFormat="1">
      <c r="A125" s="39"/>
      <c r="B125" s="40"/>
      <c r="C125" s="41"/>
      <c r="D125" s="217" t="s">
        <v>132</v>
      </c>
      <c r="E125" s="41"/>
      <c r="F125" s="218" t="s">
        <v>181</v>
      </c>
      <c r="G125" s="41"/>
      <c r="H125" s="41"/>
      <c r="I125" s="219"/>
      <c r="J125" s="41"/>
      <c r="K125" s="41"/>
      <c r="L125" s="45"/>
      <c r="M125" s="220"/>
      <c r="N125" s="221"/>
      <c r="O125" s="85"/>
      <c r="P125" s="85"/>
      <c r="Q125" s="85"/>
      <c r="R125" s="85"/>
      <c r="S125" s="85"/>
      <c r="T125" s="85"/>
      <c r="U125" s="86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132</v>
      </c>
      <c r="AU125" s="18" t="s">
        <v>82</v>
      </c>
    </row>
    <row r="126" s="2" customFormat="1">
      <c r="A126" s="39"/>
      <c r="B126" s="40"/>
      <c r="C126" s="41"/>
      <c r="D126" s="222" t="s">
        <v>134</v>
      </c>
      <c r="E126" s="41"/>
      <c r="F126" s="223" t="s">
        <v>182</v>
      </c>
      <c r="G126" s="41"/>
      <c r="H126" s="41"/>
      <c r="I126" s="219"/>
      <c r="J126" s="41"/>
      <c r="K126" s="41"/>
      <c r="L126" s="45"/>
      <c r="M126" s="220"/>
      <c r="N126" s="221"/>
      <c r="O126" s="85"/>
      <c r="P126" s="85"/>
      <c r="Q126" s="85"/>
      <c r="R126" s="85"/>
      <c r="S126" s="85"/>
      <c r="T126" s="85"/>
      <c r="U126" s="86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134</v>
      </c>
      <c r="AU126" s="18" t="s">
        <v>82</v>
      </c>
    </row>
    <row r="127" s="13" customFormat="1">
      <c r="A127" s="13"/>
      <c r="B127" s="224"/>
      <c r="C127" s="225"/>
      <c r="D127" s="217" t="s">
        <v>159</v>
      </c>
      <c r="E127" s="226" t="s">
        <v>19</v>
      </c>
      <c r="F127" s="227" t="s">
        <v>183</v>
      </c>
      <c r="G127" s="225"/>
      <c r="H127" s="228">
        <v>5.2999999999999998</v>
      </c>
      <c r="I127" s="229"/>
      <c r="J127" s="225"/>
      <c r="K127" s="225"/>
      <c r="L127" s="230"/>
      <c r="M127" s="231"/>
      <c r="N127" s="232"/>
      <c r="O127" s="232"/>
      <c r="P127" s="232"/>
      <c r="Q127" s="232"/>
      <c r="R127" s="232"/>
      <c r="S127" s="232"/>
      <c r="T127" s="232"/>
      <c r="U127" s="23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4" t="s">
        <v>159</v>
      </c>
      <c r="AU127" s="234" t="s">
        <v>82</v>
      </c>
      <c r="AV127" s="13" t="s">
        <v>82</v>
      </c>
      <c r="AW127" s="13" t="s">
        <v>33</v>
      </c>
      <c r="AX127" s="13" t="s">
        <v>80</v>
      </c>
      <c r="AY127" s="234" t="s">
        <v>123</v>
      </c>
    </row>
    <row r="128" s="2" customFormat="1" ht="16.5" customHeight="1">
      <c r="A128" s="39"/>
      <c r="B128" s="40"/>
      <c r="C128" s="204" t="s">
        <v>184</v>
      </c>
      <c r="D128" s="204" t="s">
        <v>125</v>
      </c>
      <c r="E128" s="205" t="s">
        <v>185</v>
      </c>
      <c r="F128" s="206" t="s">
        <v>186</v>
      </c>
      <c r="G128" s="207" t="s">
        <v>187</v>
      </c>
      <c r="H128" s="208">
        <v>10.6</v>
      </c>
      <c r="I128" s="209"/>
      <c r="J128" s="210">
        <f>ROUND(I128*H128,2)</f>
        <v>0</v>
      </c>
      <c r="K128" s="206" t="s">
        <v>129</v>
      </c>
      <c r="L128" s="45"/>
      <c r="M128" s="211" t="s">
        <v>19</v>
      </c>
      <c r="N128" s="212" t="s">
        <v>43</v>
      </c>
      <c r="O128" s="85"/>
      <c r="P128" s="213">
        <f>O128*H128</f>
        <v>0</v>
      </c>
      <c r="Q128" s="213">
        <v>0</v>
      </c>
      <c r="R128" s="213">
        <f>Q128*H128</f>
        <v>0</v>
      </c>
      <c r="S128" s="213">
        <v>0</v>
      </c>
      <c r="T128" s="213">
        <f>S128*H128</f>
        <v>0</v>
      </c>
      <c r="U128" s="214" t="s">
        <v>19</v>
      </c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15" t="s">
        <v>130</v>
      </c>
      <c r="AT128" s="215" t="s">
        <v>125</v>
      </c>
      <c r="AU128" s="215" t="s">
        <v>82</v>
      </c>
      <c r="AY128" s="18" t="s">
        <v>123</v>
      </c>
      <c r="BE128" s="216">
        <f>IF(N128="základní",J128,0)</f>
        <v>0</v>
      </c>
      <c r="BF128" s="216">
        <f>IF(N128="snížená",J128,0)</f>
        <v>0</v>
      </c>
      <c r="BG128" s="216">
        <f>IF(N128="zákl. přenesená",J128,0)</f>
        <v>0</v>
      </c>
      <c r="BH128" s="216">
        <f>IF(N128="sníž. přenesená",J128,0)</f>
        <v>0</v>
      </c>
      <c r="BI128" s="216">
        <f>IF(N128="nulová",J128,0)</f>
        <v>0</v>
      </c>
      <c r="BJ128" s="18" t="s">
        <v>80</v>
      </c>
      <c r="BK128" s="216">
        <f>ROUND(I128*H128,2)</f>
        <v>0</v>
      </c>
      <c r="BL128" s="18" t="s">
        <v>130</v>
      </c>
      <c r="BM128" s="215" t="s">
        <v>188</v>
      </c>
    </row>
    <row r="129" s="2" customFormat="1">
      <c r="A129" s="39"/>
      <c r="B129" s="40"/>
      <c r="C129" s="41"/>
      <c r="D129" s="217" t="s">
        <v>132</v>
      </c>
      <c r="E129" s="41"/>
      <c r="F129" s="218" t="s">
        <v>189</v>
      </c>
      <c r="G129" s="41"/>
      <c r="H129" s="41"/>
      <c r="I129" s="219"/>
      <c r="J129" s="41"/>
      <c r="K129" s="41"/>
      <c r="L129" s="45"/>
      <c r="M129" s="220"/>
      <c r="N129" s="221"/>
      <c r="O129" s="85"/>
      <c r="P129" s="85"/>
      <c r="Q129" s="85"/>
      <c r="R129" s="85"/>
      <c r="S129" s="85"/>
      <c r="T129" s="85"/>
      <c r="U129" s="86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132</v>
      </c>
      <c r="AU129" s="18" t="s">
        <v>82</v>
      </c>
    </row>
    <row r="130" s="2" customFormat="1">
      <c r="A130" s="39"/>
      <c r="B130" s="40"/>
      <c r="C130" s="41"/>
      <c r="D130" s="222" t="s">
        <v>134</v>
      </c>
      <c r="E130" s="41"/>
      <c r="F130" s="223" t="s">
        <v>190</v>
      </c>
      <c r="G130" s="41"/>
      <c r="H130" s="41"/>
      <c r="I130" s="219"/>
      <c r="J130" s="41"/>
      <c r="K130" s="41"/>
      <c r="L130" s="45"/>
      <c r="M130" s="220"/>
      <c r="N130" s="221"/>
      <c r="O130" s="85"/>
      <c r="P130" s="85"/>
      <c r="Q130" s="85"/>
      <c r="R130" s="85"/>
      <c r="S130" s="85"/>
      <c r="T130" s="85"/>
      <c r="U130" s="86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134</v>
      </c>
      <c r="AU130" s="18" t="s">
        <v>82</v>
      </c>
    </row>
    <row r="131" s="13" customFormat="1">
      <c r="A131" s="13"/>
      <c r="B131" s="224"/>
      <c r="C131" s="225"/>
      <c r="D131" s="217" t="s">
        <v>159</v>
      </c>
      <c r="E131" s="226" t="s">
        <v>19</v>
      </c>
      <c r="F131" s="227" t="s">
        <v>191</v>
      </c>
      <c r="G131" s="225"/>
      <c r="H131" s="228">
        <v>5.2999999999999998</v>
      </c>
      <c r="I131" s="229"/>
      <c r="J131" s="225"/>
      <c r="K131" s="225"/>
      <c r="L131" s="230"/>
      <c r="M131" s="231"/>
      <c r="N131" s="232"/>
      <c r="O131" s="232"/>
      <c r="P131" s="232"/>
      <c r="Q131" s="232"/>
      <c r="R131" s="232"/>
      <c r="S131" s="232"/>
      <c r="T131" s="232"/>
      <c r="U131" s="23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4" t="s">
        <v>159</v>
      </c>
      <c r="AU131" s="234" t="s">
        <v>82</v>
      </c>
      <c r="AV131" s="13" t="s">
        <v>82</v>
      </c>
      <c r="AW131" s="13" t="s">
        <v>33</v>
      </c>
      <c r="AX131" s="13" t="s">
        <v>72</v>
      </c>
      <c r="AY131" s="234" t="s">
        <v>123</v>
      </c>
    </row>
    <row r="132" s="13" customFormat="1">
      <c r="A132" s="13"/>
      <c r="B132" s="224"/>
      <c r="C132" s="225"/>
      <c r="D132" s="217" t="s">
        <v>159</v>
      </c>
      <c r="E132" s="226" t="s">
        <v>19</v>
      </c>
      <c r="F132" s="227" t="s">
        <v>192</v>
      </c>
      <c r="G132" s="225"/>
      <c r="H132" s="228">
        <v>10.6</v>
      </c>
      <c r="I132" s="229"/>
      <c r="J132" s="225"/>
      <c r="K132" s="225"/>
      <c r="L132" s="230"/>
      <c r="M132" s="231"/>
      <c r="N132" s="232"/>
      <c r="O132" s="232"/>
      <c r="P132" s="232"/>
      <c r="Q132" s="232"/>
      <c r="R132" s="232"/>
      <c r="S132" s="232"/>
      <c r="T132" s="232"/>
      <c r="U132" s="23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4" t="s">
        <v>159</v>
      </c>
      <c r="AU132" s="234" t="s">
        <v>82</v>
      </c>
      <c r="AV132" s="13" t="s">
        <v>82</v>
      </c>
      <c r="AW132" s="13" t="s">
        <v>33</v>
      </c>
      <c r="AX132" s="13" t="s">
        <v>80</v>
      </c>
      <c r="AY132" s="234" t="s">
        <v>123</v>
      </c>
    </row>
    <row r="133" s="2" customFormat="1" ht="16.5" customHeight="1">
      <c r="A133" s="39"/>
      <c r="B133" s="40"/>
      <c r="C133" s="204" t="s">
        <v>193</v>
      </c>
      <c r="D133" s="204" t="s">
        <v>125</v>
      </c>
      <c r="E133" s="205" t="s">
        <v>194</v>
      </c>
      <c r="F133" s="206" t="s">
        <v>195</v>
      </c>
      <c r="G133" s="207" t="s">
        <v>155</v>
      </c>
      <c r="H133" s="208">
        <v>4.7939999999999996</v>
      </c>
      <c r="I133" s="209"/>
      <c r="J133" s="210">
        <f>ROUND(I133*H133,2)</f>
        <v>0</v>
      </c>
      <c r="K133" s="206" t="s">
        <v>129</v>
      </c>
      <c r="L133" s="45"/>
      <c r="M133" s="211" t="s">
        <v>19</v>
      </c>
      <c r="N133" s="212" t="s">
        <v>43</v>
      </c>
      <c r="O133" s="85"/>
      <c r="P133" s="213">
        <f>O133*H133</f>
        <v>0</v>
      </c>
      <c r="Q133" s="213">
        <v>0</v>
      </c>
      <c r="R133" s="213">
        <f>Q133*H133</f>
        <v>0</v>
      </c>
      <c r="S133" s="213">
        <v>0</v>
      </c>
      <c r="T133" s="213">
        <f>S133*H133</f>
        <v>0</v>
      </c>
      <c r="U133" s="214" t="s">
        <v>19</v>
      </c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15" t="s">
        <v>130</v>
      </c>
      <c r="AT133" s="215" t="s">
        <v>125</v>
      </c>
      <c r="AU133" s="215" t="s">
        <v>82</v>
      </c>
      <c r="AY133" s="18" t="s">
        <v>123</v>
      </c>
      <c r="BE133" s="216">
        <f>IF(N133="základní",J133,0)</f>
        <v>0</v>
      </c>
      <c r="BF133" s="216">
        <f>IF(N133="snížená",J133,0)</f>
        <v>0</v>
      </c>
      <c r="BG133" s="216">
        <f>IF(N133="zákl. přenesená",J133,0)</f>
        <v>0</v>
      </c>
      <c r="BH133" s="216">
        <f>IF(N133="sníž. přenesená",J133,0)</f>
        <v>0</v>
      </c>
      <c r="BI133" s="216">
        <f>IF(N133="nulová",J133,0)</f>
        <v>0</v>
      </c>
      <c r="BJ133" s="18" t="s">
        <v>80</v>
      </c>
      <c r="BK133" s="216">
        <f>ROUND(I133*H133,2)</f>
        <v>0</v>
      </c>
      <c r="BL133" s="18" t="s">
        <v>130</v>
      </c>
      <c r="BM133" s="215" t="s">
        <v>196</v>
      </c>
    </row>
    <row r="134" s="2" customFormat="1">
      <c r="A134" s="39"/>
      <c r="B134" s="40"/>
      <c r="C134" s="41"/>
      <c r="D134" s="217" t="s">
        <v>132</v>
      </c>
      <c r="E134" s="41"/>
      <c r="F134" s="218" t="s">
        <v>197</v>
      </c>
      <c r="G134" s="41"/>
      <c r="H134" s="41"/>
      <c r="I134" s="219"/>
      <c r="J134" s="41"/>
      <c r="K134" s="41"/>
      <c r="L134" s="45"/>
      <c r="M134" s="220"/>
      <c r="N134" s="221"/>
      <c r="O134" s="85"/>
      <c r="P134" s="85"/>
      <c r="Q134" s="85"/>
      <c r="R134" s="85"/>
      <c r="S134" s="85"/>
      <c r="T134" s="85"/>
      <c r="U134" s="86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132</v>
      </c>
      <c r="AU134" s="18" t="s">
        <v>82</v>
      </c>
    </row>
    <row r="135" s="2" customFormat="1">
      <c r="A135" s="39"/>
      <c r="B135" s="40"/>
      <c r="C135" s="41"/>
      <c r="D135" s="222" t="s">
        <v>134</v>
      </c>
      <c r="E135" s="41"/>
      <c r="F135" s="223" t="s">
        <v>198</v>
      </c>
      <c r="G135" s="41"/>
      <c r="H135" s="41"/>
      <c r="I135" s="219"/>
      <c r="J135" s="41"/>
      <c r="K135" s="41"/>
      <c r="L135" s="45"/>
      <c r="M135" s="220"/>
      <c r="N135" s="221"/>
      <c r="O135" s="85"/>
      <c r="P135" s="85"/>
      <c r="Q135" s="85"/>
      <c r="R135" s="85"/>
      <c r="S135" s="85"/>
      <c r="T135" s="85"/>
      <c r="U135" s="86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134</v>
      </c>
      <c r="AU135" s="18" t="s">
        <v>82</v>
      </c>
    </row>
    <row r="136" s="13" customFormat="1">
      <c r="A136" s="13"/>
      <c r="B136" s="224"/>
      <c r="C136" s="225"/>
      <c r="D136" s="217" t="s">
        <v>159</v>
      </c>
      <c r="E136" s="226" t="s">
        <v>19</v>
      </c>
      <c r="F136" s="227" t="s">
        <v>199</v>
      </c>
      <c r="G136" s="225"/>
      <c r="H136" s="228">
        <v>4.7939999999999996</v>
      </c>
      <c r="I136" s="229"/>
      <c r="J136" s="225"/>
      <c r="K136" s="225"/>
      <c r="L136" s="230"/>
      <c r="M136" s="231"/>
      <c r="N136" s="232"/>
      <c r="O136" s="232"/>
      <c r="P136" s="232"/>
      <c r="Q136" s="232"/>
      <c r="R136" s="232"/>
      <c r="S136" s="232"/>
      <c r="T136" s="232"/>
      <c r="U136" s="23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4" t="s">
        <v>159</v>
      </c>
      <c r="AU136" s="234" t="s">
        <v>82</v>
      </c>
      <c r="AV136" s="13" t="s">
        <v>82</v>
      </c>
      <c r="AW136" s="13" t="s">
        <v>33</v>
      </c>
      <c r="AX136" s="13" t="s">
        <v>80</v>
      </c>
      <c r="AY136" s="234" t="s">
        <v>123</v>
      </c>
    </row>
    <row r="137" s="12" customFormat="1" ht="22.8" customHeight="1">
      <c r="A137" s="12"/>
      <c r="B137" s="188"/>
      <c r="C137" s="189"/>
      <c r="D137" s="190" t="s">
        <v>71</v>
      </c>
      <c r="E137" s="202" t="s">
        <v>82</v>
      </c>
      <c r="F137" s="202" t="s">
        <v>200</v>
      </c>
      <c r="G137" s="189"/>
      <c r="H137" s="189"/>
      <c r="I137" s="192"/>
      <c r="J137" s="203">
        <f>BK137</f>
        <v>0</v>
      </c>
      <c r="K137" s="189"/>
      <c r="L137" s="194"/>
      <c r="M137" s="195"/>
      <c r="N137" s="196"/>
      <c r="O137" s="196"/>
      <c r="P137" s="197">
        <f>SUM(P138:P155)</f>
        <v>0</v>
      </c>
      <c r="Q137" s="196"/>
      <c r="R137" s="197">
        <f>SUM(R138:R155)</f>
        <v>9.5354056000000007</v>
      </c>
      <c r="S137" s="196"/>
      <c r="T137" s="197">
        <f>SUM(T138:T155)</f>
        <v>0</v>
      </c>
      <c r="U137" s="198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99" t="s">
        <v>80</v>
      </c>
      <c r="AT137" s="200" t="s">
        <v>71</v>
      </c>
      <c r="AU137" s="200" t="s">
        <v>80</v>
      </c>
      <c r="AY137" s="199" t="s">
        <v>123</v>
      </c>
      <c r="BK137" s="201">
        <f>SUM(BK138:BK155)</f>
        <v>0</v>
      </c>
    </row>
    <row r="138" s="2" customFormat="1" ht="16.5" customHeight="1">
      <c r="A138" s="39"/>
      <c r="B138" s="40"/>
      <c r="C138" s="204" t="s">
        <v>201</v>
      </c>
      <c r="D138" s="204" t="s">
        <v>125</v>
      </c>
      <c r="E138" s="205" t="s">
        <v>202</v>
      </c>
      <c r="F138" s="206" t="s">
        <v>203</v>
      </c>
      <c r="G138" s="207" t="s">
        <v>128</v>
      </c>
      <c r="H138" s="208">
        <v>43.200000000000003</v>
      </c>
      <c r="I138" s="209"/>
      <c r="J138" s="210">
        <f>ROUND(I138*H138,2)</f>
        <v>0</v>
      </c>
      <c r="K138" s="206" t="s">
        <v>129</v>
      </c>
      <c r="L138" s="45"/>
      <c r="M138" s="211" t="s">
        <v>19</v>
      </c>
      <c r="N138" s="212" t="s">
        <v>43</v>
      </c>
      <c r="O138" s="85"/>
      <c r="P138" s="213">
        <f>O138*H138</f>
        <v>0</v>
      </c>
      <c r="Q138" s="213">
        <v>0.00031</v>
      </c>
      <c r="R138" s="213">
        <f>Q138*H138</f>
        <v>0.013392000000000001</v>
      </c>
      <c r="S138" s="213">
        <v>0</v>
      </c>
      <c r="T138" s="213">
        <f>S138*H138</f>
        <v>0</v>
      </c>
      <c r="U138" s="214" t="s">
        <v>19</v>
      </c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15" t="s">
        <v>130</v>
      </c>
      <c r="AT138" s="215" t="s">
        <v>125</v>
      </c>
      <c r="AU138" s="215" t="s">
        <v>82</v>
      </c>
      <c r="AY138" s="18" t="s">
        <v>123</v>
      </c>
      <c r="BE138" s="216">
        <f>IF(N138="základní",J138,0)</f>
        <v>0</v>
      </c>
      <c r="BF138" s="216">
        <f>IF(N138="snížená",J138,0)</f>
        <v>0</v>
      </c>
      <c r="BG138" s="216">
        <f>IF(N138="zákl. přenesená",J138,0)</f>
        <v>0</v>
      </c>
      <c r="BH138" s="216">
        <f>IF(N138="sníž. přenesená",J138,0)</f>
        <v>0</v>
      </c>
      <c r="BI138" s="216">
        <f>IF(N138="nulová",J138,0)</f>
        <v>0</v>
      </c>
      <c r="BJ138" s="18" t="s">
        <v>80</v>
      </c>
      <c r="BK138" s="216">
        <f>ROUND(I138*H138,2)</f>
        <v>0</v>
      </c>
      <c r="BL138" s="18" t="s">
        <v>130</v>
      </c>
      <c r="BM138" s="215" t="s">
        <v>204</v>
      </c>
    </row>
    <row r="139" s="2" customFormat="1">
      <c r="A139" s="39"/>
      <c r="B139" s="40"/>
      <c r="C139" s="41"/>
      <c r="D139" s="217" t="s">
        <v>132</v>
      </c>
      <c r="E139" s="41"/>
      <c r="F139" s="218" t="s">
        <v>205</v>
      </c>
      <c r="G139" s="41"/>
      <c r="H139" s="41"/>
      <c r="I139" s="219"/>
      <c r="J139" s="41"/>
      <c r="K139" s="41"/>
      <c r="L139" s="45"/>
      <c r="M139" s="220"/>
      <c r="N139" s="221"/>
      <c r="O139" s="85"/>
      <c r="P139" s="85"/>
      <c r="Q139" s="85"/>
      <c r="R139" s="85"/>
      <c r="S139" s="85"/>
      <c r="T139" s="85"/>
      <c r="U139" s="86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132</v>
      </c>
      <c r="AU139" s="18" t="s">
        <v>82</v>
      </c>
    </row>
    <row r="140" s="2" customFormat="1">
      <c r="A140" s="39"/>
      <c r="B140" s="40"/>
      <c r="C140" s="41"/>
      <c r="D140" s="222" t="s">
        <v>134</v>
      </c>
      <c r="E140" s="41"/>
      <c r="F140" s="223" t="s">
        <v>206</v>
      </c>
      <c r="G140" s="41"/>
      <c r="H140" s="41"/>
      <c r="I140" s="219"/>
      <c r="J140" s="41"/>
      <c r="K140" s="41"/>
      <c r="L140" s="45"/>
      <c r="M140" s="220"/>
      <c r="N140" s="221"/>
      <c r="O140" s="85"/>
      <c r="P140" s="85"/>
      <c r="Q140" s="85"/>
      <c r="R140" s="85"/>
      <c r="S140" s="85"/>
      <c r="T140" s="85"/>
      <c r="U140" s="86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134</v>
      </c>
      <c r="AU140" s="18" t="s">
        <v>82</v>
      </c>
    </row>
    <row r="141" s="13" customFormat="1">
      <c r="A141" s="13"/>
      <c r="B141" s="224"/>
      <c r="C141" s="225"/>
      <c r="D141" s="217" t="s">
        <v>159</v>
      </c>
      <c r="E141" s="226" t="s">
        <v>19</v>
      </c>
      <c r="F141" s="227" t="s">
        <v>207</v>
      </c>
      <c r="G141" s="225"/>
      <c r="H141" s="228">
        <v>43.200000000000003</v>
      </c>
      <c r="I141" s="229"/>
      <c r="J141" s="225"/>
      <c r="K141" s="225"/>
      <c r="L141" s="230"/>
      <c r="M141" s="231"/>
      <c r="N141" s="232"/>
      <c r="O141" s="232"/>
      <c r="P141" s="232"/>
      <c r="Q141" s="232"/>
      <c r="R141" s="232"/>
      <c r="S141" s="232"/>
      <c r="T141" s="232"/>
      <c r="U141" s="23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4" t="s">
        <v>159</v>
      </c>
      <c r="AU141" s="234" t="s">
        <v>82</v>
      </c>
      <c r="AV141" s="13" t="s">
        <v>82</v>
      </c>
      <c r="AW141" s="13" t="s">
        <v>33</v>
      </c>
      <c r="AX141" s="13" t="s">
        <v>80</v>
      </c>
      <c r="AY141" s="234" t="s">
        <v>123</v>
      </c>
    </row>
    <row r="142" s="2" customFormat="1" ht="16.5" customHeight="1">
      <c r="A142" s="39"/>
      <c r="B142" s="40"/>
      <c r="C142" s="246" t="s">
        <v>208</v>
      </c>
      <c r="D142" s="246" t="s">
        <v>209</v>
      </c>
      <c r="E142" s="247" t="s">
        <v>210</v>
      </c>
      <c r="F142" s="248" t="s">
        <v>211</v>
      </c>
      <c r="G142" s="249" t="s">
        <v>128</v>
      </c>
      <c r="H142" s="250">
        <v>51.170000000000002</v>
      </c>
      <c r="I142" s="251"/>
      <c r="J142" s="252">
        <f>ROUND(I142*H142,2)</f>
        <v>0</v>
      </c>
      <c r="K142" s="248" t="s">
        <v>129</v>
      </c>
      <c r="L142" s="253"/>
      <c r="M142" s="254" t="s">
        <v>19</v>
      </c>
      <c r="N142" s="255" t="s">
        <v>43</v>
      </c>
      <c r="O142" s="85"/>
      <c r="P142" s="213">
        <f>O142*H142</f>
        <v>0</v>
      </c>
      <c r="Q142" s="213">
        <v>0.00029999999999999997</v>
      </c>
      <c r="R142" s="213">
        <f>Q142*H142</f>
        <v>0.015350999999999998</v>
      </c>
      <c r="S142" s="213">
        <v>0</v>
      </c>
      <c r="T142" s="213">
        <f>S142*H142</f>
        <v>0</v>
      </c>
      <c r="U142" s="214" t="s">
        <v>19</v>
      </c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15" t="s">
        <v>177</v>
      </c>
      <c r="AT142" s="215" t="s">
        <v>209</v>
      </c>
      <c r="AU142" s="215" t="s">
        <v>82</v>
      </c>
      <c r="AY142" s="18" t="s">
        <v>123</v>
      </c>
      <c r="BE142" s="216">
        <f>IF(N142="základní",J142,0)</f>
        <v>0</v>
      </c>
      <c r="BF142" s="216">
        <f>IF(N142="snížená",J142,0)</f>
        <v>0</v>
      </c>
      <c r="BG142" s="216">
        <f>IF(N142="zákl. přenesená",J142,0)</f>
        <v>0</v>
      </c>
      <c r="BH142" s="216">
        <f>IF(N142="sníž. přenesená",J142,0)</f>
        <v>0</v>
      </c>
      <c r="BI142" s="216">
        <f>IF(N142="nulová",J142,0)</f>
        <v>0</v>
      </c>
      <c r="BJ142" s="18" t="s">
        <v>80</v>
      </c>
      <c r="BK142" s="216">
        <f>ROUND(I142*H142,2)</f>
        <v>0</v>
      </c>
      <c r="BL142" s="18" t="s">
        <v>130</v>
      </c>
      <c r="BM142" s="215" t="s">
        <v>212</v>
      </c>
    </row>
    <row r="143" s="2" customFormat="1">
      <c r="A143" s="39"/>
      <c r="B143" s="40"/>
      <c r="C143" s="41"/>
      <c r="D143" s="217" t="s">
        <v>132</v>
      </c>
      <c r="E143" s="41"/>
      <c r="F143" s="218" t="s">
        <v>211</v>
      </c>
      <c r="G143" s="41"/>
      <c r="H143" s="41"/>
      <c r="I143" s="219"/>
      <c r="J143" s="41"/>
      <c r="K143" s="41"/>
      <c r="L143" s="45"/>
      <c r="M143" s="220"/>
      <c r="N143" s="221"/>
      <c r="O143" s="85"/>
      <c r="P143" s="85"/>
      <c r="Q143" s="85"/>
      <c r="R143" s="85"/>
      <c r="S143" s="85"/>
      <c r="T143" s="85"/>
      <c r="U143" s="86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132</v>
      </c>
      <c r="AU143" s="18" t="s">
        <v>82</v>
      </c>
    </row>
    <row r="144" s="13" customFormat="1">
      <c r="A144" s="13"/>
      <c r="B144" s="224"/>
      <c r="C144" s="225"/>
      <c r="D144" s="217" t="s">
        <v>159</v>
      </c>
      <c r="E144" s="226" t="s">
        <v>19</v>
      </c>
      <c r="F144" s="227" t="s">
        <v>213</v>
      </c>
      <c r="G144" s="225"/>
      <c r="H144" s="228">
        <v>51.170000000000002</v>
      </c>
      <c r="I144" s="229"/>
      <c r="J144" s="225"/>
      <c r="K144" s="225"/>
      <c r="L144" s="230"/>
      <c r="M144" s="231"/>
      <c r="N144" s="232"/>
      <c r="O144" s="232"/>
      <c r="P144" s="232"/>
      <c r="Q144" s="232"/>
      <c r="R144" s="232"/>
      <c r="S144" s="232"/>
      <c r="T144" s="232"/>
      <c r="U144" s="23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4" t="s">
        <v>159</v>
      </c>
      <c r="AU144" s="234" t="s">
        <v>82</v>
      </c>
      <c r="AV144" s="13" t="s">
        <v>82</v>
      </c>
      <c r="AW144" s="13" t="s">
        <v>33</v>
      </c>
      <c r="AX144" s="13" t="s">
        <v>80</v>
      </c>
      <c r="AY144" s="234" t="s">
        <v>123</v>
      </c>
    </row>
    <row r="145" s="2" customFormat="1" ht="16.5" customHeight="1">
      <c r="A145" s="39"/>
      <c r="B145" s="40"/>
      <c r="C145" s="204" t="s">
        <v>214</v>
      </c>
      <c r="D145" s="204" t="s">
        <v>125</v>
      </c>
      <c r="E145" s="205" t="s">
        <v>215</v>
      </c>
      <c r="F145" s="206" t="s">
        <v>216</v>
      </c>
      <c r="G145" s="207" t="s">
        <v>155</v>
      </c>
      <c r="H145" s="208">
        <v>4.3200000000000003</v>
      </c>
      <c r="I145" s="209"/>
      <c r="J145" s="210">
        <f>ROUND(I145*H145,2)</f>
        <v>0</v>
      </c>
      <c r="K145" s="206" t="s">
        <v>129</v>
      </c>
      <c r="L145" s="45"/>
      <c r="M145" s="211" t="s">
        <v>19</v>
      </c>
      <c r="N145" s="212" t="s">
        <v>43</v>
      </c>
      <c r="O145" s="85"/>
      <c r="P145" s="213">
        <f>O145*H145</f>
        <v>0</v>
      </c>
      <c r="Q145" s="213">
        <v>1.6299999999999999</v>
      </c>
      <c r="R145" s="213">
        <f>Q145*H145</f>
        <v>7.0415999999999999</v>
      </c>
      <c r="S145" s="213">
        <v>0</v>
      </c>
      <c r="T145" s="213">
        <f>S145*H145</f>
        <v>0</v>
      </c>
      <c r="U145" s="214" t="s">
        <v>19</v>
      </c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15" t="s">
        <v>130</v>
      </c>
      <c r="AT145" s="215" t="s">
        <v>125</v>
      </c>
      <c r="AU145" s="215" t="s">
        <v>82</v>
      </c>
      <c r="AY145" s="18" t="s">
        <v>123</v>
      </c>
      <c r="BE145" s="216">
        <f>IF(N145="základní",J145,0)</f>
        <v>0</v>
      </c>
      <c r="BF145" s="216">
        <f>IF(N145="snížená",J145,0)</f>
        <v>0</v>
      </c>
      <c r="BG145" s="216">
        <f>IF(N145="zákl. přenesená",J145,0)</f>
        <v>0</v>
      </c>
      <c r="BH145" s="216">
        <f>IF(N145="sníž. přenesená",J145,0)</f>
        <v>0</v>
      </c>
      <c r="BI145" s="216">
        <f>IF(N145="nulová",J145,0)</f>
        <v>0</v>
      </c>
      <c r="BJ145" s="18" t="s">
        <v>80</v>
      </c>
      <c r="BK145" s="216">
        <f>ROUND(I145*H145,2)</f>
        <v>0</v>
      </c>
      <c r="BL145" s="18" t="s">
        <v>130</v>
      </c>
      <c r="BM145" s="215" t="s">
        <v>217</v>
      </c>
    </row>
    <row r="146" s="2" customFormat="1">
      <c r="A146" s="39"/>
      <c r="B146" s="40"/>
      <c r="C146" s="41"/>
      <c r="D146" s="217" t="s">
        <v>132</v>
      </c>
      <c r="E146" s="41"/>
      <c r="F146" s="218" t="s">
        <v>216</v>
      </c>
      <c r="G146" s="41"/>
      <c r="H146" s="41"/>
      <c r="I146" s="219"/>
      <c r="J146" s="41"/>
      <c r="K146" s="41"/>
      <c r="L146" s="45"/>
      <c r="M146" s="220"/>
      <c r="N146" s="221"/>
      <c r="O146" s="85"/>
      <c r="P146" s="85"/>
      <c r="Q146" s="85"/>
      <c r="R146" s="85"/>
      <c r="S146" s="85"/>
      <c r="T146" s="85"/>
      <c r="U146" s="86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132</v>
      </c>
      <c r="AU146" s="18" t="s">
        <v>82</v>
      </c>
    </row>
    <row r="147" s="2" customFormat="1">
      <c r="A147" s="39"/>
      <c r="B147" s="40"/>
      <c r="C147" s="41"/>
      <c r="D147" s="222" t="s">
        <v>134</v>
      </c>
      <c r="E147" s="41"/>
      <c r="F147" s="223" t="s">
        <v>218</v>
      </c>
      <c r="G147" s="41"/>
      <c r="H147" s="41"/>
      <c r="I147" s="219"/>
      <c r="J147" s="41"/>
      <c r="K147" s="41"/>
      <c r="L147" s="45"/>
      <c r="M147" s="220"/>
      <c r="N147" s="221"/>
      <c r="O147" s="85"/>
      <c r="P147" s="85"/>
      <c r="Q147" s="85"/>
      <c r="R147" s="85"/>
      <c r="S147" s="85"/>
      <c r="T147" s="85"/>
      <c r="U147" s="86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134</v>
      </c>
      <c r="AU147" s="18" t="s">
        <v>82</v>
      </c>
    </row>
    <row r="148" s="13" customFormat="1">
      <c r="A148" s="13"/>
      <c r="B148" s="224"/>
      <c r="C148" s="225"/>
      <c r="D148" s="217" t="s">
        <v>159</v>
      </c>
      <c r="E148" s="226" t="s">
        <v>19</v>
      </c>
      <c r="F148" s="227" t="s">
        <v>219</v>
      </c>
      <c r="G148" s="225"/>
      <c r="H148" s="228">
        <v>4.3200000000000003</v>
      </c>
      <c r="I148" s="229"/>
      <c r="J148" s="225"/>
      <c r="K148" s="225"/>
      <c r="L148" s="230"/>
      <c r="M148" s="231"/>
      <c r="N148" s="232"/>
      <c r="O148" s="232"/>
      <c r="P148" s="232"/>
      <c r="Q148" s="232"/>
      <c r="R148" s="232"/>
      <c r="S148" s="232"/>
      <c r="T148" s="232"/>
      <c r="U148" s="23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4" t="s">
        <v>159</v>
      </c>
      <c r="AU148" s="234" t="s">
        <v>82</v>
      </c>
      <c r="AV148" s="13" t="s">
        <v>82</v>
      </c>
      <c r="AW148" s="13" t="s">
        <v>33</v>
      </c>
      <c r="AX148" s="13" t="s">
        <v>80</v>
      </c>
      <c r="AY148" s="234" t="s">
        <v>123</v>
      </c>
    </row>
    <row r="149" s="2" customFormat="1" ht="16.5" customHeight="1">
      <c r="A149" s="39"/>
      <c r="B149" s="40"/>
      <c r="C149" s="204" t="s">
        <v>220</v>
      </c>
      <c r="D149" s="204" t="s">
        <v>125</v>
      </c>
      <c r="E149" s="205" t="s">
        <v>221</v>
      </c>
      <c r="F149" s="206" t="s">
        <v>222</v>
      </c>
      <c r="G149" s="207" t="s">
        <v>223</v>
      </c>
      <c r="H149" s="208">
        <v>27</v>
      </c>
      <c r="I149" s="209"/>
      <c r="J149" s="210">
        <f>ROUND(I149*H149,2)</f>
        <v>0</v>
      </c>
      <c r="K149" s="206" t="s">
        <v>129</v>
      </c>
      <c r="L149" s="45"/>
      <c r="M149" s="211" t="s">
        <v>19</v>
      </c>
      <c r="N149" s="212" t="s">
        <v>43</v>
      </c>
      <c r="O149" s="85"/>
      <c r="P149" s="213">
        <f>O149*H149</f>
        <v>0</v>
      </c>
      <c r="Q149" s="213">
        <v>0.00048999999999999998</v>
      </c>
      <c r="R149" s="213">
        <f>Q149*H149</f>
        <v>0.013229999999999999</v>
      </c>
      <c r="S149" s="213">
        <v>0</v>
      </c>
      <c r="T149" s="213">
        <f>S149*H149</f>
        <v>0</v>
      </c>
      <c r="U149" s="214" t="s">
        <v>19</v>
      </c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15" t="s">
        <v>130</v>
      </c>
      <c r="AT149" s="215" t="s">
        <v>125</v>
      </c>
      <c r="AU149" s="215" t="s">
        <v>82</v>
      </c>
      <c r="AY149" s="18" t="s">
        <v>123</v>
      </c>
      <c r="BE149" s="216">
        <f>IF(N149="základní",J149,0)</f>
        <v>0</v>
      </c>
      <c r="BF149" s="216">
        <f>IF(N149="snížená",J149,0)</f>
        <v>0</v>
      </c>
      <c r="BG149" s="216">
        <f>IF(N149="zákl. přenesená",J149,0)</f>
        <v>0</v>
      </c>
      <c r="BH149" s="216">
        <f>IF(N149="sníž. přenesená",J149,0)</f>
        <v>0</v>
      </c>
      <c r="BI149" s="216">
        <f>IF(N149="nulová",J149,0)</f>
        <v>0</v>
      </c>
      <c r="BJ149" s="18" t="s">
        <v>80</v>
      </c>
      <c r="BK149" s="216">
        <f>ROUND(I149*H149,2)</f>
        <v>0</v>
      </c>
      <c r="BL149" s="18" t="s">
        <v>130</v>
      </c>
      <c r="BM149" s="215" t="s">
        <v>224</v>
      </c>
    </row>
    <row r="150" s="2" customFormat="1">
      <c r="A150" s="39"/>
      <c r="B150" s="40"/>
      <c r="C150" s="41"/>
      <c r="D150" s="217" t="s">
        <v>132</v>
      </c>
      <c r="E150" s="41"/>
      <c r="F150" s="218" t="s">
        <v>225</v>
      </c>
      <c r="G150" s="41"/>
      <c r="H150" s="41"/>
      <c r="I150" s="219"/>
      <c r="J150" s="41"/>
      <c r="K150" s="41"/>
      <c r="L150" s="45"/>
      <c r="M150" s="220"/>
      <c r="N150" s="221"/>
      <c r="O150" s="85"/>
      <c r="P150" s="85"/>
      <c r="Q150" s="85"/>
      <c r="R150" s="85"/>
      <c r="S150" s="85"/>
      <c r="T150" s="85"/>
      <c r="U150" s="86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132</v>
      </c>
      <c r="AU150" s="18" t="s">
        <v>82</v>
      </c>
    </row>
    <row r="151" s="2" customFormat="1">
      <c r="A151" s="39"/>
      <c r="B151" s="40"/>
      <c r="C151" s="41"/>
      <c r="D151" s="222" t="s">
        <v>134</v>
      </c>
      <c r="E151" s="41"/>
      <c r="F151" s="223" t="s">
        <v>226</v>
      </c>
      <c r="G151" s="41"/>
      <c r="H151" s="41"/>
      <c r="I151" s="219"/>
      <c r="J151" s="41"/>
      <c r="K151" s="41"/>
      <c r="L151" s="45"/>
      <c r="M151" s="220"/>
      <c r="N151" s="221"/>
      <c r="O151" s="85"/>
      <c r="P151" s="85"/>
      <c r="Q151" s="85"/>
      <c r="R151" s="85"/>
      <c r="S151" s="85"/>
      <c r="T151" s="85"/>
      <c r="U151" s="86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134</v>
      </c>
      <c r="AU151" s="18" t="s">
        <v>82</v>
      </c>
    </row>
    <row r="152" s="2" customFormat="1" ht="16.5" customHeight="1">
      <c r="A152" s="39"/>
      <c r="B152" s="40"/>
      <c r="C152" s="204" t="s">
        <v>8</v>
      </c>
      <c r="D152" s="204" t="s">
        <v>125</v>
      </c>
      <c r="E152" s="205" t="s">
        <v>227</v>
      </c>
      <c r="F152" s="206" t="s">
        <v>228</v>
      </c>
      <c r="G152" s="207" t="s">
        <v>155</v>
      </c>
      <c r="H152" s="208">
        <v>0.97999999999999998</v>
      </c>
      <c r="I152" s="209"/>
      <c r="J152" s="210">
        <f>ROUND(I152*H152,2)</f>
        <v>0</v>
      </c>
      <c r="K152" s="206" t="s">
        <v>129</v>
      </c>
      <c r="L152" s="45"/>
      <c r="M152" s="211" t="s">
        <v>19</v>
      </c>
      <c r="N152" s="212" t="s">
        <v>43</v>
      </c>
      <c r="O152" s="85"/>
      <c r="P152" s="213">
        <f>O152*H152</f>
        <v>0</v>
      </c>
      <c r="Q152" s="213">
        <v>2.5018699999999998</v>
      </c>
      <c r="R152" s="213">
        <f>Q152*H152</f>
        <v>2.4518325999999999</v>
      </c>
      <c r="S152" s="213">
        <v>0</v>
      </c>
      <c r="T152" s="213">
        <f>S152*H152</f>
        <v>0</v>
      </c>
      <c r="U152" s="214" t="s">
        <v>19</v>
      </c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15" t="s">
        <v>130</v>
      </c>
      <c r="AT152" s="215" t="s">
        <v>125</v>
      </c>
      <c r="AU152" s="215" t="s">
        <v>82</v>
      </c>
      <c r="AY152" s="18" t="s">
        <v>123</v>
      </c>
      <c r="BE152" s="216">
        <f>IF(N152="základní",J152,0)</f>
        <v>0</v>
      </c>
      <c r="BF152" s="216">
        <f>IF(N152="snížená",J152,0)</f>
        <v>0</v>
      </c>
      <c r="BG152" s="216">
        <f>IF(N152="zákl. přenesená",J152,0)</f>
        <v>0</v>
      </c>
      <c r="BH152" s="216">
        <f>IF(N152="sníž. přenesená",J152,0)</f>
        <v>0</v>
      </c>
      <c r="BI152" s="216">
        <f>IF(N152="nulová",J152,0)</f>
        <v>0</v>
      </c>
      <c r="BJ152" s="18" t="s">
        <v>80</v>
      </c>
      <c r="BK152" s="216">
        <f>ROUND(I152*H152,2)</f>
        <v>0</v>
      </c>
      <c r="BL152" s="18" t="s">
        <v>130</v>
      </c>
      <c r="BM152" s="215" t="s">
        <v>229</v>
      </c>
    </row>
    <row r="153" s="2" customFormat="1">
      <c r="A153" s="39"/>
      <c r="B153" s="40"/>
      <c r="C153" s="41"/>
      <c r="D153" s="217" t="s">
        <v>132</v>
      </c>
      <c r="E153" s="41"/>
      <c r="F153" s="218" t="s">
        <v>230</v>
      </c>
      <c r="G153" s="41"/>
      <c r="H153" s="41"/>
      <c r="I153" s="219"/>
      <c r="J153" s="41"/>
      <c r="K153" s="41"/>
      <c r="L153" s="45"/>
      <c r="M153" s="220"/>
      <c r="N153" s="221"/>
      <c r="O153" s="85"/>
      <c r="P153" s="85"/>
      <c r="Q153" s="85"/>
      <c r="R153" s="85"/>
      <c r="S153" s="85"/>
      <c r="T153" s="85"/>
      <c r="U153" s="86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18" t="s">
        <v>132</v>
      </c>
      <c r="AU153" s="18" t="s">
        <v>82</v>
      </c>
    </row>
    <row r="154" s="2" customFormat="1">
      <c r="A154" s="39"/>
      <c r="B154" s="40"/>
      <c r="C154" s="41"/>
      <c r="D154" s="222" t="s">
        <v>134</v>
      </c>
      <c r="E154" s="41"/>
      <c r="F154" s="223" t="s">
        <v>231</v>
      </c>
      <c r="G154" s="41"/>
      <c r="H154" s="41"/>
      <c r="I154" s="219"/>
      <c r="J154" s="41"/>
      <c r="K154" s="41"/>
      <c r="L154" s="45"/>
      <c r="M154" s="220"/>
      <c r="N154" s="221"/>
      <c r="O154" s="85"/>
      <c r="P154" s="85"/>
      <c r="Q154" s="85"/>
      <c r="R154" s="85"/>
      <c r="S154" s="85"/>
      <c r="T154" s="85"/>
      <c r="U154" s="86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134</v>
      </c>
      <c r="AU154" s="18" t="s">
        <v>82</v>
      </c>
    </row>
    <row r="155" s="13" customFormat="1">
      <c r="A155" s="13"/>
      <c r="B155" s="224"/>
      <c r="C155" s="225"/>
      <c r="D155" s="217" t="s">
        <v>159</v>
      </c>
      <c r="E155" s="226" t="s">
        <v>19</v>
      </c>
      <c r="F155" s="227" t="s">
        <v>176</v>
      </c>
      <c r="G155" s="225"/>
      <c r="H155" s="228">
        <v>0.97999999999999998</v>
      </c>
      <c r="I155" s="229"/>
      <c r="J155" s="225"/>
      <c r="K155" s="225"/>
      <c r="L155" s="230"/>
      <c r="M155" s="231"/>
      <c r="N155" s="232"/>
      <c r="O155" s="232"/>
      <c r="P155" s="232"/>
      <c r="Q155" s="232"/>
      <c r="R155" s="232"/>
      <c r="S155" s="232"/>
      <c r="T155" s="232"/>
      <c r="U155" s="23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4" t="s">
        <v>159</v>
      </c>
      <c r="AU155" s="234" t="s">
        <v>82</v>
      </c>
      <c r="AV155" s="13" t="s">
        <v>82</v>
      </c>
      <c r="AW155" s="13" t="s">
        <v>33</v>
      </c>
      <c r="AX155" s="13" t="s">
        <v>80</v>
      </c>
      <c r="AY155" s="234" t="s">
        <v>123</v>
      </c>
    </row>
    <row r="156" s="12" customFormat="1" ht="22.8" customHeight="1">
      <c r="A156" s="12"/>
      <c r="B156" s="188"/>
      <c r="C156" s="189"/>
      <c r="D156" s="190" t="s">
        <v>71</v>
      </c>
      <c r="E156" s="202" t="s">
        <v>141</v>
      </c>
      <c r="F156" s="202" t="s">
        <v>232</v>
      </c>
      <c r="G156" s="189"/>
      <c r="H156" s="189"/>
      <c r="I156" s="192"/>
      <c r="J156" s="203">
        <f>BK156</f>
        <v>0</v>
      </c>
      <c r="K156" s="189"/>
      <c r="L156" s="194"/>
      <c r="M156" s="195"/>
      <c r="N156" s="196"/>
      <c r="O156" s="196"/>
      <c r="P156" s="197">
        <f>SUM(P157:P178)</f>
        <v>0</v>
      </c>
      <c r="Q156" s="196"/>
      <c r="R156" s="197">
        <f>SUM(R157:R178)</f>
        <v>0.094944000000000001</v>
      </c>
      <c r="S156" s="196"/>
      <c r="T156" s="197">
        <f>SUM(T157:T178)</f>
        <v>0.00013200000000000001</v>
      </c>
      <c r="U156" s="198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199" t="s">
        <v>80</v>
      </c>
      <c r="AT156" s="200" t="s">
        <v>71</v>
      </c>
      <c r="AU156" s="200" t="s">
        <v>80</v>
      </c>
      <c r="AY156" s="199" t="s">
        <v>123</v>
      </c>
      <c r="BK156" s="201">
        <f>SUM(BK157:BK178)</f>
        <v>0</v>
      </c>
    </row>
    <row r="157" s="2" customFormat="1" ht="16.5" customHeight="1">
      <c r="A157" s="39"/>
      <c r="B157" s="40"/>
      <c r="C157" s="204" t="s">
        <v>233</v>
      </c>
      <c r="D157" s="204" t="s">
        <v>125</v>
      </c>
      <c r="E157" s="205" t="s">
        <v>234</v>
      </c>
      <c r="F157" s="206" t="s">
        <v>235</v>
      </c>
      <c r="G157" s="207" t="s">
        <v>223</v>
      </c>
      <c r="H157" s="208">
        <v>10.800000000000001</v>
      </c>
      <c r="I157" s="209"/>
      <c r="J157" s="210">
        <f>ROUND(I157*H157,2)</f>
        <v>0</v>
      </c>
      <c r="K157" s="206" t="s">
        <v>129</v>
      </c>
      <c r="L157" s="45"/>
      <c r="M157" s="211" t="s">
        <v>19</v>
      </c>
      <c r="N157" s="212" t="s">
        <v>43</v>
      </c>
      <c r="O157" s="85"/>
      <c r="P157" s="213">
        <f>O157*H157</f>
        <v>0</v>
      </c>
      <c r="Q157" s="213">
        <v>0.0067799999999999996</v>
      </c>
      <c r="R157" s="213">
        <f>Q157*H157</f>
        <v>0.073223999999999997</v>
      </c>
      <c r="S157" s="213">
        <v>1.0000000000000001E-05</v>
      </c>
      <c r="T157" s="213">
        <f>S157*H157</f>
        <v>0.00010800000000000001</v>
      </c>
      <c r="U157" s="214" t="s">
        <v>19</v>
      </c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15" t="s">
        <v>130</v>
      </c>
      <c r="AT157" s="215" t="s">
        <v>125</v>
      </c>
      <c r="AU157" s="215" t="s">
        <v>82</v>
      </c>
      <c r="AY157" s="18" t="s">
        <v>123</v>
      </c>
      <c r="BE157" s="216">
        <f>IF(N157="základní",J157,0)</f>
        <v>0</v>
      </c>
      <c r="BF157" s="216">
        <f>IF(N157="snížená",J157,0)</f>
        <v>0</v>
      </c>
      <c r="BG157" s="216">
        <f>IF(N157="zákl. přenesená",J157,0)</f>
        <v>0</v>
      </c>
      <c r="BH157" s="216">
        <f>IF(N157="sníž. přenesená",J157,0)</f>
        <v>0</v>
      </c>
      <c r="BI157" s="216">
        <f>IF(N157="nulová",J157,0)</f>
        <v>0</v>
      </c>
      <c r="BJ157" s="18" t="s">
        <v>80</v>
      </c>
      <c r="BK157" s="216">
        <f>ROUND(I157*H157,2)</f>
        <v>0</v>
      </c>
      <c r="BL157" s="18" t="s">
        <v>130</v>
      </c>
      <c r="BM157" s="215" t="s">
        <v>236</v>
      </c>
    </row>
    <row r="158" s="2" customFormat="1">
      <c r="A158" s="39"/>
      <c r="B158" s="40"/>
      <c r="C158" s="41"/>
      <c r="D158" s="217" t="s">
        <v>132</v>
      </c>
      <c r="E158" s="41"/>
      <c r="F158" s="218" t="s">
        <v>237</v>
      </c>
      <c r="G158" s="41"/>
      <c r="H158" s="41"/>
      <c r="I158" s="219"/>
      <c r="J158" s="41"/>
      <c r="K158" s="41"/>
      <c r="L158" s="45"/>
      <c r="M158" s="220"/>
      <c r="N158" s="221"/>
      <c r="O158" s="85"/>
      <c r="P158" s="85"/>
      <c r="Q158" s="85"/>
      <c r="R158" s="85"/>
      <c r="S158" s="85"/>
      <c r="T158" s="85"/>
      <c r="U158" s="86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132</v>
      </c>
      <c r="AU158" s="18" t="s">
        <v>82</v>
      </c>
    </row>
    <row r="159" s="2" customFormat="1">
      <c r="A159" s="39"/>
      <c r="B159" s="40"/>
      <c r="C159" s="41"/>
      <c r="D159" s="222" t="s">
        <v>134</v>
      </c>
      <c r="E159" s="41"/>
      <c r="F159" s="223" t="s">
        <v>238</v>
      </c>
      <c r="G159" s="41"/>
      <c r="H159" s="41"/>
      <c r="I159" s="219"/>
      <c r="J159" s="41"/>
      <c r="K159" s="41"/>
      <c r="L159" s="45"/>
      <c r="M159" s="220"/>
      <c r="N159" s="221"/>
      <c r="O159" s="85"/>
      <c r="P159" s="85"/>
      <c r="Q159" s="85"/>
      <c r="R159" s="85"/>
      <c r="S159" s="85"/>
      <c r="T159" s="85"/>
      <c r="U159" s="86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134</v>
      </c>
      <c r="AU159" s="18" t="s">
        <v>82</v>
      </c>
    </row>
    <row r="160" s="13" customFormat="1">
      <c r="A160" s="13"/>
      <c r="B160" s="224"/>
      <c r="C160" s="225"/>
      <c r="D160" s="217" t="s">
        <v>159</v>
      </c>
      <c r="E160" s="226" t="s">
        <v>19</v>
      </c>
      <c r="F160" s="227" t="s">
        <v>239</v>
      </c>
      <c r="G160" s="225"/>
      <c r="H160" s="228">
        <v>8</v>
      </c>
      <c r="I160" s="229"/>
      <c r="J160" s="225"/>
      <c r="K160" s="225"/>
      <c r="L160" s="230"/>
      <c r="M160" s="231"/>
      <c r="N160" s="232"/>
      <c r="O160" s="232"/>
      <c r="P160" s="232"/>
      <c r="Q160" s="232"/>
      <c r="R160" s="232"/>
      <c r="S160" s="232"/>
      <c r="T160" s="232"/>
      <c r="U160" s="23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4" t="s">
        <v>159</v>
      </c>
      <c r="AU160" s="234" t="s">
        <v>82</v>
      </c>
      <c r="AV160" s="13" t="s">
        <v>82</v>
      </c>
      <c r="AW160" s="13" t="s">
        <v>33</v>
      </c>
      <c r="AX160" s="13" t="s">
        <v>72</v>
      </c>
      <c r="AY160" s="234" t="s">
        <v>123</v>
      </c>
    </row>
    <row r="161" s="13" customFormat="1">
      <c r="A161" s="13"/>
      <c r="B161" s="224"/>
      <c r="C161" s="225"/>
      <c r="D161" s="217" t="s">
        <v>159</v>
      </c>
      <c r="E161" s="226" t="s">
        <v>19</v>
      </c>
      <c r="F161" s="227" t="s">
        <v>240</v>
      </c>
      <c r="G161" s="225"/>
      <c r="H161" s="228">
        <v>2.7999999999999998</v>
      </c>
      <c r="I161" s="229"/>
      <c r="J161" s="225"/>
      <c r="K161" s="225"/>
      <c r="L161" s="230"/>
      <c r="M161" s="231"/>
      <c r="N161" s="232"/>
      <c r="O161" s="232"/>
      <c r="P161" s="232"/>
      <c r="Q161" s="232"/>
      <c r="R161" s="232"/>
      <c r="S161" s="232"/>
      <c r="T161" s="232"/>
      <c r="U161" s="23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4" t="s">
        <v>159</v>
      </c>
      <c r="AU161" s="234" t="s">
        <v>82</v>
      </c>
      <c r="AV161" s="13" t="s">
        <v>82</v>
      </c>
      <c r="AW161" s="13" t="s">
        <v>33</v>
      </c>
      <c r="AX161" s="13" t="s">
        <v>72</v>
      </c>
      <c r="AY161" s="234" t="s">
        <v>123</v>
      </c>
    </row>
    <row r="162" s="14" customFormat="1">
      <c r="A162" s="14"/>
      <c r="B162" s="235"/>
      <c r="C162" s="236"/>
      <c r="D162" s="217" t="s">
        <v>159</v>
      </c>
      <c r="E162" s="237" t="s">
        <v>19</v>
      </c>
      <c r="F162" s="238" t="s">
        <v>162</v>
      </c>
      <c r="G162" s="236"/>
      <c r="H162" s="239">
        <v>10.800000000000001</v>
      </c>
      <c r="I162" s="240"/>
      <c r="J162" s="236"/>
      <c r="K162" s="236"/>
      <c r="L162" s="241"/>
      <c r="M162" s="242"/>
      <c r="N162" s="243"/>
      <c r="O162" s="243"/>
      <c r="P162" s="243"/>
      <c r="Q162" s="243"/>
      <c r="R162" s="243"/>
      <c r="S162" s="243"/>
      <c r="T162" s="243"/>
      <c r="U162" s="24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5" t="s">
        <v>159</v>
      </c>
      <c r="AU162" s="245" t="s">
        <v>82</v>
      </c>
      <c r="AV162" s="14" t="s">
        <v>130</v>
      </c>
      <c r="AW162" s="14" t="s">
        <v>33</v>
      </c>
      <c r="AX162" s="14" t="s">
        <v>80</v>
      </c>
      <c r="AY162" s="245" t="s">
        <v>123</v>
      </c>
    </row>
    <row r="163" s="2" customFormat="1" ht="16.5" customHeight="1">
      <c r="A163" s="39"/>
      <c r="B163" s="40"/>
      <c r="C163" s="204" t="s">
        <v>241</v>
      </c>
      <c r="D163" s="204" t="s">
        <v>125</v>
      </c>
      <c r="E163" s="205" t="s">
        <v>242</v>
      </c>
      <c r="F163" s="206" t="s">
        <v>243</v>
      </c>
      <c r="G163" s="207" t="s">
        <v>223</v>
      </c>
      <c r="H163" s="208">
        <v>2.3999999999999999</v>
      </c>
      <c r="I163" s="209"/>
      <c r="J163" s="210">
        <f>ROUND(I163*H163,2)</f>
        <v>0</v>
      </c>
      <c r="K163" s="206" t="s">
        <v>129</v>
      </c>
      <c r="L163" s="45"/>
      <c r="M163" s="211" t="s">
        <v>19</v>
      </c>
      <c r="N163" s="212" t="s">
        <v>43</v>
      </c>
      <c r="O163" s="85"/>
      <c r="P163" s="213">
        <f>O163*H163</f>
        <v>0</v>
      </c>
      <c r="Q163" s="213">
        <v>0.0090500000000000008</v>
      </c>
      <c r="R163" s="213">
        <f>Q163*H163</f>
        <v>0.02172</v>
      </c>
      <c r="S163" s="213">
        <v>1.0000000000000001E-05</v>
      </c>
      <c r="T163" s="213">
        <f>S163*H163</f>
        <v>2.4000000000000001E-05</v>
      </c>
      <c r="U163" s="214" t="s">
        <v>19</v>
      </c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15" t="s">
        <v>130</v>
      </c>
      <c r="AT163" s="215" t="s">
        <v>125</v>
      </c>
      <c r="AU163" s="215" t="s">
        <v>82</v>
      </c>
      <c r="AY163" s="18" t="s">
        <v>123</v>
      </c>
      <c r="BE163" s="216">
        <f>IF(N163="základní",J163,0)</f>
        <v>0</v>
      </c>
      <c r="BF163" s="216">
        <f>IF(N163="snížená",J163,0)</f>
        <v>0</v>
      </c>
      <c r="BG163" s="216">
        <f>IF(N163="zákl. přenesená",J163,0)</f>
        <v>0</v>
      </c>
      <c r="BH163" s="216">
        <f>IF(N163="sníž. přenesená",J163,0)</f>
        <v>0</v>
      </c>
      <c r="BI163" s="216">
        <f>IF(N163="nulová",J163,0)</f>
        <v>0</v>
      </c>
      <c r="BJ163" s="18" t="s">
        <v>80</v>
      </c>
      <c r="BK163" s="216">
        <f>ROUND(I163*H163,2)</f>
        <v>0</v>
      </c>
      <c r="BL163" s="18" t="s">
        <v>130</v>
      </c>
      <c r="BM163" s="215" t="s">
        <v>244</v>
      </c>
    </row>
    <row r="164" s="2" customFormat="1">
      <c r="A164" s="39"/>
      <c r="B164" s="40"/>
      <c r="C164" s="41"/>
      <c r="D164" s="217" t="s">
        <v>132</v>
      </c>
      <c r="E164" s="41"/>
      <c r="F164" s="218" t="s">
        <v>245</v>
      </c>
      <c r="G164" s="41"/>
      <c r="H164" s="41"/>
      <c r="I164" s="219"/>
      <c r="J164" s="41"/>
      <c r="K164" s="41"/>
      <c r="L164" s="45"/>
      <c r="M164" s="220"/>
      <c r="N164" s="221"/>
      <c r="O164" s="85"/>
      <c r="P164" s="85"/>
      <c r="Q164" s="85"/>
      <c r="R164" s="85"/>
      <c r="S164" s="85"/>
      <c r="T164" s="85"/>
      <c r="U164" s="86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132</v>
      </c>
      <c r="AU164" s="18" t="s">
        <v>82</v>
      </c>
    </row>
    <row r="165" s="2" customFormat="1">
      <c r="A165" s="39"/>
      <c r="B165" s="40"/>
      <c r="C165" s="41"/>
      <c r="D165" s="222" t="s">
        <v>134</v>
      </c>
      <c r="E165" s="41"/>
      <c r="F165" s="223" t="s">
        <v>246</v>
      </c>
      <c r="G165" s="41"/>
      <c r="H165" s="41"/>
      <c r="I165" s="219"/>
      <c r="J165" s="41"/>
      <c r="K165" s="41"/>
      <c r="L165" s="45"/>
      <c r="M165" s="220"/>
      <c r="N165" s="221"/>
      <c r="O165" s="85"/>
      <c r="P165" s="85"/>
      <c r="Q165" s="85"/>
      <c r="R165" s="85"/>
      <c r="S165" s="85"/>
      <c r="T165" s="85"/>
      <c r="U165" s="86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18" t="s">
        <v>134</v>
      </c>
      <c r="AU165" s="18" t="s">
        <v>82</v>
      </c>
    </row>
    <row r="166" s="13" customFormat="1">
      <c r="A166" s="13"/>
      <c r="B166" s="224"/>
      <c r="C166" s="225"/>
      <c r="D166" s="217" t="s">
        <v>159</v>
      </c>
      <c r="E166" s="226" t="s">
        <v>19</v>
      </c>
      <c r="F166" s="227" t="s">
        <v>247</v>
      </c>
      <c r="G166" s="225"/>
      <c r="H166" s="228">
        <v>2.3999999999999999</v>
      </c>
      <c r="I166" s="229"/>
      <c r="J166" s="225"/>
      <c r="K166" s="225"/>
      <c r="L166" s="230"/>
      <c r="M166" s="231"/>
      <c r="N166" s="232"/>
      <c r="O166" s="232"/>
      <c r="P166" s="232"/>
      <c r="Q166" s="232"/>
      <c r="R166" s="232"/>
      <c r="S166" s="232"/>
      <c r="T166" s="232"/>
      <c r="U166" s="23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4" t="s">
        <v>159</v>
      </c>
      <c r="AU166" s="234" t="s">
        <v>82</v>
      </c>
      <c r="AV166" s="13" t="s">
        <v>82</v>
      </c>
      <c r="AW166" s="13" t="s">
        <v>33</v>
      </c>
      <c r="AX166" s="13" t="s">
        <v>80</v>
      </c>
      <c r="AY166" s="234" t="s">
        <v>123</v>
      </c>
    </row>
    <row r="167" s="2" customFormat="1" ht="16.5" customHeight="1">
      <c r="A167" s="39"/>
      <c r="B167" s="40"/>
      <c r="C167" s="204" t="s">
        <v>248</v>
      </c>
      <c r="D167" s="204" t="s">
        <v>125</v>
      </c>
      <c r="E167" s="205" t="s">
        <v>249</v>
      </c>
      <c r="F167" s="206" t="s">
        <v>250</v>
      </c>
      <c r="G167" s="207" t="s">
        <v>251</v>
      </c>
      <c r="H167" s="208">
        <v>2</v>
      </c>
      <c r="I167" s="209"/>
      <c r="J167" s="210">
        <f>ROUND(I167*H167,2)</f>
        <v>0</v>
      </c>
      <c r="K167" s="206" t="s">
        <v>129</v>
      </c>
      <c r="L167" s="45"/>
      <c r="M167" s="211" t="s">
        <v>19</v>
      </c>
      <c r="N167" s="212" t="s">
        <v>43</v>
      </c>
      <c r="O167" s="85"/>
      <c r="P167" s="213">
        <f>O167*H167</f>
        <v>0</v>
      </c>
      <c r="Q167" s="213">
        <v>0</v>
      </c>
      <c r="R167" s="213">
        <f>Q167*H167</f>
        <v>0</v>
      </c>
      <c r="S167" s="213">
        <v>0</v>
      </c>
      <c r="T167" s="213">
        <f>S167*H167</f>
        <v>0</v>
      </c>
      <c r="U167" s="214" t="s">
        <v>19</v>
      </c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15" t="s">
        <v>130</v>
      </c>
      <c r="AT167" s="215" t="s">
        <v>125</v>
      </c>
      <c r="AU167" s="215" t="s">
        <v>82</v>
      </c>
      <c r="AY167" s="18" t="s">
        <v>123</v>
      </c>
      <c r="BE167" s="216">
        <f>IF(N167="základní",J167,0)</f>
        <v>0</v>
      </c>
      <c r="BF167" s="216">
        <f>IF(N167="snížená",J167,0)</f>
        <v>0</v>
      </c>
      <c r="BG167" s="216">
        <f>IF(N167="zákl. přenesená",J167,0)</f>
        <v>0</v>
      </c>
      <c r="BH167" s="216">
        <f>IF(N167="sníž. přenesená",J167,0)</f>
        <v>0</v>
      </c>
      <c r="BI167" s="216">
        <f>IF(N167="nulová",J167,0)</f>
        <v>0</v>
      </c>
      <c r="BJ167" s="18" t="s">
        <v>80</v>
      </c>
      <c r="BK167" s="216">
        <f>ROUND(I167*H167,2)</f>
        <v>0</v>
      </c>
      <c r="BL167" s="18" t="s">
        <v>130</v>
      </c>
      <c r="BM167" s="215" t="s">
        <v>252</v>
      </c>
    </row>
    <row r="168" s="2" customFormat="1">
      <c r="A168" s="39"/>
      <c r="B168" s="40"/>
      <c r="C168" s="41"/>
      <c r="D168" s="217" t="s">
        <v>132</v>
      </c>
      <c r="E168" s="41"/>
      <c r="F168" s="218" t="s">
        <v>253</v>
      </c>
      <c r="G168" s="41"/>
      <c r="H168" s="41"/>
      <c r="I168" s="219"/>
      <c r="J168" s="41"/>
      <c r="K168" s="41"/>
      <c r="L168" s="45"/>
      <c r="M168" s="220"/>
      <c r="N168" s="221"/>
      <c r="O168" s="85"/>
      <c r="P168" s="85"/>
      <c r="Q168" s="85"/>
      <c r="R168" s="85"/>
      <c r="S168" s="85"/>
      <c r="T168" s="85"/>
      <c r="U168" s="86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132</v>
      </c>
      <c r="AU168" s="18" t="s">
        <v>82</v>
      </c>
    </row>
    <row r="169" s="2" customFormat="1">
      <c r="A169" s="39"/>
      <c r="B169" s="40"/>
      <c r="C169" s="41"/>
      <c r="D169" s="222" t="s">
        <v>134</v>
      </c>
      <c r="E169" s="41"/>
      <c r="F169" s="223" t="s">
        <v>254</v>
      </c>
      <c r="G169" s="41"/>
      <c r="H169" s="41"/>
      <c r="I169" s="219"/>
      <c r="J169" s="41"/>
      <c r="K169" s="41"/>
      <c r="L169" s="45"/>
      <c r="M169" s="220"/>
      <c r="N169" s="221"/>
      <c r="O169" s="85"/>
      <c r="P169" s="85"/>
      <c r="Q169" s="85"/>
      <c r="R169" s="85"/>
      <c r="S169" s="85"/>
      <c r="T169" s="85"/>
      <c r="U169" s="86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134</v>
      </c>
      <c r="AU169" s="18" t="s">
        <v>82</v>
      </c>
    </row>
    <row r="170" s="2" customFormat="1" ht="16.5" customHeight="1">
      <c r="A170" s="39"/>
      <c r="B170" s="40"/>
      <c r="C170" s="246" t="s">
        <v>255</v>
      </c>
      <c r="D170" s="246" t="s">
        <v>209</v>
      </c>
      <c r="E170" s="247" t="s">
        <v>256</v>
      </c>
      <c r="F170" s="248" t="s">
        <v>257</v>
      </c>
      <c r="G170" s="249" t="s">
        <v>251</v>
      </c>
      <c r="H170" s="250">
        <v>2</v>
      </c>
      <c r="I170" s="251"/>
      <c r="J170" s="252">
        <f>ROUND(I170*H170,2)</f>
        <v>0</v>
      </c>
      <c r="K170" s="248" t="s">
        <v>19</v>
      </c>
      <c r="L170" s="253"/>
      <c r="M170" s="254" t="s">
        <v>19</v>
      </c>
      <c r="N170" s="255" t="s">
        <v>43</v>
      </c>
      <c r="O170" s="85"/>
      <c r="P170" s="213">
        <f>O170*H170</f>
        <v>0</v>
      </c>
      <c r="Q170" s="213">
        <v>0</v>
      </c>
      <c r="R170" s="213">
        <f>Q170*H170</f>
        <v>0</v>
      </c>
      <c r="S170" s="213">
        <v>0</v>
      </c>
      <c r="T170" s="213">
        <f>S170*H170</f>
        <v>0</v>
      </c>
      <c r="U170" s="214" t="s">
        <v>19</v>
      </c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15" t="s">
        <v>177</v>
      </c>
      <c r="AT170" s="215" t="s">
        <v>209</v>
      </c>
      <c r="AU170" s="215" t="s">
        <v>82</v>
      </c>
      <c r="AY170" s="18" t="s">
        <v>123</v>
      </c>
      <c r="BE170" s="216">
        <f>IF(N170="základní",J170,0)</f>
        <v>0</v>
      </c>
      <c r="BF170" s="216">
        <f>IF(N170="snížená",J170,0)</f>
        <v>0</v>
      </c>
      <c r="BG170" s="216">
        <f>IF(N170="zákl. přenesená",J170,0)</f>
        <v>0</v>
      </c>
      <c r="BH170" s="216">
        <f>IF(N170="sníž. přenesená",J170,0)</f>
        <v>0</v>
      </c>
      <c r="BI170" s="216">
        <f>IF(N170="nulová",J170,0)</f>
        <v>0</v>
      </c>
      <c r="BJ170" s="18" t="s">
        <v>80</v>
      </c>
      <c r="BK170" s="216">
        <f>ROUND(I170*H170,2)</f>
        <v>0</v>
      </c>
      <c r="BL170" s="18" t="s">
        <v>130</v>
      </c>
      <c r="BM170" s="215" t="s">
        <v>258</v>
      </c>
    </row>
    <row r="171" s="2" customFormat="1">
      <c r="A171" s="39"/>
      <c r="B171" s="40"/>
      <c r="C171" s="41"/>
      <c r="D171" s="217" t="s">
        <v>132</v>
      </c>
      <c r="E171" s="41"/>
      <c r="F171" s="218" t="s">
        <v>257</v>
      </c>
      <c r="G171" s="41"/>
      <c r="H171" s="41"/>
      <c r="I171" s="219"/>
      <c r="J171" s="41"/>
      <c r="K171" s="41"/>
      <c r="L171" s="45"/>
      <c r="M171" s="220"/>
      <c r="N171" s="221"/>
      <c r="O171" s="85"/>
      <c r="P171" s="85"/>
      <c r="Q171" s="85"/>
      <c r="R171" s="85"/>
      <c r="S171" s="85"/>
      <c r="T171" s="85"/>
      <c r="U171" s="86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132</v>
      </c>
      <c r="AU171" s="18" t="s">
        <v>82</v>
      </c>
    </row>
    <row r="172" s="2" customFormat="1">
      <c r="A172" s="39"/>
      <c r="B172" s="40"/>
      <c r="C172" s="41"/>
      <c r="D172" s="217" t="s">
        <v>259</v>
      </c>
      <c r="E172" s="41"/>
      <c r="F172" s="256" t="s">
        <v>260</v>
      </c>
      <c r="G172" s="41"/>
      <c r="H172" s="41"/>
      <c r="I172" s="219"/>
      <c r="J172" s="41"/>
      <c r="K172" s="41"/>
      <c r="L172" s="45"/>
      <c r="M172" s="220"/>
      <c r="N172" s="221"/>
      <c r="O172" s="85"/>
      <c r="P172" s="85"/>
      <c r="Q172" s="85"/>
      <c r="R172" s="85"/>
      <c r="S172" s="85"/>
      <c r="T172" s="85"/>
      <c r="U172" s="86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259</v>
      </c>
      <c r="AU172" s="18" t="s">
        <v>82</v>
      </c>
    </row>
    <row r="173" s="2" customFormat="1" ht="16.5" customHeight="1">
      <c r="A173" s="39"/>
      <c r="B173" s="40"/>
      <c r="C173" s="204" t="s">
        <v>261</v>
      </c>
      <c r="D173" s="204" t="s">
        <v>125</v>
      </c>
      <c r="E173" s="205" t="s">
        <v>262</v>
      </c>
      <c r="F173" s="206" t="s">
        <v>263</v>
      </c>
      <c r="G173" s="207" t="s">
        <v>251</v>
      </c>
      <c r="H173" s="208">
        <v>1</v>
      </c>
      <c r="I173" s="209"/>
      <c r="J173" s="210">
        <f>ROUND(I173*H173,2)</f>
        <v>0</v>
      </c>
      <c r="K173" s="206" t="s">
        <v>129</v>
      </c>
      <c r="L173" s="45"/>
      <c r="M173" s="211" t="s">
        <v>19</v>
      </c>
      <c r="N173" s="212" t="s">
        <v>43</v>
      </c>
      <c r="O173" s="85"/>
      <c r="P173" s="213">
        <f>O173*H173</f>
        <v>0</v>
      </c>
      <c r="Q173" s="213">
        <v>0</v>
      </c>
      <c r="R173" s="213">
        <f>Q173*H173</f>
        <v>0</v>
      </c>
      <c r="S173" s="213">
        <v>0</v>
      </c>
      <c r="T173" s="213">
        <f>S173*H173</f>
        <v>0</v>
      </c>
      <c r="U173" s="214" t="s">
        <v>19</v>
      </c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15" t="s">
        <v>130</v>
      </c>
      <c r="AT173" s="215" t="s">
        <v>125</v>
      </c>
      <c r="AU173" s="215" t="s">
        <v>82</v>
      </c>
      <c r="AY173" s="18" t="s">
        <v>123</v>
      </c>
      <c r="BE173" s="216">
        <f>IF(N173="základní",J173,0)</f>
        <v>0</v>
      </c>
      <c r="BF173" s="216">
        <f>IF(N173="snížená",J173,0)</f>
        <v>0</v>
      </c>
      <c r="BG173" s="216">
        <f>IF(N173="zákl. přenesená",J173,0)</f>
        <v>0</v>
      </c>
      <c r="BH173" s="216">
        <f>IF(N173="sníž. přenesená",J173,0)</f>
        <v>0</v>
      </c>
      <c r="BI173" s="216">
        <f>IF(N173="nulová",J173,0)</f>
        <v>0</v>
      </c>
      <c r="BJ173" s="18" t="s">
        <v>80</v>
      </c>
      <c r="BK173" s="216">
        <f>ROUND(I173*H173,2)</f>
        <v>0</v>
      </c>
      <c r="BL173" s="18" t="s">
        <v>130</v>
      </c>
      <c r="BM173" s="215" t="s">
        <v>264</v>
      </c>
    </row>
    <row r="174" s="2" customFormat="1">
      <c r="A174" s="39"/>
      <c r="B174" s="40"/>
      <c r="C174" s="41"/>
      <c r="D174" s="217" t="s">
        <v>132</v>
      </c>
      <c r="E174" s="41"/>
      <c r="F174" s="218" t="s">
        <v>265</v>
      </c>
      <c r="G174" s="41"/>
      <c r="H174" s="41"/>
      <c r="I174" s="219"/>
      <c r="J174" s="41"/>
      <c r="K174" s="41"/>
      <c r="L174" s="45"/>
      <c r="M174" s="220"/>
      <c r="N174" s="221"/>
      <c r="O174" s="85"/>
      <c r="P174" s="85"/>
      <c r="Q174" s="85"/>
      <c r="R174" s="85"/>
      <c r="S174" s="85"/>
      <c r="T174" s="85"/>
      <c r="U174" s="86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132</v>
      </c>
      <c r="AU174" s="18" t="s">
        <v>82</v>
      </c>
    </row>
    <row r="175" s="2" customFormat="1">
      <c r="A175" s="39"/>
      <c r="B175" s="40"/>
      <c r="C175" s="41"/>
      <c r="D175" s="222" t="s">
        <v>134</v>
      </c>
      <c r="E175" s="41"/>
      <c r="F175" s="223" t="s">
        <v>266</v>
      </c>
      <c r="G175" s="41"/>
      <c r="H175" s="41"/>
      <c r="I175" s="219"/>
      <c r="J175" s="41"/>
      <c r="K175" s="41"/>
      <c r="L175" s="45"/>
      <c r="M175" s="220"/>
      <c r="N175" s="221"/>
      <c r="O175" s="85"/>
      <c r="P175" s="85"/>
      <c r="Q175" s="85"/>
      <c r="R175" s="85"/>
      <c r="S175" s="85"/>
      <c r="T175" s="85"/>
      <c r="U175" s="86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134</v>
      </c>
      <c r="AU175" s="18" t="s">
        <v>82</v>
      </c>
    </row>
    <row r="176" s="2" customFormat="1" ht="16.5" customHeight="1">
      <c r="A176" s="39"/>
      <c r="B176" s="40"/>
      <c r="C176" s="246" t="s">
        <v>7</v>
      </c>
      <c r="D176" s="246" t="s">
        <v>209</v>
      </c>
      <c r="E176" s="247" t="s">
        <v>267</v>
      </c>
      <c r="F176" s="248" t="s">
        <v>268</v>
      </c>
      <c r="G176" s="249" t="s">
        <v>251</v>
      </c>
      <c r="H176" s="250">
        <v>1</v>
      </c>
      <c r="I176" s="251"/>
      <c r="J176" s="252">
        <f>ROUND(I176*H176,2)</f>
        <v>0</v>
      </c>
      <c r="K176" s="248" t="s">
        <v>19</v>
      </c>
      <c r="L176" s="253"/>
      <c r="M176" s="254" t="s">
        <v>19</v>
      </c>
      <c r="N176" s="255" t="s">
        <v>43</v>
      </c>
      <c r="O176" s="85"/>
      <c r="P176" s="213">
        <f>O176*H176</f>
        <v>0</v>
      </c>
      <c r="Q176" s="213">
        <v>0</v>
      </c>
      <c r="R176" s="213">
        <f>Q176*H176</f>
        <v>0</v>
      </c>
      <c r="S176" s="213">
        <v>0</v>
      </c>
      <c r="T176" s="213">
        <f>S176*H176</f>
        <v>0</v>
      </c>
      <c r="U176" s="214" t="s">
        <v>19</v>
      </c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15" t="s">
        <v>177</v>
      </c>
      <c r="AT176" s="215" t="s">
        <v>209</v>
      </c>
      <c r="AU176" s="215" t="s">
        <v>82</v>
      </c>
      <c r="AY176" s="18" t="s">
        <v>123</v>
      </c>
      <c r="BE176" s="216">
        <f>IF(N176="základní",J176,0)</f>
        <v>0</v>
      </c>
      <c r="BF176" s="216">
        <f>IF(N176="snížená",J176,0)</f>
        <v>0</v>
      </c>
      <c r="BG176" s="216">
        <f>IF(N176="zákl. přenesená",J176,0)</f>
        <v>0</v>
      </c>
      <c r="BH176" s="216">
        <f>IF(N176="sníž. přenesená",J176,0)</f>
        <v>0</v>
      </c>
      <c r="BI176" s="216">
        <f>IF(N176="nulová",J176,0)</f>
        <v>0</v>
      </c>
      <c r="BJ176" s="18" t="s">
        <v>80</v>
      </c>
      <c r="BK176" s="216">
        <f>ROUND(I176*H176,2)</f>
        <v>0</v>
      </c>
      <c r="BL176" s="18" t="s">
        <v>130</v>
      </c>
      <c r="BM176" s="215" t="s">
        <v>269</v>
      </c>
    </row>
    <row r="177" s="2" customFormat="1">
      <c r="A177" s="39"/>
      <c r="B177" s="40"/>
      <c r="C177" s="41"/>
      <c r="D177" s="217" t="s">
        <v>132</v>
      </c>
      <c r="E177" s="41"/>
      <c r="F177" s="218" t="s">
        <v>268</v>
      </c>
      <c r="G177" s="41"/>
      <c r="H177" s="41"/>
      <c r="I177" s="219"/>
      <c r="J177" s="41"/>
      <c r="K177" s="41"/>
      <c r="L177" s="45"/>
      <c r="M177" s="220"/>
      <c r="N177" s="221"/>
      <c r="O177" s="85"/>
      <c r="P177" s="85"/>
      <c r="Q177" s="85"/>
      <c r="R177" s="85"/>
      <c r="S177" s="85"/>
      <c r="T177" s="85"/>
      <c r="U177" s="86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132</v>
      </c>
      <c r="AU177" s="18" t="s">
        <v>82</v>
      </c>
    </row>
    <row r="178" s="2" customFormat="1">
      <c r="A178" s="39"/>
      <c r="B178" s="40"/>
      <c r="C178" s="41"/>
      <c r="D178" s="217" t="s">
        <v>259</v>
      </c>
      <c r="E178" s="41"/>
      <c r="F178" s="256" t="s">
        <v>260</v>
      </c>
      <c r="G178" s="41"/>
      <c r="H178" s="41"/>
      <c r="I178" s="219"/>
      <c r="J178" s="41"/>
      <c r="K178" s="41"/>
      <c r="L178" s="45"/>
      <c r="M178" s="220"/>
      <c r="N178" s="221"/>
      <c r="O178" s="85"/>
      <c r="P178" s="85"/>
      <c r="Q178" s="85"/>
      <c r="R178" s="85"/>
      <c r="S178" s="85"/>
      <c r="T178" s="85"/>
      <c r="U178" s="86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259</v>
      </c>
      <c r="AU178" s="18" t="s">
        <v>82</v>
      </c>
    </row>
    <row r="179" s="12" customFormat="1" ht="22.8" customHeight="1">
      <c r="A179" s="12"/>
      <c r="B179" s="188"/>
      <c r="C179" s="189"/>
      <c r="D179" s="190" t="s">
        <v>71</v>
      </c>
      <c r="E179" s="202" t="s">
        <v>152</v>
      </c>
      <c r="F179" s="202" t="s">
        <v>270</v>
      </c>
      <c r="G179" s="189"/>
      <c r="H179" s="189"/>
      <c r="I179" s="192"/>
      <c r="J179" s="203">
        <f>BK179</f>
        <v>0</v>
      </c>
      <c r="K179" s="189"/>
      <c r="L179" s="194"/>
      <c r="M179" s="195"/>
      <c r="N179" s="196"/>
      <c r="O179" s="196"/>
      <c r="P179" s="197">
        <f>SUM(P180:P191)</f>
        <v>0</v>
      </c>
      <c r="Q179" s="196"/>
      <c r="R179" s="197">
        <f>SUM(R180:R191)</f>
        <v>4.5393359999999996</v>
      </c>
      <c r="S179" s="196"/>
      <c r="T179" s="197">
        <f>SUM(T180:T191)</f>
        <v>0</v>
      </c>
      <c r="U179" s="198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199" t="s">
        <v>80</v>
      </c>
      <c r="AT179" s="200" t="s">
        <v>71</v>
      </c>
      <c r="AU179" s="200" t="s">
        <v>80</v>
      </c>
      <c r="AY179" s="199" t="s">
        <v>123</v>
      </c>
      <c r="BK179" s="201">
        <f>SUM(BK180:BK191)</f>
        <v>0</v>
      </c>
    </row>
    <row r="180" s="2" customFormat="1" ht="16.5" customHeight="1">
      <c r="A180" s="39"/>
      <c r="B180" s="40"/>
      <c r="C180" s="204" t="s">
        <v>271</v>
      </c>
      <c r="D180" s="204" t="s">
        <v>125</v>
      </c>
      <c r="E180" s="205" t="s">
        <v>272</v>
      </c>
      <c r="F180" s="206" t="s">
        <v>273</v>
      </c>
      <c r="G180" s="207" t="s">
        <v>128</v>
      </c>
      <c r="H180" s="208">
        <v>10</v>
      </c>
      <c r="I180" s="209"/>
      <c r="J180" s="210">
        <f>ROUND(I180*H180,2)</f>
        <v>0</v>
      </c>
      <c r="K180" s="206" t="s">
        <v>129</v>
      </c>
      <c r="L180" s="45"/>
      <c r="M180" s="211" t="s">
        <v>19</v>
      </c>
      <c r="N180" s="212" t="s">
        <v>43</v>
      </c>
      <c r="O180" s="85"/>
      <c r="P180" s="213">
        <f>O180*H180</f>
        <v>0</v>
      </c>
      <c r="Q180" s="213">
        <v>0.24793999999999999</v>
      </c>
      <c r="R180" s="213">
        <f>Q180*H180</f>
        <v>2.4794</v>
      </c>
      <c r="S180" s="213">
        <v>0</v>
      </c>
      <c r="T180" s="213">
        <f>S180*H180</f>
        <v>0</v>
      </c>
      <c r="U180" s="214" t="s">
        <v>19</v>
      </c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15" t="s">
        <v>130</v>
      </c>
      <c r="AT180" s="215" t="s">
        <v>125</v>
      </c>
      <c r="AU180" s="215" t="s">
        <v>82</v>
      </c>
      <c r="AY180" s="18" t="s">
        <v>123</v>
      </c>
      <c r="BE180" s="216">
        <f>IF(N180="základní",J180,0)</f>
        <v>0</v>
      </c>
      <c r="BF180" s="216">
        <f>IF(N180="snížená",J180,0)</f>
        <v>0</v>
      </c>
      <c r="BG180" s="216">
        <f>IF(N180="zákl. přenesená",J180,0)</f>
        <v>0</v>
      </c>
      <c r="BH180" s="216">
        <f>IF(N180="sníž. přenesená",J180,0)</f>
        <v>0</v>
      </c>
      <c r="BI180" s="216">
        <f>IF(N180="nulová",J180,0)</f>
        <v>0</v>
      </c>
      <c r="BJ180" s="18" t="s">
        <v>80</v>
      </c>
      <c r="BK180" s="216">
        <f>ROUND(I180*H180,2)</f>
        <v>0</v>
      </c>
      <c r="BL180" s="18" t="s">
        <v>130</v>
      </c>
      <c r="BM180" s="215" t="s">
        <v>274</v>
      </c>
    </row>
    <row r="181" s="2" customFormat="1">
      <c r="A181" s="39"/>
      <c r="B181" s="40"/>
      <c r="C181" s="41"/>
      <c r="D181" s="217" t="s">
        <v>132</v>
      </c>
      <c r="E181" s="41"/>
      <c r="F181" s="218" t="s">
        <v>275</v>
      </c>
      <c r="G181" s="41"/>
      <c r="H181" s="41"/>
      <c r="I181" s="219"/>
      <c r="J181" s="41"/>
      <c r="K181" s="41"/>
      <c r="L181" s="45"/>
      <c r="M181" s="220"/>
      <c r="N181" s="221"/>
      <c r="O181" s="85"/>
      <c r="P181" s="85"/>
      <c r="Q181" s="85"/>
      <c r="R181" s="85"/>
      <c r="S181" s="85"/>
      <c r="T181" s="85"/>
      <c r="U181" s="86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132</v>
      </c>
      <c r="AU181" s="18" t="s">
        <v>82</v>
      </c>
    </row>
    <row r="182" s="2" customFormat="1">
      <c r="A182" s="39"/>
      <c r="B182" s="40"/>
      <c r="C182" s="41"/>
      <c r="D182" s="222" t="s">
        <v>134</v>
      </c>
      <c r="E182" s="41"/>
      <c r="F182" s="223" t="s">
        <v>276</v>
      </c>
      <c r="G182" s="41"/>
      <c r="H182" s="41"/>
      <c r="I182" s="219"/>
      <c r="J182" s="41"/>
      <c r="K182" s="41"/>
      <c r="L182" s="45"/>
      <c r="M182" s="220"/>
      <c r="N182" s="221"/>
      <c r="O182" s="85"/>
      <c r="P182" s="85"/>
      <c r="Q182" s="85"/>
      <c r="R182" s="85"/>
      <c r="S182" s="85"/>
      <c r="T182" s="85"/>
      <c r="U182" s="86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134</v>
      </c>
      <c r="AU182" s="18" t="s">
        <v>82</v>
      </c>
    </row>
    <row r="183" s="2" customFormat="1" ht="21.75" customHeight="1">
      <c r="A183" s="39"/>
      <c r="B183" s="40"/>
      <c r="C183" s="204" t="s">
        <v>277</v>
      </c>
      <c r="D183" s="204" t="s">
        <v>125</v>
      </c>
      <c r="E183" s="205" t="s">
        <v>278</v>
      </c>
      <c r="F183" s="206" t="s">
        <v>279</v>
      </c>
      <c r="G183" s="207" t="s">
        <v>128</v>
      </c>
      <c r="H183" s="208">
        <v>1.28</v>
      </c>
      <c r="I183" s="209"/>
      <c r="J183" s="210">
        <f>ROUND(I183*H183,2)</f>
        <v>0</v>
      </c>
      <c r="K183" s="206" t="s">
        <v>129</v>
      </c>
      <c r="L183" s="45"/>
      <c r="M183" s="211" t="s">
        <v>19</v>
      </c>
      <c r="N183" s="212" t="s">
        <v>43</v>
      </c>
      <c r="O183" s="85"/>
      <c r="P183" s="213">
        <f>O183*H183</f>
        <v>0</v>
      </c>
      <c r="Q183" s="213">
        <v>0.20745</v>
      </c>
      <c r="R183" s="213">
        <f>Q183*H183</f>
        <v>0.26553599999999999</v>
      </c>
      <c r="S183" s="213">
        <v>0</v>
      </c>
      <c r="T183" s="213">
        <f>S183*H183</f>
        <v>0</v>
      </c>
      <c r="U183" s="214" t="s">
        <v>19</v>
      </c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15" t="s">
        <v>130</v>
      </c>
      <c r="AT183" s="215" t="s">
        <v>125</v>
      </c>
      <c r="AU183" s="215" t="s">
        <v>82</v>
      </c>
      <c r="AY183" s="18" t="s">
        <v>123</v>
      </c>
      <c r="BE183" s="216">
        <f>IF(N183="základní",J183,0)</f>
        <v>0</v>
      </c>
      <c r="BF183" s="216">
        <f>IF(N183="snížená",J183,0)</f>
        <v>0</v>
      </c>
      <c r="BG183" s="216">
        <f>IF(N183="zákl. přenesená",J183,0)</f>
        <v>0</v>
      </c>
      <c r="BH183" s="216">
        <f>IF(N183="sníž. přenesená",J183,0)</f>
        <v>0</v>
      </c>
      <c r="BI183" s="216">
        <f>IF(N183="nulová",J183,0)</f>
        <v>0</v>
      </c>
      <c r="BJ183" s="18" t="s">
        <v>80</v>
      </c>
      <c r="BK183" s="216">
        <f>ROUND(I183*H183,2)</f>
        <v>0</v>
      </c>
      <c r="BL183" s="18" t="s">
        <v>130</v>
      </c>
      <c r="BM183" s="215" t="s">
        <v>280</v>
      </c>
    </row>
    <row r="184" s="2" customFormat="1">
      <c r="A184" s="39"/>
      <c r="B184" s="40"/>
      <c r="C184" s="41"/>
      <c r="D184" s="217" t="s">
        <v>132</v>
      </c>
      <c r="E184" s="41"/>
      <c r="F184" s="218" t="s">
        <v>281</v>
      </c>
      <c r="G184" s="41"/>
      <c r="H184" s="41"/>
      <c r="I184" s="219"/>
      <c r="J184" s="41"/>
      <c r="K184" s="41"/>
      <c r="L184" s="45"/>
      <c r="M184" s="220"/>
      <c r="N184" s="221"/>
      <c r="O184" s="85"/>
      <c r="P184" s="85"/>
      <c r="Q184" s="85"/>
      <c r="R184" s="85"/>
      <c r="S184" s="85"/>
      <c r="T184" s="85"/>
      <c r="U184" s="86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132</v>
      </c>
      <c r="AU184" s="18" t="s">
        <v>82</v>
      </c>
    </row>
    <row r="185" s="2" customFormat="1">
      <c r="A185" s="39"/>
      <c r="B185" s="40"/>
      <c r="C185" s="41"/>
      <c r="D185" s="222" t="s">
        <v>134</v>
      </c>
      <c r="E185" s="41"/>
      <c r="F185" s="223" t="s">
        <v>282</v>
      </c>
      <c r="G185" s="41"/>
      <c r="H185" s="41"/>
      <c r="I185" s="219"/>
      <c r="J185" s="41"/>
      <c r="K185" s="41"/>
      <c r="L185" s="45"/>
      <c r="M185" s="220"/>
      <c r="N185" s="221"/>
      <c r="O185" s="85"/>
      <c r="P185" s="85"/>
      <c r="Q185" s="85"/>
      <c r="R185" s="85"/>
      <c r="S185" s="85"/>
      <c r="T185" s="85"/>
      <c r="U185" s="86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134</v>
      </c>
      <c r="AU185" s="18" t="s">
        <v>82</v>
      </c>
    </row>
    <row r="186" s="2" customFormat="1" ht="16.5" customHeight="1">
      <c r="A186" s="39"/>
      <c r="B186" s="40"/>
      <c r="C186" s="204" t="s">
        <v>283</v>
      </c>
      <c r="D186" s="204" t="s">
        <v>125</v>
      </c>
      <c r="E186" s="205" t="s">
        <v>284</v>
      </c>
      <c r="F186" s="206" t="s">
        <v>285</v>
      </c>
      <c r="G186" s="207" t="s">
        <v>128</v>
      </c>
      <c r="H186" s="208">
        <v>10</v>
      </c>
      <c r="I186" s="209"/>
      <c r="J186" s="210">
        <f>ROUND(I186*H186,2)</f>
        <v>0</v>
      </c>
      <c r="K186" s="206" t="s">
        <v>129</v>
      </c>
      <c r="L186" s="45"/>
      <c r="M186" s="211" t="s">
        <v>19</v>
      </c>
      <c r="N186" s="212" t="s">
        <v>43</v>
      </c>
      <c r="O186" s="85"/>
      <c r="P186" s="213">
        <f>O186*H186</f>
        <v>0</v>
      </c>
      <c r="Q186" s="213">
        <v>0.088800000000000004</v>
      </c>
      <c r="R186" s="213">
        <f>Q186*H186</f>
        <v>0.88800000000000001</v>
      </c>
      <c r="S186" s="213">
        <v>0</v>
      </c>
      <c r="T186" s="213">
        <f>S186*H186</f>
        <v>0</v>
      </c>
      <c r="U186" s="214" t="s">
        <v>19</v>
      </c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15" t="s">
        <v>130</v>
      </c>
      <c r="AT186" s="215" t="s">
        <v>125</v>
      </c>
      <c r="AU186" s="215" t="s">
        <v>82</v>
      </c>
      <c r="AY186" s="18" t="s">
        <v>123</v>
      </c>
      <c r="BE186" s="216">
        <f>IF(N186="základní",J186,0)</f>
        <v>0</v>
      </c>
      <c r="BF186" s="216">
        <f>IF(N186="snížená",J186,0)</f>
        <v>0</v>
      </c>
      <c r="BG186" s="216">
        <f>IF(N186="zákl. přenesená",J186,0)</f>
        <v>0</v>
      </c>
      <c r="BH186" s="216">
        <f>IF(N186="sníž. přenesená",J186,0)</f>
        <v>0</v>
      </c>
      <c r="BI186" s="216">
        <f>IF(N186="nulová",J186,0)</f>
        <v>0</v>
      </c>
      <c r="BJ186" s="18" t="s">
        <v>80</v>
      </c>
      <c r="BK186" s="216">
        <f>ROUND(I186*H186,2)</f>
        <v>0</v>
      </c>
      <c r="BL186" s="18" t="s">
        <v>130</v>
      </c>
      <c r="BM186" s="215" t="s">
        <v>286</v>
      </c>
    </row>
    <row r="187" s="2" customFormat="1">
      <c r="A187" s="39"/>
      <c r="B187" s="40"/>
      <c r="C187" s="41"/>
      <c r="D187" s="217" t="s">
        <v>132</v>
      </c>
      <c r="E187" s="41"/>
      <c r="F187" s="218" t="s">
        <v>287</v>
      </c>
      <c r="G187" s="41"/>
      <c r="H187" s="41"/>
      <c r="I187" s="219"/>
      <c r="J187" s="41"/>
      <c r="K187" s="41"/>
      <c r="L187" s="45"/>
      <c r="M187" s="220"/>
      <c r="N187" s="221"/>
      <c r="O187" s="85"/>
      <c r="P187" s="85"/>
      <c r="Q187" s="85"/>
      <c r="R187" s="85"/>
      <c r="S187" s="85"/>
      <c r="T187" s="85"/>
      <c r="U187" s="86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132</v>
      </c>
      <c r="AU187" s="18" t="s">
        <v>82</v>
      </c>
    </row>
    <row r="188" s="2" customFormat="1">
      <c r="A188" s="39"/>
      <c r="B188" s="40"/>
      <c r="C188" s="41"/>
      <c r="D188" s="222" t="s">
        <v>134</v>
      </c>
      <c r="E188" s="41"/>
      <c r="F188" s="223" t="s">
        <v>288</v>
      </c>
      <c r="G188" s="41"/>
      <c r="H188" s="41"/>
      <c r="I188" s="219"/>
      <c r="J188" s="41"/>
      <c r="K188" s="41"/>
      <c r="L188" s="45"/>
      <c r="M188" s="220"/>
      <c r="N188" s="221"/>
      <c r="O188" s="85"/>
      <c r="P188" s="85"/>
      <c r="Q188" s="85"/>
      <c r="R188" s="85"/>
      <c r="S188" s="85"/>
      <c r="T188" s="85"/>
      <c r="U188" s="86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8" t="s">
        <v>134</v>
      </c>
      <c r="AU188" s="18" t="s">
        <v>82</v>
      </c>
    </row>
    <row r="189" s="2" customFormat="1" ht="16.5" customHeight="1">
      <c r="A189" s="39"/>
      <c r="B189" s="40"/>
      <c r="C189" s="246" t="s">
        <v>289</v>
      </c>
      <c r="D189" s="246" t="s">
        <v>209</v>
      </c>
      <c r="E189" s="247" t="s">
        <v>290</v>
      </c>
      <c r="F189" s="248" t="s">
        <v>291</v>
      </c>
      <c r="G189" s="249" t="s">
        <v>128</v>
      </c>
      <c r="H189" s="250">
        <v>10.300000000000001</v>
      </c>
      <c r="I189" s="251"/>
      <c r="J189" s="252">
        <f>ROUND(I189*H189,2)</f>
        <v>0</v>
      </c>
      <c r="K189" s="248" t="s">
        <v>129</v>
      </c>
      <c r="L189" s="253"/>
      <c r="M189" s="254" t="s">
        <v>19</v>
      </c>
      <c r="N189" s="255" t="s">
        <v>43</v>
      </c>
      <c r="O189" s="85"/>
      <c r="P189" s="213">
        <f>O189*H189</f>
        <v>0</v>
      </c>
      <c r="Q189" s="213">
        <v>0.087999999999999995</v>
      </c>
      <c r="R189" s="213">
        <f>Q189*H189</f>
        <v>0.90639999999999998</v>
      </c>
      <c r="S189" s="213">
        <v>0</v>
      </c>
      <c r="T189" s="213">
        <f>S189*H189</f>
        <v>0</v>
      </c>
      <c r="U189" s="214" t="s">
        <v>19</v>
      </c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15" t="s">
        <v>177</v>
      </c>
      <c r="AT189" s="215" t="s">
        <v>209</v>
      </c>
      <c r="AU189" s="215" t="s">
        <v>82</v>
      </c>
      <c r="AY189" s="18" t="s">
        <v>123</v>
      </c>
      <c r="BE189" s="216">
        <f>IF(N189="základní",J189,0)</f>
        <v>0</v>
      </c>
      <c r="BF189" s="216">
        <f>IF(N189="snížená",J189,0)</f>
        <v>0</v>
      </c>
      <c r="BG189" s="216">
        <f>IF(N189="zákl. přenesená",J189,0)</f>
        <v>0</v>
      </c>
      <c r="BH189" s="216">
        <f>IF(N189="sníž. přenesená",J189,0)</f>
        <v>0</v>
      </c>
      <c r="BI189" s="216">
        <f>IF(N189="nulová",J189,0)</f>
        <v>0</v>
      </c>
      <c r="BJ189" s="18" t="s">
        <v>80</v>
      </c>
      <c r="BK189" s="216">
        <f>ROUND(I189*H189,2)</f>
        <v>0</v>
      </c>
      <c r="BL189" s="18" t="s">
        <v>130</v>
      </c>
      <c r="BM189" s="215" t="s">
        <v>292</v>
      </c>
    </row>
    <row r="190" s="2" customFormat="1">
      <c r="A190" s="39"/>
      <c r="B190" s="40"/>
      <c r="C190" s="41"/>
      <c r="D190" s="217" t="s">
        <v>132</v>
      </c>
      <c r="E190" s="41"/>
      <c r="F190" s="218" t="s">
        <v>291</v>
      </c>
      <c r="G190" s="41"/>
      <c r="H190" s="41"/>
      <c r="I190" s="219"/>
      <c r="J190" s="41"/>
      <c r="K190" s="41"/>
      <c r="L190" s="45"/>
      <c r="M190" s="220"/>
      <c r="N190" s="221"/>
      <c r="O190" s="85"/>
      <c r="P190" s="85"/>
      <c r="Q190" s="85"/>
      <c r="R190" s="85"/>
      <c r="S190" s="85"/>
      <c r="T190" s="85"/>
      <c r="U190" s="86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132</v>
      </c>
      <c r="AU190" s="18" t="s">
        <v>82</v>
      </c>
    </row>
    <row r="191" s="13" customFormat="1">
      <c r="A191" s="13"/>
      <c r="B191" s="224"/>
      <c r="C191" s="225"/>
      <c r="D191" s="217" t="s">
        <v>159</v>
      </c>
      <c r="E191" s="226" t="s">
        <v>19</v>
      </c>
      <c r="F191" s="227" t="s">
        <v>293</v>
      </c>
      <c r="G191" s="225"/>
      <c r="H191" s="228">
        <v>10.300000000000001</v>
      </c>
      <c r="I191" s="229"/>
      <c r="J191" s="225"/>
      <c r="K191" s="225"/>
      <c r="L191" s="230"/>
      <c r="M191" s="231"/>
      <c r="N191" s="232"/>
      <c r="O191" s="232"/>
      <c r="P191" s="232"/>
      <c r="Q191" s="232"/>
      <c r="R191" s="232"/>
      <c r="S191" s="232"/>
      <c r="T191" s="232"/>
      <c r="U191" s="23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4" t="s">
        <v>159</v>
      </c>
      <c r="AU191" s="234" t="s">
        <v>82</v>
      </c>
      <c r="AV191" s="13" t="s">
        <v>82</v>
      </c>
      <c r="AW191" s="13" t="s">
        <v>33</v>
      </c>
      <c r="AX191" s="13" t="s">
        <v>80</v>
      </c>
      <c r="AY191" s="234" t="s">
        <v>123</v>
      </c>
    </row>
    <row r="192" s="12" customFormat="1" ht="22.8" customHeight="1">
      <c r="A192" s="12"/>
      <c r="B192" s="188"/>
      <c r="C192" s="189"/>
      <c r="D192" s="190" t="s">
        <v>71</v>
      </c>
      <c r="E192" s="202" t="s">
        <v>164</v>
      </c>
      <c r="F192" s="202" t="s">
        <v>294</v>
      </c>
      <c r="G192" s="189"/>
      <c r="H192" s="189"/>
      <c r="I192" s="192"/>
      <c r="J192" s="203">
        <f>BK192</f>
        <v>0</v>
      </c>
      <c r="K192" s="189"/>
      <c r="L192" s="194"/>
      <c r="M192" s="195"/>
      <c r="N192" s="196"/>
      <c r="O192" s="196"/>
      <c r="P192" s="197">
        <f>SUM(P193:P237)</f>
        <v>0</v>
      </c>
      <c r="Q192" s="196"/>
      <c r="R192" s="197">
        <f>SUM(R193:R237)</f>
        <v>11.5797762</v>
      </c>
      <c r="S192" s="196"/>
      <c r="T192" s="197">
        <f>SUM(T193:T237)</f>
        <v>0</v>
      </c>
      <c r="U192" s="198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199" t="s">
        <v>80</v>
      </c>
      <c r="AT192" s="200" t="s">
        <v>71</v>
      </c>
      <c r="AU192" s="200" t="s">
        <v>80</v>
      </c>
      <c r="AY192" s="199" t="s">
        <v>123</v>
      </c>
      <c r="BK192" s="201">
        <f>SUM(BK193:BK237)</f>
        <v>0</v>
      </c>
    </row>
    <row r="193" s="2" customFormat="1" ht="16.5" customHeight="1">
      <c r="A193" s="39"/>
      <c r="B193" s="40"/>
      <c r="C193" s="204" t="s">
        <v>295</v>
      </c>
      <c r="D193" s="204" t="s">
        <v>125</v>
      </c>
      <c r="E193" s="205" t="s">
        <v>296</v>
      </c>
      <c r="F193" s="206" t="s">
        <v>297</v>
      </c>
      <c r="G193" s="207" t="s">
        <v>128</v>
      </c>
      <c r="H193" s="208">
        <v>58.659999999999997</v>
      </c>
      <c r="I193" s="209"/>
      <c r="J193" s="210">
        <f>ROUND(I193*H193,2)</f>
        <v>0</v>
      </c>
      <c r="K193" s="206" t="s">
        <v>129</v>
      </c>
      <c r="L193" s="45"/>
      <c r="M193" s="211" t="s">
        <v>19</v>
      </c>
      <c r="N193" s="212" t="s">
        <v>43</v>
      </c>
      <c r="O193" s="85"/>
      <c r="P193" s="213">
        <f>O193*H193</f>
        <v>0</v>
      </c>
      <c r="Q193" s="213">
        <v>0.016199999999999999</v>
      </c>
      <c r="R193" s="213">
        <f>Q193*H193</f>
        <v>0.95029199999999991</v>
      </c>
      <c r="S193" s="213">
        <v>0</v>
      </c>
      <c r="T193" s="213">
        <f>S193*H193</f>
        <v>0</v>
      </c>
      <c r="U193" s="214" t="s">
        <v>19</v>
      </c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15" t="s">
        <v>130</v>
      </c>
      <c r="AT193" s="215" t="s">
        <v>125</v>
      </c>
      <c r="AU193" s="215" t="s">
        <v>82</v>
      </c>
      <c r="AY193" s="18" t="s">
        <v>123</v>
      </c>
      <c r="BE193" s="216">
        <f>IF(N193="základní",J193,0)</f>
        <v>0</v>
      </c>
      <c r="BF193" s="216">
        <f>IF(N193="snížená",J193,0)</f>
        <v>0</v>
      </c>
      <c r="BG193" s="216">
        <f>IF(N193="zákl. přenesená",J193,0)</f>
        <v>0</v>
      </c>
      <c r="BH193" s="216">
        <f>IF(N193="sníž. přenesená",J193,0)</f>
        <v>0</v>
      </c>
      <c r="BI193" s="216">
        <f>IF(N193="nulová",J193,0)</f>
        <v>0</v>
      </c>
      <c r="BJ193" s="18" t="s">
        <v>80</v>
      </c>
      <c r="BK193" s="216">
        <f>ROUND(I193*H193,2)</f>
        <v>0</v>
      </c>
      <c r="BL193" s="18" t="s">
        <v>130</v>
      </c>
      <c r="BM193" s="215" t="s">
        <v>298</v>
      </c>
    </row>
    <row r="194" s="2" customFormat="1">
      <c r="A194" s="39"/>
      <c r="B194" s="40"/>
      <c r="C194" s="41"/>
      <c r="D194" s="217" t="s">
        <v>132</v>
      </c>
      <c r="E194" s="41"/>
      <c r="F194" s="218" t="s">
        <v>299</v>
      </c>
      <c r="G194" s="41"/>
      <c r="H194" s="41"/>
      <c r="I194" s="219"/>
      <c r="J194" s="41"/>
      <c r="K194" s="41"/>
      <c r="L194" s="45"/>
      <c r="M194" s="220"/>
      <c r="N194" s="221"/>
      <c r="O194" s="85"/>
      <c r="P194" s="85"/>
      <c r="Q194" s="85"/>
      <c r="R194" s="85"/>
      <c r="S194" s="85"/>
      <c r="T194" s="85"/>
      <c r="U194" s="86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132</v>
      </c>
      <c r="AU194" s="18" t="s">
        <v>82</v>
      </c>
    </row>
    <row r="195" s="2" customFormat="1">
      <c r="A195" s="39"/>
      <c r="B195" s="40"/>
      <c r="C195" s="41"/>
      <c r="D195" s="222" t="s">
        <v>134</v>
      </c>
      <c r="E195" s="41"/>
      <c r="F195" s="223" t="s">
        <v>300</v>
      </c>
      <c r="G195" s="41"/>
      <c r="H195" s="41"/>
      <c r="I195" s="219"/>
      <c r="J195" s="41"/>
      <c r="K195" s="41"/>
      <c r="L195" s="45"/>
      <c r="M195" s="220"/>
      <c r="N195" s="221"/>
      <c r="O195" s="85"/>
      <c r="P195" s="85"/>
      <c r="Q195" s="85"/>
      <c r="R195" s="85"/>
      <c r="S195" s="85"/>
      <c r="T195" s="85"/>
      <c r="U195" s="86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134</v>
      </c>
      <c r="AU195" s="18" t="s">
        <v>82</v>
      </c>
    </row>
    <row r="196" s="2" customFormat="1">
      <c r="A196" s="39"/>
      <c r="B196" s="40"/>
      <c r="C196" s="41"/>
      <c r="D196" s="217" t="s">
        <v>259</v>
      </c>
      <c r="E196" s="41"/>
      <c r="F196" s="256" t="s">
        <v>301</v>
      </c>
      <c r="G196" s="41"/>
      <c r="H196" s="41"/>
      <c r="I196" s="219"/>
      <c r="J196" s="41"/>
      <c r="K196" s="41"/>
      <c r="L196" s="45"/>
      <c r="M196" s="220"/>
      <c r="N196" s="221"/>
      <c r="O196" s="85"/>
      <c r="P196" s="85"/>
      <c r="Q196" s="85"/>
      <c r="R196" s="85"/>
      <c r="S196" s="85"/>
      <c r="T196" s="85"/>
      <c r="U196" s="86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259</v>
      </c>
      <c r="AU196" s="18" t="s">
        <v>82</v>
      </c>
    </row>
    <row r="197" s="2" customFormat="1" ht="21.75" customHeight="1">
      <c r="A197" s="39"/>
      <c r="B197" s="40"/>
      <c r="C197" s="204" t="s">
        <v>302</v>
      </c>
      <c r="D197" s="204" t="s">
        <v>125</v>
      </c>
      <c r="E197" s="205" t="s">
        <v>303</v>
      </c>
      <c r="F197" s="206" t="s">
        <v>304</v>
      </c>
      <c r="G197" s="207" t="s">
        <v>128</v>
      </c>
      <c r="H197" s="208">
        <v>117.31999999999999</v>
      </c>
      <c r="I197" s="209"/>
      <c r="J197" s="210">
        <f>ROUND(I197*H197,2)</f>
        <v>0</v>
      </c>
      <c r="K197" s="206" t="s">
        <v>129</v>
      </c>
      <c r="L197" s="45"/>
      <c r="M197" s="211" t="s">
        <v>19</v>
      </c>
      <c r="N197" s="212" t="s">
        <v>43</v>
      </c>
      <c r="O197" s="85"/>
      <c r="P197" s="213">
        <f>O197*H197</f>
        <v>0</v>
      </c>
      <c r="Q197" s="213">
        <v>0.0054000000000000003</v>
      </c>
      <c r="R197" s="213">
        <f>Q197*H197</f>
        <v>0.63352799999999998</v>
      </c>
      <c r="S197" s="213">
        <v>0</v>
      </c>
      <c r="T197" s="213">
        <f>S197*H197</f>
        <v>0</v>
      </c>
      <c r="U197" s="214" t="s">
        <v>19</v>
      </c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15" t="s">
        <v>130</v>
      </c>
      <c r="AT197" s="215" t="s">
        <v>125</v>
      </c>
      <c r="AU197" s="215" t="s">
        <v>82</v>
      </c>
      <c r="AY197" s="18" t="s">
        <v>123</v>
      </c>
      <c r="BE197" s="216">
        <f>IF(N197="základní",J197,0)</f>
        <v>0</v>
      </c>
      <c r="BF197" s="216">
        <f>IF(N197="snížená",J197,0)</f>
        <v>0</v>
      </c>
      <c r="BG197" s="216">
        <f>IF(N197="zákl. přenesená",J197,0)</f>
        <v>0</v>
      </c>
      <c r="BH197" s="216">
        <f>IF(N197="sníž. přenesená",J197,0)</f>
        <v>0</v>
      </c>
      <c r="BI197" s="216">
        <f>IF(N197="nulová",J197,0)</f>
        <v>0</v>
      </c>
      <c r="BJ197" s="18" t="s">
        <v>80</v>
      </c>
      <c r="BK197" s="216">
        <f>ROUND(I197*H197,2)</f>
        <v>0</v>
      </c>
      <c r="BL197" s="18" t="s">
        <v>130</v>
      </c>
      <c r="BM197" s="215" t="s">
        <v>305</v>
      </c>
    </row>
    <row r="198" s="2" customFormat="1">
      <c r="A198" s="39"/>
      <c r="B198" s="40"/>
      <c r="C198" s="41"/>
      <c r="D198" s="217" t="s">
        <v>132</v>
      </c>
      <c r="E198" s="41"/>
      <c r="F198" s="218" t="s">
        <v>306</v>
      </c>
      <c r="G198" s="41"/>
      <c r="H198" s="41"/>
      <c r="I198" s="219"/>
      <c r="J198" s="41"/>
      <c r="K198" s="41"/>
      <c r="L198" s="45"/>
      <c r="M198" s="220"/>
      <c r="N198" s="221"/>
      <c r="O198" s="85"/>
      <c r="P198" s="85"/>
      <c r="Q198" s="85"/>
      <c r="R198" s="85"/>
      <c r="S198" s="85"/>
      <c r="T198" s="85"/>
      <c r="U198" s="86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18" t="s">
        <v>132</v>
      </c>
      <c r="AU198" s="18" t="s">
        <v>82</v>
      </c>
    </row>
    <row r="199" s="2" customFormat="1">
      <c r="A199" s="39"/>
      <c r="B199" s="40"/>
      <c r="C199" s="41"/>
      <c r="D199" s="222" t="s">
        <v>134</v>
      </c>
      <c r="E199" s="41"/>
      <c r="F199" s="223" t="s">
        <v>307</v>
      </c>
      <c r="G199" s="41"/>
      <c r="H199" s="41"/>
      <c r="I199" s="219"/>
      <c r="J199" s="41"/>
      <c r="K199" s="41"/>
      <c r="L199" s="45"/>
      <c r="M199" s="220"/>
      <c r="N199" s="221"/>
      <c r="O199" s="85"/>
      <c r="P199" s="85"/>
      <c r="Q199" s="85"/>
      <c r="R199" s="85"/>
      <c r="S199" s="85"/>
      <c r="T199" s="85"/>
      <c r="U199" s="86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134</v>
      </c>
      <c r="AU199" s="18" t="s">
        <v>82</v>
      </c>
    </row>
    <row r="200" s="13" customFormat="1">
      <c r="A200" s="13"/>
      <c r="B200" s="224"/>
      <c r="C200" s="225"/>
      <c r="D200" s="217" t="s">
        <v>159</v>
      </c>
      <c r="E200" s="226" t="s">
        <v>19</v>
      </c>
      <c r="F200" s="227" t="s">
        <v>308</v>
      </c>
      <c r="G200" s="225"/>
      <c r="H200" s="228">
        <v>117.31999999999999</v>
      </c>
      <c r="I200" s="229"/>
      <c r="J200" s="225"/>
      <c r="K200" s="225"/>
      <c r="L200" s="230"/>
      <c r="M200" s="231"/>
      <c r="N200" s="232"/>
      <c r="O200" s="232"/>
      <c r="P200" s="232"/>
      <c r="Q200" s="232"/>
      <c r="R200" s="232"/>
      <c r="S200" s="232"/>
      <c r="T200" s="232"/>
      <c r="U200" s="23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4" t="s">
        <v>159</v>
      </c>
      <c r="AU200" s="234" t="s">
        <v>82</v>
      </c>
      <c r="AV200" s="13" t="s">
        <v>82</v>
      </c>
      <c r="AW200" s="13" t="s">
        <v>33</v>
      </c>
      <c r="AX200" s="13" t="s">
        <v>80</v>
      </c>
      <c r="AY200" s="234" t="s">
        <v>123</v>
      </c>
    </row>
    <row r="201" s="2" customFormat="1" ht="16.5" customHeight="1">
      <c r="A201" s="39"/>
      <c r="B201" s="40"/>
      <c r="C201" s="204" t="s">
        <v>309</v>
      </c>
      <c r="D201" s="204" t="s">
        <v>125</v>
      </c>
      <c r="E201" s="205" t="s">
        <v>310</v>
      </c>
      <c r="F201" s="206" t="s">
        <v>311</v>
      </c>
      <c r="G201" s="207" t="s">
        <v>128</v>
      </c>
      <c r="H201" s="208">
        <v>50.170000000000002</v>
      </c>
      <c r="I201" s="209"/>
      <c r="J201" s="210">
        <f>ROUND(I201*H201,2)</f>
        <v>0</v>
      </c>
      <c r="K201" s="206" t="s">
        <v>19</v>
      </c>
      <c r="L201" s="45"/>
      <c r="M201" s="211" t="s">
        <v>19</v>
      </c>
      <c r="N201" s="212" t="s">
        <v>43</v>
      </c>
      <c r="O201" s="85"/>
      <c r="P201" s="213">
        <f>O201*H201</f>
        <v>0</v>
      </c>
      <c r="Q201" s="213">
        <v>0</v>
      </c>
      <c r="R201" s="213">
        <f>Q201*H201</f>
        <v>0</v>
      </c>
      <c r="S201" s="213">
        <v>0</v>
      </c>
      <c r="T201" s="213">
        <f>S201*H201</f>
        <v>0</v>
      </c>
      <c r="U201" s="214" t="s">
        <v>19</v>
      </c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15" t="s">
        <v>130</v>
      </c>
      <c r="AT201" s="215" t="s">
        <v>125</v>
      </c>
      <c r="AU201" s="215" t="s">
        <v>82</v>
      </c>
      <c r="AY201" s="18" t="s">
        <v>123</v>
      </c>
      <c r="BE201" s="216">
        <f>IF(N201="základní",J201,0)</f>
        <v>0</v>
      </c>
      <c r="BF201" s="216">
        <f>IF(N201="snížená",J201,0)</f>
        <v>0</v>
      </c>
      <c r="BG201" s="216">
        <f>IF(N201="zákl. přenesená",J201,0)</f>
        <v>0</v>
      </c>
      <c r="BH201" s="216">
        <f>IF(N201="sníž. přenesená",J201,0)</f>
        <v>0</v>
      </c>
      <c r="BI201" s="216">
        <f>IF(N201="nulová",J201,0)</f>
        <v>0</v>
      </c>
      <c r="BJ201" s="18" t="s">
        <v>80</v>
      </c>
      <c r="BK201" s="216">
        <f>ROUND(I201*H201,2)</f>
        <v>0</v>
      </c>
      <c r="BL201" s="18" t="s">
        <v>130</v>
      </c>
      <c r="BM201" s="215" t="s">
        <v>312</v>
      </c>
    </row>
    <row r="202" s="2" customFormat="1">
      <c r="A202" s="39"/>
      <c r="B202" s="40"/>
      <c r="C202" s="41"/>
      <c r="D202" s="217" t="s">
        <v>132</v>
      </c>
      <c r="E202" s="41"/>
      <c r="F202" s="218" t="s">
        <v>311</v>
      </c>
      <c r="G202" s="41"/>
      <c r="H202" s="41"/>
      <c r="I202" s="219"/>
      <c r="J202" s="41"/>
      <c r="K202" s="41"/>
      <c r="L202" s="45"/>
      <c r="M202" s="220"/>
      <c r="N202" s="221"/>
      <c r="O202" s="85"/>
      <c r="P202" s="85"/>
      <c r="Q202" s="85"/>
      <c r="R202" s="85"/>
      <c r="S202" s="85"/>
      <c r="T202" s="85"/>
      <c r="U202" s="86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132</v>
      </c>
      <c r="AU202" s="18" t="s">
        <v>82</v>
      </c>
    </row>
    <row r="203" s="2" customFormat="1">
      <c r="A203" s="39"/>
      <c r="B203" s="40"/>
      <c r="C203" s="41"/>
      <c r="D203" s="217" t="s">
        <v>259</v>
      </c>
      <c r="E203" s="41"/>
      <c r="F203" s="256" t="s">
        <v>313</v>
      </c>
      <c r="G203" s="41"/>
      <c r="H203" s="41"/>
      <c r="I203" s="219"/>
      <c r="J203" s="41"/>
      <c r="K203" s="41"/>
      <c r="L203" s="45"/>
      <c r="M203" s="220"/>
      <c r="N203" s="221"/>
      <c r="O203" s="85"/>
      <c r="P203" s="85"/>
      <c r="Q203" s="85"/>
      <c r="R203" s="85"/>
      <c r="S203" s="85"/>
      <c r="T203" s="85"/>
      <c r="U203" s="86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259</v>
      </c>
      <c r="AU203" s="18" t="s">
        <v>82</v>
      </c>
    </row>
    <row r="204" s="13" customFormat="1">
      <c r="A204" s="13"/>
      <c r="B204" s="224"/>
      <c r="C204" s="225"/>
      <c r="D204" s="217" t="s">
        <v>159</v>
      </c>
      <c r="E204" s="226" t="s">
        <v>19</v>
      </c>
      <c r="F204" s="227" t="s">
        <v>314</v>
      </c>
      <c r="G204" s="225"/>
      <c r="H204" s="228">
        <v>50.170000000000002</v>
      </c>
      <c r="I204" s="229"/>
      <c r="J204" s="225"/>
      <c r="K204" s="225"/>
      <c r="L204" s="230"/>
      <c r="M204" s="231"/>
      <c r="N204" s="232"/>
      <c r="O204" s="232"/>
      <c r="P204" s="232"/>
      <c r="Q204" s="232"/>
      <c r="R204" s="232"/>
      <c r="S204" s="232"/>
      <c r="T204" s="232"/>
      <c r="U204" s="23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4" t="s">
        <v>159</v>
      </c>
      <c r="AU204" s="234" t="s">
        <v>82</v>
      </c>
      <c r="AV204" s="13" t="s">
        <v>82</v>
      </c>
      <c r="AW204" s="13" t="s">
        <v>33</v>
      </c>
      <c r="AX204" s="13" t="s">
        <v>80</v>
      </c>
      <c r="AY204" s="234" t="s">
        <v>123</v>
      </c>
    </row>
    <row r="205" s="2" customFormat="1" ht="16.5" customHeight="1">
      <c r="A205" s="39"/>
      <c r="B205" s="40"/>
      <c r="C205" s="204" t="s">
        <v>315</v>
      </c>
      <c r="D205" s="204" t="s">
        <v>125</v>
      </c>
      <c r="E205" s="205" t="s">
        <v>316</v>
      </c>
      <c r="F205" s="206" t="s">
        <v>317</v>
      </c>
      <c r="G205" s="207" t="s">
        <v>128</v>
      </c>
      <c r="H205" s="208">
        <v>21.379999999999999</v>
      </c>
      <c r="I205" s="209"/>
      <c r="J205" s="210">
        <f>ROUND(I205*H205,2)</f>
        <v>0</v>
      </c>
      <c r="K205" s="206" t="s">
        <v>129</v>
      </c>
      <c r="L205" s="45"/>
      <c r="M205" s="211" t="s">
        <v>19</v>
      </c>
      <c r="N205" s="212" t="s">
        <v>43</v>
      </c>
      <c r="O205" s="85"/>
      <c r="P205" s="213">
        <f>O205*H205</f>
        <v>0</v>
      </c>
      <c r="Q205" s="213">
        <v>0.021000000000000001</v>
      </c>
      <c r="R205" s="213">
        <f>Q205*H205</f>
        <v>0.44897999999999999</v>
      </c>
      <c r="S205" s="213">
        <v>0</v>
      </c>
      <c r="T205" s="213">
        <f>S205*H205</f>
        <v>0</v>
      </c>
      <c r="U205" s="214" t="s">
        <v>19</v>
      </c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15" t="s">
        <v>130</v>
      </c>
      <c r="AT205" s="215" t="s">
        <v>125</v>
      </c>
      <c r="AU205" s="215" t="s">
        <v>82</v>
      </c>
      <c r="AY205" s="18" t="s">
        <v>123</v>
      </c>
      <c r="BE205" s="216">
        <f>IF(N205="základní",J205,0)</f>
        <v>0</v>
      </c>
      <c r="BF205" s="216">
        <f>IF(N205="snížená",J205,0)</f>
        <v>0</v>
      </c>
      <c r="BG205" s="216">
        <f>IF(N205="zákl. přenesená",J205,0)</f>
        <v>0</v>
      </c>
      <c r="BH205" s="216">
        <f>IF(N205="sníž. přenesená",J205,0)</f>
        <v>0</v>
      </c>
      <c r="BI205" s="216">
        <f>IF(N205="nulová",J205,0)</f>
        <v>0</v>
      </c>
      <c r="BJ205" s="18" t="s">
        <v>80</v>
      </c>
      <c r="BK205" s="216">
        <f>ROUND(I205*H205,2)</f>
        <v>0</v>
      </c>
      <c r="BL205" s="18" t="s">
        <v>130</v>
      </c>
      <c r="BM205" s="215" t="s">
        <v>318</v>
      </c>
    </row>
    <row r="206" s="2" customFormat="1">
      <c r="A206" s="39"/>
      <c r="B206" s="40"/>
      <c r="C206" s="41"/>
      <c r="D206" s="217" t="s">
        <v>132</v>
      </c>
      <c r="E206" s="41"/>
      <c r="F206" s="218" t="s">
        <v>319</v>
      </c>
      <c r="G206" s="41"/>
      <c r="H206" s="41"/>
      <c r="I206" s="219"/>
      <c r="J206" s="41"/>
      <c r="K206" s="41"/>
      <c r="L206" s="45"/>
      <c r="M206" s="220"/>
      <c r="N206" s="221"/>
      <c r="O206" s="85"/>
      <c r="P206" s="85"/>
      <c r="Q206" s="85"/>
      <c r="R206" s="85"/>
      <c r="S206" s="85"/>
      <c r="T206" s="85"/>
      <c r="U206" s="86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132</v>
      </c>
      <c r="AU206" s="18" t="s">
        <v>82</v>
      </c>
    </row>
    <row r="207" s="2" customFormat="1">
      <c r="A207" s="39"/>
      <c r="B207" s="40"/>
      <c r="C207" s="41"/>
      <c r="D207" s="222" t="s">
        <v>134</v>
      </c>
      <c r="E207" s="41"/>
      <c r="F207" s="223" t="s">
        <v>320</v>
      </c>
      <c r="G207" s="41"/>
      <c r="H207" s="41"/>
      <c r="I207" s="219"/>
      <c r="J207" s="41"/>
      <c r="K207" s="41"/>
      <c r="L207" s="45"/>
      <c r="M207" s="220"/>
      <c r="N207" s="221"/>
      <c r="O207" s="85"/>
      <c r="P207" s="85"/>
      <c r="Q207" s="85"/>
      <c r="R207" s="85"/>
      <c r="S207" s="85"/>
      <c r="T207" s="85"/>
      <c r="U207" s="86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18" t="s">
        <v>134</v>
      </c>
      <c r="AU207" s="18" t="s">
        <v>82</v>
      </c>
    </row>
    <row r="208" s="2" customFormat="1">
      <c r="A208" s="39"/>
      <c r="B208" s="40"/>
      <c r="C208" s="41"/>
      <c r="D208" s="217" t="s">
        <v>259</v>
      </c>
      <c r="E208" s="41"/>
      <c r="F208" s="256" t="s">
        <v>321</v>
      </c>
      <c r="G208" s="41"/>
      <c r="H208" s="41"/>
      <c r="I208" s="219"/>
      <c r="J208" s="41"/>
      <c r="K208" s="41"/>
      <c r="L208" s="45"/>
      <c r="M208" s="220"/>
      <c r="N208" s="221"/>
      <c r="O208" s="85"/>
      <c r="P208" s="85"/>
      <c r="Q208" s="85"/>
      <c r="R208" s="85"/>
      <c r="S208" s="85"/>
      <c r="T208" s="85"/>
      <c r="U208" s="86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259</v>
      </c>
      <c r="AU208" s="18" t="s">
        <v>82</v>
      </c>
    </row>
    <row r="209" s="13" customFormat="1">
      <c r="A209" s="13"/>
      <c r="B209" s="224"/>
      <c r="C209" s="225"/>
      <c r="D209" s="217" t="s">
        <v>159</v>
      </c>
      <c r="E209" s="226" t="s">
        <v>19</v>
      </c>
      <c r="F209" s="227" t="s">
        <v>322</v>
      </c>
      <c r="G209" s="225"/>
      <c r="H209" s="228">
        <v>21.379999999999999</v>
      </c>
      <c r="I209" s="229"/>
      <c r="J209" s="225"/>
      <c r="K209" s="225"/>
      <c r="L209" s="230"/>
      <c r="M209" s="231"/>
      <c r="N209" s="232"/>
      <c r="O209" s="232"/>
      <c r="P209" s="232"/>
      <c r="Q209" s="232"/>
      <c r="R209" s="232"/>
      <c r="S209" s="232"/>
      <c r="T209" s="232"/>
      <c r="U209" s="23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4" t="s">
        <v>159</v>
      </c>
      <c r="AU209" s="234" t="s">
        <v>82</v>
      </c>
      <c r="AV209" s="13" t="s">
        <v>82</v>
      </c>
      <c r="AW209" s="13" t="s">
        <v>33</v>
      </c>
      <c r="AX209" s="13" t="s">
        <v>80</v>
      </c>
      <c r="AY209" s="234" t="s">
        <v>123</v>
      </c>
    </row>
    <row r="210" s="2" customFormat="1" ht="16.5" customHeight="1">
      <c r="A210" s="39"/>
      <c r="B210" s="40"/>
      <c r="C210" s="204" t="s">
        <v>323</v>
      </c>
      <c r="D210" s="204" t="s">
        <v>125</v>
      </c>
      <c r="E210" s="205" t="s">
        <v>324</v>
      </c>
      <c r="F210" s="206" t="s">
        <v>325</v>
      </c>
      <c r="G210" s="207" t="s">
        <v>128</v>
      </c>
      <c r="H210" s="208">
        <v>50.170000000000002</v>
      </c>
      <c r="I210" s="209"/>
      <c r="J210" s="210">
        <f>ROUND(I210*H210,2)</f>
        <v>0</v>
      </c>
      <c r="K210" s="206" t="s">
        <v>129</v>
      </c>
      <c r="L210" s="45"/>
      <c r="M210" s="211" t="s">
        <v>19</v>
      </c>
      <c r="N210" s="212" t="s">
        <v>43</v>
      </c>
      <c r="O210" s="85"/>
      <c r="P210" s="213">
        <f>O210*H210</f>
        <v>0</v>
      </c>
      <c r="Q210" s="213">
        <v>0.0040000000000000001</v>
      </c>
      <c r="R210" s="213">
        <f>Q210*H210</f>
        <v>0.20068</v>
      </c>
      <c r="S210" s="213">
        <v>0</v>
      </c>
      <c r="T210" s="213">
        <f>S210*H210</f>
        <v>0</v>
      </c>
      <c r="U210" s="214" t="s">
        <v>19</v>
      </c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15" t="s">
        <v>130</v>
      </c>
      <c r="AT210" s="215" t="s">
        <v>125</v>
      </c>
      <c r="AU210" s="215" t="s">
        <v>82</v>
      </c>
      <c r="AY210" s="18" t="s">
        <v>123</v>
      </c>
      <c r="BE210" s="216">
        <f>IF(N210="základní",J210,0)</f>
        <v>0</v>
      </c>
      <c r="BF210" s="216">
        <f>IF(N210="snížená",J210,0)</f>
        <v>0</v>
      </c>
      <c r="BG210" s="216">
        <f>IF(N210="zákl. přenesená",J210,0)</f>
        <v>0</v>
      </c>
      <c r="BH210" s="216">
        <f>IF(N210="sníž. přenesená",J210,0)</f>
        <v>0</v>
      </c>
      <c r="BI210" s="216">
        <f>IF(N210="nulová",J210,0)</f>
        <v>0</v>
      </c>
      <c r="BJ210" s="18" t="s">
        <v>80</v>
      </c>
      <c r="BK210" s="216">
        <f>ROUND(I210*H210,2)</f>
        <v>0</v>
      </c>
      <c r="BL210" s="18" t="s">
        <v>130</v>
      </c>
      <c r="BM210" s="215" t="s">
        <v>326</v>
      </c>
    </row>
    <row r="211" s="2" customFormat="1">
      <c r="A211" s="39"/>
      <c r="B211" s="40"/>
      <c r="C211" s="41"/>
      <c r="D211" s="217" t="s">
        <v>132</v>
      </c>
      <c r="E211" s="41"/>
      <c r="F211" s="218" t="s">
        <v>327</v>
      </c>
      <c r="G211" s="41"/>
      <c r="H211" s="41"/>
      <c r="I211" s="219"/>
      <c r="J211" s="41"/>
      <c r="K211" s="41"/>
      <c r="L211" s="45"/>
      <c r="M211" s="220"/>
      <c r="N211" s="221"/>
      <c r="O211" s="85"/>
      <c r="P211" s="85"/>
      <c r="Q211" s="85"/>
      <c r="R211" s="85"/>
      <c r="S211" s="85"/>
      <c r="T211" s="85"/>
      <c r="U211" s="86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132</v>
      </c>
      <c r="AU211" s="18" t="s">
        <v>82</v>
      </c>
    </row>
    <row r="212" s="2" customFormat="1">
      <c r="A212" s="39"/>
      <c r="B212" s="40"/>
      <c r="C212" s="41"/>
      <c r="D212" s="222" t="s">
        <v>134</v>
      </c>
      <c r="E212" s="41"/>
      <c r="F212" s="223" t="s">
        <v>328</v>
      </c>
      <c r="G212" s="41"/>
      <c r="H212" s="41"/>
      <c r="I212" s="219"/>
      <c r="J212" s="41"/>
      <c r="K212" s="41"/>
      <c r="L212" s="45"/>
      <c r="M212" s="220"/>
      <c r="N212" s="221"/>
      <c r="O212" s="85"/>
      <c r="P212" s="85"/>
      <c r="Q212" s="85"/>
      <c r="R212" s="85"/>
      <c r="S212" s="85"/>
      <c r="T212" s="85"/>
      <c r="U212" s="86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134</v>
      </c>
      <c r="AU212" s="18" t="s">
        <v>82</v>
      </c>
    </row>
    <row r="213" s="2" customFormat="1">
      <c r="A213" s="39"/>
      <c r="B213" s="40"/>
      <c r="C213" s="41"/>
      <c r="D213" s="217" t="s">
        <v>259</v>
      </c>
      <c r="E213" s="41"/>
      <c r="F213" s="256" t="s">
        <v>329</v>
      </c>
      <c r="G213" s="41"/>
      <c r="H213" s="41"/>
      <c r="I213" s="219"/>
      <c r="J213" s="41"/>
      <c r="K213" s="41"/>
      <c r="L213" s="45"/>
      <c r="M213" s="220"/>
      <c r="N213" s="221"/>
      <c r="O213" s="85"/>
      <c r="P213" s="85"/>
      <c r="Q213" s="85"/>
      <c r="R213" s="85"/>
      <c r="S213" s="85"/>
      <c r="T213" s="85"/>
      <c r="U213" s="86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259</v>
      </c>
      <c r="AU213" s="18" t="s">
        <v>82</v>
      </c>
    </row>
    <row r="214" s="2" customFormat="1" ht="21.75" customHeight="1">
      <c r="A214" s="39"/>
      <c r="B214" s="40"/>
      <c r="C214" s="204" t="s">
        <v>330</v>
      </c>
      <c r="D214" s="204" t="s">
        <v>125</v>
      </c>
      <c r="E214" s="205" t="s">
        <v>331</v>
      </c>
      <c r="F214" s="206" t="s">
        <v>332</v>
      </c>
      <c r="G214" s="207" t="s">
        <v>155</v>
      </c>
      <c r="H214" s="208">
        <v>1.5</v>
      </c>
      <c r="I214" s="209"/>
      <c r="J214" s="210">
        <f>ROUND(I214*H214,2)</f>
        <v>0</v>
      </c>
      <c r="K214" s="206" t="s">
        <v>129</v>
      </c>
      <c r="L214" s="45"/>
      <c r="M214" s="211" t="s">
        <v>19</v>
      </c>
      <c r="N214" s="212" t="s">
        <v>43</v>
      </c>
      <c r="O214" s="85"/>
      <c r="P214" s="213">
        <f>O214*H214</f>
        <v>0</v>
      </c>
      <c r="Q214" s="213">
        <v>2.5018699999999998</v>
      </c>
      <c r="R214" s="213">
        <f>Q214*H214</f>
        <v>3.7528049999999995</v>
      </c>
      <c r="S214" s="213">
        <v>0</v>
      </c>
      <c r="T214" s="213">
        <f>S214*H214</f>
        <v>0</v>
      </c>
      <c r="U214" s="214" t="s">
        <v>19</v>
      </c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15" t="s">
        <v>130</v>
      </c>
      <c r="AT214" s="215" t="s">
        <v>125</v>
      </c>
      <c r="AU214" s="215" t="s">
        <v>82</v>
      </c>
      <c r="AY214" s="18" t="s">
        <v>123</v>
      </c>
      <c r="BE214" s="216">
        <f>IF(N214="základní",J214,0)</f>
        <v>0</v>
      </c>
      <c r="BF214" s="216">
        <f>IF(N214="snížená",J214,0)</f>
        <v>0</v>
      </c>
      <c r="BG214" s="216">
        <f>IF(N214="zákl. přenesená",J214,0)</f>
        <v>0</v>
      </c>
      <c r="BH214" s="216">
        <f>IF(N214="sníž. přenesená",J214,0)</f>
        <v>0</v>
      </c>
      <c r="BI214" s="216">
        <f>IF(N214="nulová",J214,0)</f>
        <v>0</v>
      </c>
      <c r="BJ214" s="18" t="s">
        <v>80</v>
      </c>
      <c r="BK214" s="216">
        <f>ROUND(I214*H214,2)</f>
        <v>0</v>
      </c>
      <c r="BL214" s="18" t="s">
        <v>130</v>
      </c>
      <c r="BM214" s="215" t="s">
        <v>333</v>
      </c>
    </row>
    <row r="215" s="2" customFormat="1">
      <c r="A215" s="39"/>
      <c r="B215" s="40"/>
      <c r="C215" s="41"/>
      <c r="D215" s="217" t="s">
        <v>132</v>
      </c>
      <c r="E215" s="41"/>
      <c r="F215" s="218" t="s">
        <v>334</v>
      </c>
      <c r="G215" s="41"/>
      <c r="H215" s="41"/>
      <c r="I215" s="219"/>
      <c r="J215" s="41"/>
      <c r="K215" s="41"/>
      <c r="L215" s="45"/>
      <c r="M215" s="220"/>
      <c r="N215" s="221"/>
      <c r="O215" s="85"/>
      <c r="P215" s="85"/>
      <c r="Q215" s="85"/>
      <c r="R215" s="85"/>
      <c r="S215" s="85"/>
      <c r="T215" s="85"/>
      <c r="U215" s="86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132</v>
      </c>
      <c r="AU215" s="18" t="s">
        <v>82</v>
      </c>
    </row>
    <row r="216" s="2" customFormat="1">
      <c r="A216" s="39"/>
      <c r="B216" s="40"/>
      <c r="C216" s="41"/>
      <c r="D216" s="222" t="s">
        <v>134</v>
      </c>
      <c r="E216" s="41"/>
      <c r="F216" s="223" t="s">
        <v>335</v>
      </c>
      <c r="G216" s="41"/>
      <c r="H216" s="41"/>
      <c r="I216" s="219"/>
      <c r="J216" s="41"/>
      <c r="K216" s="41"/>
      <c r="L216" s="45"/>
      <c r="M216" s="220"/>
      <c r="N216" s="221"/>
      <c r="O216" s="85"/>
      <c r="P216" s="85"/>
      <c r="Q216" s="85"/>
      <c r="R216" s="85"/>
      <c r="S216" s="85"/>
      <c r="T216" s="85"/>
      <c r="U216" s="86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134</v>
      </c>
      <c r="AU216" s="18" t="s">
        <v>82</v>
      </c>
    </row>
    <row r="217" s="13" customFormat="1">
      <c r="A217" s="13"/>
      <c r="B217" s="224"/>
      <c r="C217" s="225"/>
      <c r="D217" s="217" t="s">
        <v>159</v>
      </c>
      <c r="E217" s="226" t="s">
        <v>19</v>
      </c>
      <c r="F217" s="227" t="s">
        <v>336</v>
      </c>
      <c r="G217" s="225"/>
      <c r="H217" s="228">
        <v>1.5</v>
      </c>
      <c r="I217" s="229"/>
      <c r="J217" s="225"/>
      <c r="K217" s="225"/>
      <c r="L217" s="230"/>
      <c r="M217" s="231"/>
      <c r="N217" s="232"/>
      <c r="O217" s="232"/>
      <c r="P217" s="232"/>
      <c r="Q217" s="232"/>
      <c r="R217" s="232"/>
      <c r="S217" s="232"/>
      <c r="T217" s="232"/>
      <c r="U217" s="23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4" t="s">
        <v>159</v>
      </c>
      <c r="AU217" s="234" t="s">
        <v>82</v>
      </c>
      <c r="AV217" s="13" t="s">
        <v>82</v>
      </c>
      <c r="AW217" s="13" t="s">
        <v>33</v>
      </c>
      <c r="AX217" s="13" t="s">
        <v>72</v>
      </c>
      <c r="AY217" s="234" t="s">
        <v>123</v>
      </c>
    </row>
    <row r="218" s="14" customFormat="1">
      <c r="A218" s="14"/>
      <c r="B218" s="235"/>
      <c r="C218" s="236"/>
      <c r="D218" s="217" t="s">
        <v>159</v>
      </c>
      <c r="E218" s="237" t="s">
        <v>19</v>
      </c>
      <c r="F218" s="238" t="s">
        <v>162</v>
      </c>
      <c r="G218" s="236"/>
      <c r="H218" s="239">
        <v>1.5</v>
      </c>
      <c r="I218" s="240"/>
      <c r="J218" s="236"/>
      <c r="K218" s="236"/>
      <c r="L218" s="241"/>
      <c r="M218" s="242"/>
      <c r="N218" s="243"/>
      <c r="O218" s="243"/>
      <c r="P218" s="243"/>
      <c r="Q218" s="243"/>
      <c r="R218" s="243"/>
      <c r="S218" s="243"/>
      <c r="T218" s="243"/>
      <c r="U218" s="24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5" t="s">
        <v>159</v>
      </c>
      <c r="AU218" s="245" t="s">
        <v>82</v>
      </c>
      <c r="AV218" s="14" t="s">
        <v>130</v>
      </c>
      <c r="AW218" s="14" t="s">
        <v>33</v>
      </c>
      <c r="AX218" s="14" t="s">
        <v>80</v>
      </c>
      <c r="AY218" s="245" t="s">
        <v>123</v>
      </c>
    </row>
    <row r="219" s="2" customFormat="1" ht="16.5" customHeight="1">
      <c r="A219" s="39"/>
      <c r="B219" s="40"/>
      <c r="C219" s="204" t="s">
        <v>337</v>
      </c>
      <c r="D219" s="204" t="s">
        <v>125</v>
      </c>
      <c r="E219" s="205" t="s">
        <v>338</v>
      </c>
      <c r="F219" s="206" t="s">
        <v>339</v>
      </c>
      <c r="G219" s="207" t="s">
        <v>187</v>
      </c>
      <c r="H219" s="208">
        <v>0.059999999999999998</v>
      </c>
      <c r="I219" s="209"/>
      <c r="J219" s="210">
        <f>ROUND(I219*H219,2)</f>
        <v>0</v>
      </c>
      <c r="K219" s="206" t="s">
        <v>129</v>
      </c>
      <c r="L219" s="45"/>
      <c r="M219" s="211" t="s">
        <v>19</v>
      </c>
      <c r="N219" s="212" t="s">
        <v>43</v>
      </c>
      <c r="O219" s="85"/>
      <c r="P219" s="213">
        <f>O219*H219</f>
        <v>0</v>
      </c>
      <c r="Q219" s="213">
        <v>1.06277</v>
      </c>
      <c r="R219" s="213">
        <f>Q219*H219</f>
        <v>0.063766199999999995</v>
      </c>
      <c r="S219" s="213">
        <v>0</v>
      </c>
      <c r="T219" s="213">
        <f>S219*H219</f>
        <v>0</v>
      </c>
      <c r="U219" s="214" t="s">
        <v>19</v>
      </c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15" t="s">
        <v>130</v>
      </c>
      <c r="AT219" s="215" t="s">
        <v>125</v>
      </c>
      <c r="AU219" s="215" t="s">
        <v>82</v>
      </c>
      <c r="AY219" s="18" t="s">
        <v>123</v>
      </c>
      <c r="BE219" s="216">
        <f>IF(N219="základní",J219,0)</f>
        <v>0</v>
      </c>
      <c r="BF219" s="216">
        <f>IF(N219="snížená",J219,0)</f>
        <v>0</v>
      </c>
      <c r="BG219" s="216">
        <f>IF(N219="zákl. přenesená",J219,0)</f>
        <v>0</v>
      </c>
      <c r="BH219" s="216">
        <f>IF(N219="sníž. přenesená",J219,0)</f>
        <v>0</v>
      </c>
      <c r="BI219" s="216">
        <f>IF(N219="nulová",J219,0)</f>
        <v>0</v>
      </c>
      <c r="BJ219" s="18" t="s">
        <v>80</v>
      </c>
      <c r="BK219" s="216">
        <f>ROUND(I219*H219,2)</f>
        <v>0</v>
      </c>
      <c r="BL219" s="18" t="s">
        <v>130</v>
      </c>
      <c r="BM219" s="215" t="s">
        <v>340</v>
      </c>
    </row>
    <row r="220" s="2" customFormat="1">
      <c r="A220" s="39"/>
      <c r="B220" s="40"/>
      <c r="C220" s="41"/>
      <c r="D220" s="217" t="s">
        <v>132</v>
      </c>
      <c r="E220" s="41"/>
      <c r="F220" s="218" t="s">
        <v>341</v>
      </c>
      <c r="G220" s="41"/>
      <c r="H220" s="41"/>
      <c r="I220" s="219"/>
      <c r="J220" s="41"/>
      <c r="K220" s="41"/>
      <c r="L220" s="45"/>
      <c r="M220" s="220"/>
      <c r="N220" s="221"/>
      <c r="O220" s="85"/>
      <c r="P220" s="85"/>
      <c r="Q220" s="85"/>
      <c r="R220" s="85"/>
      <c r="S220" s="85"/>
      <c r="T220" s="85"/>
      <c r="U220" s="86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132</v>
      </c>
      <c r="AU220" s="18" t="s">
        <v>82</v>
      </c>
    </row>
    <row r="221" s="2" customFormat="1">
      <c r="A221" s="39"/>
      <c r="B221" s="40"/>
      <c r="C221" s="41"/>
      <c r="D221" s="222" t="s">
        <v>134</v>
      </c>
      <c r="E221" s="41"/>
      <c r="F221" s="223" t="s">
        <v>342</v>
      </c>
      <c r="G221" s="41"/>
      <c r="H221" s="41"/>
      <c r="I221" s="219"/>
      <c r="J221" s="41"/>
      <c r="K221" s="41"/>
      <c r="L221" s="45"/>
      <c r="M221" s="220"/>
      <c r="N221" s="221"/>
      <c r="O221" s="85"/>
      <c r="P221" s="85"/>
      <c r="Q221" s="85"/>
      <c r="R221" s="85"/>
      <c r="S221" s="85"/>
      <c r="T221" s="85"/>
      <c r="U221" s="86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8" t="s">
        <v>134</v>
      </c>
      <c r="AU221" s="18" t="s">
        <v>82</v>
      </c>
    </row>
    <row r="222" s="13" customFormat="1">
      <c r="A222" s="13"/>
      <c r="B222" s="224"/>
      <c r="C222" s="225"/>
      <c r="D222" s="217" t="s">
        <v>159</v>
      </c>
      <c r="E222" s="226" t="s">
        <v>19</v>
      </c>
      <c r="F222" s="227" t="s">
        <v>343</v>
      </c>
      <c r="G222" s="225"/>
      <c r="H222" s="228">
        <v>0.059999999999999998</v>
      </c>
      <c r="I222" s="229"/>
      <c r="J222" s="225"/>
      <c r="K222" s="225"/>
      <c r="L222" s="230"/>
      <c r="M222" s="231"/>
      <c r="N222" s="232"/>
      <c r="O222" s="232"/>
      <c r="P222" s="232"/>
      <c r="Q222" s="232"/>
      <c r="R222" s="232"/>
      <c r="S222" s="232"/>
      <c r="T222" s="232"/>
      <c r="U222" s="23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4" t="s">
        <v>159</v>
      </c>
      <c r="AU222" s="234" t="s">
        <v>82</v>
      </c>
      <c r="AV222" s="13" t="s">
        <v>82</v>
      </c>
      <c r="AW222" s="13" t="s">
        <v>33</v>
      </c>
      <c r="AX222" s="13" t="s">
        <v>72</v>
      </c>
      <c r="AY222" s="234" t="s">
        <v>123</v>
      </c>
    </row>
    <row r="223" s="14" customFormat="1">
      <c r="A223" s="14"/>
      <c r="B223" s="235"/>
      <c r="C223" s="236"/>
      <c r="D223" s="217" t="s">
        <v>159</v>
      </c>
      <c r="E223" s="237" t="s">
        <v>19</v>
      </c>
      <c r="F223" s="238" t="s">
        <v>162</v>
      </c>
      <c r="G223" s="236"/>
      <c r="H223" s="239">
        <v>0.059999999999999998</v>
      </c>
      <c r="I223" s="240"/>
      <c r="J223" s="236"/>
      <c r="K223" s="236"/>
      <c r="L223" s="241"/>
      <c r="M223" s="242"/>
      <c r="N223" s="243"/>
      <c r="O223" s="243"/>
      <c r="P223" s="243"/>
      <c r="Q223" s="243"/>
      <c r="R223" s="243"/>
      <c r="S223" s="243"/>
      <c r="T223" s="243"/>
      <c r="U223" s="24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45" t="s">
        <v>159</v>
      </c>
      <c r="AU223" s="245" t="s">
        <v>82</v>
      </c>
      <c r="AV223" s="14" t="s">
        <v>130</v>
      </c>
      <c r="AW223" s="14" t="s">
        <v>33</v>
      </c>
      <c r="AX223" s="14" t="s">
        <v>80</v>
      </c>
      <c r="AY223" s="245" t="s">
        <v>123</v>
      </c>
    </row>
    <row r="224" s="2" customFormat="1" ht="16.5" customHeight="1">
      <c r="A224" s="39"/>
      <c r="B224" s="40"/>
      <c r="C224" s="204" t="s">
        <v>344</v>
      </c>
      <c r="D224" s="204" t="s">
        <v>125</v>
      </c>
      <c r="E224" s="205" t="s">
        <v>345</v>
      </c>
      <c r="F224" s="206" t="s">
        <v>346</v>
      </c>
      <c r="G224" s="207" t="s">
        <v>128</v>
      </c>
      <c r="H224" s="208">
        <v>11.5</v>
      </c>
      <c r="I224" s="209"/>
      <c r="J224" s="210">
        <f>ROUND(I224*H224,2)</f>
        <v>0</v>
      </c>
      <c r="K224" s="206" t="s">
        <v>129</v>
      </c>
      <c r="L224" s="45"/>
      <c r="M224" s="211" t="s">
        <v>19</v>
      </c>
      <c r="N224" s="212" t="s">
        <v>43</v>
      </c>
      <c r="O224" s="85"/>
      <c r="P224" s="213">
        <f>O224*H224</f>
        <v>0</v>
      </c>
      <c r="Q224" s="213">
        <v>0.1837</v>
      </c>
      <c r="R224" s="213">
        <f>Q224*H224</f>
        <v>2.1125500000000002</v>
      </c>
      <c r="S224" s="213">
        <v>0</v>
      </c>
      <c r="T224" s="213">
        <f>S224*H224</f>
        <v>0</v>
      </c>
      <c r="U224" s="214" t="s">
        <v>19</v>
      </c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15" t="s">
        <v>130</v>
      </c>
      <c r="AT224" s="215" t="s">
        <v>125</v>
      </c>
      <c r="AU224" s="215" t="s">
        <v>82</v>
      </c>
      <c r="AY224" s="18" t="s">
        <v>123</v>
      </c>
      <c r="BE224" s="216">
        <f>IF(N224="základní",J224,0)</f>
        <v>0</v>
      </c>
      <c r="BF224" s="216">
        <f>IF(N224="snížená",J224,0)</f>
        <v>0</v>
      </c>
      <c r="BG224" s="216">
        <f>IF(N224="zákl. přenesená",J224,0)</f>
        <v>0</v>
      </c>
      <c r="BH224" s="216">
        <f>IF(N224="sníž. přenesená",J224,0)</f>
        <v>0</v>
      </c>
      <c r="BI224" s="216">
        <f>IF(N224="nulová",J224,0)</f>
        <v>0</v>
      </c>
      <c r="BJ224" s="18" t="s">
        <v>80</v>
      </c>
      <c r="BK224" s="216">
        <f>ROUND(I224*H224,2)</f>
        <v>0</v>
      </c>
      <c r="BL224" s="18" t="s">
        <v>130</v>
      </c>
      <c r="BM224" s="215" t="s">
        <v>347</v>
      </c>
    </row>
    <row r="225" s="2" customFormat="1">
      <c r="A225" s="39"/>
      <c r="B225" s="40"/>
      <c r="C225" s="41"/>
      <c r="D225" s="217" t="s">
        <v>132</v>
      </c>
      <c r="E225" s="41"/>
      <c r="F225" s="218" t="s">
        <v>348</v>
      </c>
      <c r="G225" s="41"/>
      <c r="H225" s="41"/>
      <c r="I225" s="219"/>
      <c r="J225" s="41"/>
      <c r="K225" s="41"/>
      <c r="L225" s="45"/>
      <c r="M225" s="220"/>
      <c r="N225" s="221"/>
      <c r="O225" s="85"/>
      <c r="P225" s="85"/>
      <c r="Q225" s="85"/>
      <c r="R225" s="85"/>
      <c r="S225" s="85"/>
      <c r="T225" s="85"/>
      <c r="U225" s="86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18" t="s">
        <v>132</v>
      </c>
      <c r="AU225" s="18" t="s">
        <v>82</v>
      </c>
    </row>
    <row r="226" s="2" customFormat="1">
      <c r="A226" s="39"/>
      <c r="B226" s="40"/>
      <c r="C226" s="41"/>
      <c r="D226" s="222" t="s">
        <v>134</v>
      </c>
      <c r="E226" s="41"/>
      <c r="F226" s="223" t="s">
        <v>349</v>
      </c>
      <c r="G226" s="41"/>
      <c r="H226" s="41"/>
      <c r="I226" s="219"/>
      <c r="J226" s="41"/>
      <c r="K226" s="41"/>
      <c r="L226" s="45"/>
      <c r="M226" s="220"/>
      <c r="N226" s="221"/>
      <c r="O226" s="85"/>
      <c r="P226" s="85"/>
      <c r="Q226" s="85"/>
      <c r="R226" s="85"/>
      <c r="S226" s="85"/>
      <c r="T226" s="85"/>
      <c r="U226" s="86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18" t="s">
        <v>134</v>
      </c>
      <c r="AU226" s="18" t="s">
        <v>82</v>
      </c>
    </row>
    <row r="227" s="2" customFormat="1">
      <c r="A227" s="39"/>
      <c r="B227" s="40"/>
      <c r="C227" s="41"/>
      <c r="D227" s="217" t="s">
        <v>259</v>
      </c>
      <c r="E227" s="41"/>
      <c r="F227" s="256" t="s">
        <v>350</v>
      </c>
      <c r="G227" s="41"/>
      <c r="H227" s="41"/>
      <c r="I227" s="219"/>
      <c r="J227" s="41"/>
      <c r="K227" s="41"/>
      <c r="L227" s="45"/>
      <c r="M227" s="220"/>
      <c r="N227" s="221"/>
      <c r="O227" s="85"/>
      <c r="P227" s="85"/>
      <c r="Q227" s="85"/>
      <c r="R227" s="85"/>
      <c r="S227" s="85"/>
      <c r="T227" s="85"/>
      <c r="U227" s="86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259</v>
      </c>
      <c r="AU227" s="18" t="s">
        <v>82</v>
      </c>
    </row>
    <row r="228" s="2" customFormat="1" ht="16.5" customHeight="1">
      <c r="A228" s="39"/>
      <c r="B228" s="40"/>
      <c r="C228" s="204" t="s">
        <v>351</v>
      </c>
      <c r="D228" s="204" t="s">
        <v>125</v>
      </c>
      <c r="E228" s="205" t="s">
        <v>352</v>
      </c>
      <c r="F228" s="206" t="s">
        <v>353</v>
      </c>
      <c r="G228" s="207" t="s">
        <v>223</v>
      </c>
      <c r="H228" s="208">
        <v>26.5</v>
      </c>
      <c r="I228" s="209"/>
      <c r="J228" s="210">
        <f>ROUND(I228*H228,2)</f>
        <v>0</v>
      </c>
      <c r="K228" s="206" t="s">
        <v>129</v>
      </c>
      <c r="L228" s="45"/>
      <c r="M228" s="211" t="s">
        <v>19</v>
      </c>
      <c r="N228" s="212" t="s">
        <v>43</v>
      </c>
      <c r="O228" s="85"/>
      <c r="P228" s="213">
        <f>O228*H228</f>
        <v>0</v>
      </c>
      <c r="Q228" s="213">
        <v>0.12895000000000001</v>
      </c>
      <c r="R228" s="213">
        <f>Q228*H228</f>
        <v>3.4171750000000003</v>
      </c>
      <c r="S228" s="213">
        <v>0</v>
      </c>
      <c r="T228" s="213">
        <f>S228*H228</f>
        <v>0</v>
      </c>
      <c r="U228" s="214" t="s">
        <v>19</v>
      </c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15" t="s">
        <v>130</v>
      </c>
      <c r="AT228" s="215" t="s">
        <v>125</v>
      </c>
      <c r="AU228" s="215" t="s">
        <v>82</v>
      </c>
      <c r="AY228" s="18" t="s">
        <v>123</v>
      </c>
      <c r="BE228" s="216">
        <f>IF(N228="základní",J228,0)</f>
        <v>0</v>
      </c>
      <c r="BF228" s="216">
        <f>IF(N228="snížená",J228,0)</f>
        <v>0</v>
      </c>
      <c r="BG228" s="216">
        <f>IF(N228="zákl. přenesená",J228,0)</f>
        <v>0</v>
      </c>
      <c r="BH228" s="216">
        <f>IF(N228="sníž. přenesená",J228,0)</f>
        <v>0</v>
      </c>
      <c r="BI228" s="216">
        <f>IF(N228="nulová",J228,0)</f>
        <v>0</v>
      </c>
      <c r="BJ228" s="18" t="s">
        <v>80</v>
      </c>
      <c r="BK228" s="216">
        <f>ROUND(I228*H228,2)</f>
        <v>0</v>
      </c>
      <c r="BL228" s="18" t="s">
        <v>130</v>
      </c>
      <c r="BM228" s="215" t="s">
        <v>354</v>
      </c>
    </row>
    <row r="229" s="2" customFormat="1">
      <c r="A229" s="39"/>
      <c r="B229" s="40"/>
      <c r="C229" s="41"/>
      <c r="D229" s="217" t="s">
        <v>132</v>
      </c>
      <c r="E229" s="41"/>
      <c r="F229" s="218" t="s">
        <v>355</v>
      </c>
      <c r="G229" s="41"/>
      <c r="H229" s="41"/>
      <c r="I229" s="219"/>
      <c r="J229" s="41"/>
      <c r="K229" s="41"/>
      <c r="L229" s="45"/>
      <c r="M229" s="220"/>
      <c r="N229" s="221"/>
      <c r="O229" s="85"/>
      <c r="P229" s="85"/>
      <c r="Q229" s="85"/>
      <c r="R229" s="85"/>
      <c r="S229" s="85"/>
      <c r="T229" s="85"/>
      <c r="U229" s="86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132</v>
      </c>
      <c r="AU229" s="18" t="s">
        <v>82</v>
      </c>
    </row>
    <row r="230" s="2" customFormat="1">
      <c r="A230" s="39"/>
      <c r="B230" s="40"/>
      <c r="C230" s="41"/>
      <c r="D230" s="222" t="s">
        <v>134</v>
      </c>
      <c r="E230" s="41"/>
      <c r="F230" s="223" t="s">
        <v>356</v>
      </c>
      <c r="G230" s="41"/>
      <c r="H230" s="41"/>
      <c r="I230" s="219"/>
      <c r="J230" s="41"/>
      <c r="K230" s="41"/>
      <c r="L230" s="45"/>
      <c r="M230" s="220"/>
      <c r="N230" s="221"/>
      <c r="O230" s="85"/>
      <c r="P230" s="85"/>
      <c r="Q230" s="85"/>
      <c r="R230" s="85"/>
      <c r="S230" s="85"/>
      <c r="T230" s="85"/>
      <c r="U230" s="86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18" t="s">
        <v>134</v>
      </c>
      <c r="AU230" s="18" t="s">
        <v>82</v>
      </c>
    </row>
    <row r="231" s="2" customFormat="1">
      <c r="A231" s="39"/>
      <c r="B231" s="40"/>
      <c r="C231" s="41"/>
      <c r="D231" s="217" t="s">
        <v>259</v>
      </c>
      <c r="E231" s="41"/>
      <c r="F231" s="256" t="s">
        <v>357</v>
      </c>
      <c r="G231" s="41"/>
      <c r="H231" s="41"/>
      <c r="I231" s="219"/>
      <c r="J231" s="41"/>
      <c r="K231" s="41"/>
      <c r="L231" s="45"/>
      <c r="M231" s="220"/>
      <c r="N231" s="221"/>
      <c r="O231" s="85"/>
      <c r="P231" s="85"/>
      <c r="Q231" s="85"/>
      <c r="R231" s="85"/>
      <c r="S231" s="85"/>
      <c r="T231" s="85"/>
      <c r="U231" s="86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8" t="s">
        <v>259</v>
      </c>
      <c r="AU231" s="18" t="s">
        <v>82</v>
      </c>
    </row>
    <row r="232" s="2" customFormat="1" ht="16.5" customHeight="1">
      <c r="A232" s="39"/>
      <c r="B232" s="40"/>
      <c r="C232" s="204" t="s">
        <v>358</v>
      </c>
      <c r="D232" s="204" t="s">
        <v>125</v>
      </c>
      <c r="E232" s="205" t="s">
        <v>359</v>
      </c>
      <c r="F232" s="206" t="s">
        <v>360</v>
      </c>
      <c r="G232" s="207" t="s">
        <v>128</v>
      </c>
      <c r="H232" s="208">
        <v>20.32</v>
      </c>
      <c r="I232" s="209"/>
      <c r="J232" s="210">
        <f>ROUND(I232*H232,2)</f>
        <v>0</v>
      </c>
      <c r="K232" s="206" t="s">
        <v>19</v>
      </c>
      <c r="L232" s="45"/>
      <c r="M232" s="211" t="s">
        <v>19</v>
      </c>
      <c r="N232" s="212" t="s">
        <v>43</v>
      </c>
      <c r="O232" s="85"/>
      <c r="P232" s="213">
        <f>O232*H232</f>
        <v>0</v>
      </c>
      <c r="Q232" s="213">
        <v>0</v>
      </c>
      <c r="R232" s="213">
        <f>Q232*H232</f>
        <v>0</v>
      </c>
      <c r="S232" s="213">
        <v>0</v>
      </c>
      <c r="T232" s="213">
        <f>S232*H232</f>
        <v>0</v>
      </c>
      <c r="U232" s="214" t="s">
        <v>19</v>
      </c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15" t="s">
        <v>130</v>
      </c>
      <c r="AT232" s="215" t="s">
        <v>125</v>
      </c>
      <c r="AU232" s="215" t="s">
        <v>82</v>
      </c>
      <c r="AY232" s="18" t="s">
        <v>123</v>
      </c>
      <c r="BE232" s="216">
        <f>IF(N232="základní",J232,0)</f>
        <v>0</v>
      </c>
      <c r="BF232" s="216">
        <f>IF(N232="snížená",J232,0)</f>
        <v>0</v>
      </c>
      <c r="BG232" s="216">
        <f>IF(N232="zákl. přenesená",J232,0)</f>
        <v>0</v>
      </c>
      <c r="BH232" s="216">
        <f>IF(N232="sníž. přenesená",J232,0)</f>
        <v>0</v>
      </c>
      <c r="BI232" s="216">
        <f>IF(N232="nulová",J232,0)</f>
        <v>0</v>
      </c>
      <c r="BJ232" s="18" t="s">
        <v>80</v>
      </c>
      <c r="BK232" s="216">
        <f>ROUND(I232*H232,2)</f>
        <v>0</v>
      </c>
      <c r="BL232" s="18" t="s">
        <v>130</v>
      </c>
      <c r="BM232" s="215" t="s">
        <v>361</v>
      </c>
    </row>
    <row r="233" s="2" customFormat="1">
      <c r="A233" s="39"/>
      <c r="B233" s="40"/>
      <c r="C233" s="41"/>
      <c r="D233" s="217" t="s">
        <v>132</v>
      </c>
      <c r="E233" s="41"/>
      <c r="F233" s="218" t="s">
        <v>360</v>
      </c>
      <c r="G233" s="41"/>
      <c r="H233" s="41"/>
      <c r="I233" s="219"/>
      <c r="J233" s="41"/>
      <c r="K233" s="41"/>
      <c r="L233" s="45"/>
      <c r="M233" s="220"/>
      <c r="N233" s="221"/>
      <c r="O233" s="85"/>
      <c r="P233" s="85"/>
      <c r="Q233" s="85"/>
      <c r="R233" s="85"/>
      <c r="S233" s="85"/>
      <c r="T233" s="85"/>
      <c r="U233" s="86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132</v>
      </c>
      <c r="AU233" s="18" t="s">
        <v>82</v>
      </c>
    </row>
    <row r="234" s="13" customFormat="1">
      <c r="A234" s="13"/>
      <c r="B234" s="224"/>
      <c r="C234" s="225"/>
      <c r="D234" s="217" t="s">
        <v>159</v>
      </c>
      <c r="E234" s="226" t="s">
        <v>19</v>
      </c>
      <c r="F234" s="227" t="s">
        <v>362</v>
      </c>
      <c r="G234" s="225"/>
      <c r="H234" s="228">
        <v>7.2599999999999998</v>
      </c>
      <c r="I234" s="229"/>
      <c r="J234" s="225"/>
      <c r="K234" s="225"/>
      <c r="L234" s="230"/>
      <c r="M234" s="231"/>
      <c r="N234" s="232"/>
      <c r="O234" s="232"/>
      <c r="P234" s="232"/>
      <c r="Q234" s="232"/>
      <c r="R234" s="232"/>
      <c r="S234" s="232"/>
      <c r="T234" s="232"/>
      <c r="U234" s="23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4" t="s">
        <v>159</v>
      </c>
      <c r="AU234" s="234" t="s">
        <v>82</v>
      </c>
      <c r="AV234" s="13" t="s">
        <v>82</v>
      </c>
      <c r="AW234" s="13" t="s">
        <v>33</v>
      </c>
      <c r="AX234" s="13" t="s">
        <v>72</v>
      </c>
      <c r="AY234" s="234" t="s">
        <v>123</v>
      </c>
    </row>
    <row r="235" s="13" customFormat="1">
      <c r="A235" s="13"/>
      <c r="B235" s="224"/>
      <c r="C235" s="225"/>
      <c r="D235" s="217" t="s">
        <v>159</v>
      </c>
      <c r="E235" s="226" t="s">
        <v>19</v>
      </c>
      <c r="F235" s="227" t="s">
        <v>363</v>
      </c>
      <c r="G235" s="225"/>
      <c r="H235" s="228">
        <v>4.2199999999999998</v>
      </c>
      <c r="I235" s="229"/>
      <c r="J235" s="225"/>
      <c r="K235" s="225"/>
      <c r="L235" s="230"/>
      <c r="M235" s="231"/>
      <c r="N235" s="232"/>
      <c r="O235" s="232"/>
      <c r="P235" s="232"/>
      <c r="Q235" s="232"/>
      <c r="R235" s="232"/>
      <c r="S235" s="232"/>
      <c r="T235" s="232"/>
      <c r="U235" s="23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4" t="s">
        <v>159</v>
      </c>
      <c r="AU235" s="234" t="s">
        <v>82</v>
      </c>
      <c r="AV235" s="13" t="s">
        <v>82</v>
      </c>
      <c r="AW235" s="13" t="s">
        <v>33</v>
      </c>
      <c r="AX235" s="13" t="s">
        <v>72</v>
      </c>
      <c r="AY235" s="234" t="s">
        <v>123</v>
      </c>
    </row>
    <row r="236" s="13" customFormat="1">
      <c r="A236" s="13"/>
      <c r="B236" s="224"/>
      <c r="C236" s="225"/>
      <c r="D236" s="217" t="s">
        <v>159</v>
      </c>
      <c r="E236" s="226" t="s">
        <v>19</v>
      </c>
      <c r="F236" s="227" t="s">
        <v>364</v>
      </c>
      <c r="G236" s="225"/>
      <c r="H236" s="228">
        <v>8.8399999999999999</v>
      </c>
      <c r="I236" s="229"/>
      <c r="J236" s="225"/>
      <c r="K236" s="225"/>
      <c r="L236" s="230"/>
      <c r="M236" s="231"/>
      <c r="N236" s="232"/>
      <c r="O236" s="232"/>
      <c r="P236" s="232"/>
      <c r="Q236" s="232"/>
      <c r="R236" s="232"/>
      <c r="S236" s="232"/>
      <c r="T236" s="232"/>
      <c r="U236" s="23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4" t="s">
        <v>159</v>
      </c>
      <c r="AU236" s="234" t="s">
        <v>82</v>
      </c>
      <c r="AV236" s="13" t="s">
        <v>82</v>
      </c>
      <c r="AW236" s="13" t="s">
        <v>33</v>
      </c>
      <c r="AX236" s="13" t="s">
        <v>72</v>
      </c>
      <c r="AY236" s="234" t="s">
        <v>123</v>
      </c>
    </row>
    <row r="237" s="14" customFormat="1">
      <c r="A237" s="14"/>
      <c r="B237" s="235"/>
      <c r="C237" s="236"/>
      <c r="D237" s="217" t="s">
        <v>159</v>
      </c>
      <c r="E237" s="237" t="s">
        <v>19</v>
      </c>
      <c r="F237" s="238" t="s">
        <v>162</v>
      </c>
      <c r="G237" s="236"/>
      <c r="H237" s="239">
        <v>20.32</v>
      </c>
      <c r="I237" s="240"/>
      <c r="J237" s="236"/>
      <c r="K237" s="236"/>
      <c r="L237" s="241"/>
      <c r="M237" s="242"/>
      <c r="N237" s="243"/>
      <c r="O237" s="243"/>
      <c r="P237" s="243"/>
      <c r="Q237" s="243"/>
      <c r="R237" s="243"/>
      <c r="S237" s="243"/>
      <c r="T237" s="243"/>
      <c r="U237" s="24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45" t="s">
        <v>159</v>
      </c>
      <c r="AU237" s="245" t="s">
        <v>82</v>
      </c>
      <c r="AV237" s="14" t="s">
        <v>130</v>
      </c>
      <c r="AW237" s="14" t="s">
        <v>33</v>
      </c>
      <c r="AX237" s="14" t="s">
        <v>80</v>
      </c>
      <c r="AY237" s="245" t="s">
        <v>123</v>
      </c>
    </row>
    <row r="238" s="12" customFormat="1" ht="22.8" customHeight="1">
      <c r="A238" s="12"/>
      <c r="B238" s="188"/>
      <c r="C238" s="189"/>
      <c r="D238" s="190" t="s">
        <v>71</v>
      </c>
      <c r="E238" s="202" t="s">
        <v>184</v>
      </c>
      <c r="F238" s="202" t="s">
        <v>365</v>
      </c>
      <c r="G238" s="189"/>
      <c r="H238" s="189"/>
      <c r="I238" s="192"/>
      <c r="J238" s="203">
        <f>BK238</f>
        <v>0</v>
      </c>
      <c r="K238" s="189"/>
      <c r="L238" s="194"/>
      <c r="M238" s="195"/>
      <c r="N238" s="196"/>
      <c r="O238" s="196"/>
      <c r="P238" s="197">
        <f>SUM(P239:P284)</f>
        <v>0</v>
      </c>
      <c r="Q238" s="196"/>
      <c r="R238" s="197">
        <f>SUM(R239:R284)</f>
        <v>4.7246263999999991</v>
      </c>
      <c r="S238" s="196"/>
      <c r="T238" s="197">
        <f>SUM(T239:T284)</f>
        <v>9.1187199999999997</v>
      </c>
      <c r="U238" s="198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199" t="s">
        <v>80</v>
      </c>
      <c r="AT238" s="200" t="s">
        <v>71</v>
      </c>
      <c r="AU238" s="200" t="s">
        <v>80</v>
      </c>
      <c r="AY238" s="199" t="s">
        <v>123</v>
      </c>
      <c r="BK238" s="201">
        <f>SUM(BK239:BK284)</f>
        <v>0</v>
      </c>
    </row>
    <row r="239" s="2" customFormat="1" ht="16.5" customHeight="1">
      <c r="A239" s="39"/>
      <c r="B239" s="40"/>
      <c r="C239" s="204" t="s">
        <v>366</v>
      </c>
      <c r="D239" s="204" t="s">
        <v>125</v>
      </c>
      <c r="E239" s="205" t="s">
        <v>367</v>
      </c>
      <c r="F239" s="206" t="s">
        <v>368</v>
      </c>
      <c r="G239" s="207" t="s">
        <v>223</v>
      </c>
      <c r="H239" s="208">
        <v>2</v>
      </c>
      <c r="I239" s="209"/>
      <c r="J239" s="210">
        <f>ROUND(I239*H239,2)</f>
        <v>0</v>
      </c>
      <c r="K239" s="206" t="s">
        <v>129</v>
      </c>
      <c r="L239" s="45"/>
      <c r="M239" s="211" t="s">
        <v>19</v>
      </c>
      <c r="N239" s="212" t="s">
        <v>43</v>
      </c>
      <c r="O239" s="85"/>
      <c r="P239" s="213">
        <f>O239*H239</f>
        <v>0</v>
      </c>
      <c r="Q239" s="213">
        <v>0.11808</v>
      </c>
      <c r="R239" s="213">
        <f>Q239*H239</f>
        <v>0.23616000000000001</v>
      </c>
      <c r="S239" s="213">
        <v>0</v>
      </c>
      <c r="T239" s="213">
        <f>S239*H239</f>
        <v>0</v>
      </c>
      <c r="U239" s="214" t="s">
        <v>19</v>
      </c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15" t="s">
        <v>130</v>
      </c>
      <c r="AT239" s="215" t="s">
        <v>125</v>
      </c>
      <c r="AU239" s="215" t="s">
        <v>82</v>
      </c>
      <c r="AY239" s="18" t="s">
        <v>123</v>
      </c>
      <c r="BE239" s="216">
        <f>IF(N239="základní",J239,0)</f>
        <v>0</v>
      </c>
      <c r="BF239" s="216">
        <f>IF(N239="snížená",J239,0)</f>
        <v>0</v>
      </c>
      <c r="BG239" s="216">
        <f>IF(N239="zákl. přenesená",J239,0)</f>
        <v>0</v>
      </c>
      <c r="BH239" s="216">
        <f>IF(N239="sníž. přenesená",J239,0)</f>
        <v>0</v>
      </c>
      <c r="BI239" s="216">
        <f>IF(N239="nulová",J239,0)</f>
        <v>0</v>
      </c>
      <c r="BJ239" s="18" t="s">
        <v>80</v>
      </c>
      <c r="BK239" s="216">
        <f>ROUND(I239*H239,2)</f>
        <v>0</v>
      </c>
      <c r="BL239" s="18" t="s">
        <v>130</v>
      </c>
      <c r="BM239" s="215" t="s">
        <v>369</v>
      </c>
    </row>
    <row r="240" s="2" customFormat="1">
      <c r="A240" s="39"/>
      <c r="B240" s="40"/>
      <c r="C240" s="41"/>
      <c r="D240" s="217" t="s">
        <v>132</v>
      </c>
      <c r="E240" s="41"/>
      <c r="F240" s="218" t="s">
        <v>370</v>
      </c>
      <c r="G240" s="41"/>
      <c r="H240" s="41"/>
      <c r="I240" s="219"/>
      <c r="J240" s="41"/>
      <c r="K240" s="41"/>
      <c r="L240" s="45"/>
      <c r="M240" s="220"/>
      <c r="N240" s="221"/>
      <c r="O240" s="85"/>
      <c r="P240" s="85"/>
      <c r="Q240" s="85"/>
      <c r="R240" s="85"/>
      <c r="S240" s="85"/>
      <c r="T240" s="85"/>
      <c r="U240" s="86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18" t="s">
        <v>132</v>
      </c>
      <c r="AU240" s="18" t="s">
        <v>82</v>
      </c>
    </row>
    <row r="241" s="2" customFormat="1">
      <c r="A241" s="39"/>
      <c r="B241" s="40"/>
      <c r="C241" s="41"/>
      <c r="D241" s="222" t="s">
        <v>134</v>
      </c>
      <c r="E241" s="41"/>
      <c r="F241" s="223" t="s">
        <v>371</v>
      </c>
      <c r="G241" s="41"/>
      <c r="H241" s="41"/>
      <c r="I241" s="219"/>
      <c r="J241" s="41"/>
      <c r="K241" s="41"/>
      <c r="L241" s="45"/>
      <c r="M241" s="220"/>
      <c r="N241" s="221"/>
      <c r="O241" s="85"/>
      <c r="P241" s="85"/>
      <c r="Q241" s="85"/>
      <c r="R241" s="85"/>
      <c r="S241" s="85"/>
      <c r="T241" s="85"/>
      <c r="U241" s="86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134</v>
      </c>
      <c r="AU241" s="18" t="s">
        <v>82</v>
      </c>
    </row>
    <row r="242" s="2" customFormat="1" ht="16.5" customHeight="1">
      <c r="A242" s="39"/>
      <c r="B242" s="40"/>
      <c r="C242" s="246" t="s">
        <v>372</v>
      </c>
      <c r="D242" s="246" t="s">
        <v>209</v>
      </c>
      <c r="E242" s="247" t="s">
        <v>373</v>
      </c>
      <c r="F242" s="248" t="s">
        <v>374</v>
      </c>
      <c r="G242" s="249" t="s">
        <v>223</v>
      </c>
      <c r="H242" s="250">
        <v>2</v>
      </c>
      <c r="I242" s="251"/>
      <c r="J242" s="252">
        <f>ROUND(I242*H242,2)</f>
        <v>0</v>
      </c>
      <c r="K242" s="248" t="s">
        <v>129</v>
      </c>
      <c r="L242" s="253"/>
      <c r="M242" s="254" t="s">
        <v>19</v>
      </c>
      <c r="N242" s="255" t="s">
        <v>43</v>
      </c>
      <c r="O242" s="85"/>
      <c r="P242" s="213">
        <f>O242*H242</f>
        <v>0</v>
      </c>
      <c r="Q242" s="213">
        <v>0.12</v>
      </c>
      <c r="R242" s="213">
        <f>Q242*H242</f>
        <v>0.23999999999999999</v>
      </c>
      <c r="S242" s="213">
        <v>0</v>
      </c>
      <c r="T242" s="213">
        <f>S242*H242</f>
        <v>0</v>
      </c>
      <c r="U242" s="214" t="s">
        <v>19</v>
      </c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15" t="s">
        <v>177</v>
      </c>
      <c r="AT242" s="215" t="s">
        <v>209</v>
      </c>
      <c r="AU242" s="215" t="s">
        <v>82</v>
      </c>
      <c r="AY242" s="18" t="s">
        <v>123</v>
      </c>
      <c r="BE242" s="216">
        <f>IF(N242="základní",J242,0)</f>
        <v>0</v>
      </c>
      <c r="BF242" s="216">
        <f>IF(N242="snížená",J242,0)</f>
        <v>0</v>
      </c>
      <c r="BG242" s="216">
        <f>IF(N242="zákl. přenesená",J242,0)</f>
        <v>0</v>
      </c>
      <c r="BH242" s="216">
        <f>IF(N242="sníž. přenesená",J242,0)</f>
        <v>0</v>
      </c>
      <c r="BI242" s="216">
        <f>IF(N242="nulová",J242,0)</f>
        <v>0</v>
      </c>
      <c r="BJ242" s="18" t="s">
        <v>80</v>
      </c>
      <c r="BK242" s="216">
        <f>ROUND(I242*H242,2)</f>
        <v>0</v>
      </c>
      <c r="BL242" s="18" t="s">
        <v>130</v>
      </c>
      <c r="BM242" s="215" t="s">
        <v>375</v>
      </c>
    </row>
    <row r="243" s="2" customFormat="1">
      <c r="A243" s="39"/>
      <c r="B243" s="40"/>
      <c r="C243" s="41"/>
      <c r="D243" s="217" t="s">
        <v>132</v>
      </c>
      <c r="E243" s="41"/>
      <c r="F243" s="218" t="s">
        <v>374</v>
      </c>
      <c r="G243" s="41"/>
      <c r="H243" s="41"/>
      <c r="I243" s="219"/>
      <c r="J243" s="41"/>
      <c r="K243" s="41"/>
      <c r="L243" s="45"/>
      <c r="M243" s="220"/>
      <c r="N243" s="221"/>
      <c r="O243" s="85"/>
      <c r="P243" s="85"/>
      <c r="Q243" s="85"/>
      <c r="R243" s="85"/>
      <c r="S243" s="85"/>
      <c r="T243" s="85"/>
      <c r="U243" s="86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132</v>
      </c>
      <c r="AU243" s="18" t="s">
        <v>82</v>
      </c>
    </row>
    <row r="244" s="2" customFormat="1" ht="16.5" customHeight="1">
      <c r="A244" s="39"/>
      <c r="B244" s="40"/>
      <c r="C244" s="204" t="s">
        <v>376</v>
      </c>
      <c r="D244" s="204" t="s">
        <v>125</v>
      </c>
      <c r="E244" s="205" t="s">
        <v>377</v>
      </c>
      <c r="F244" s="206" t="s">
        <v>378</v>
      </c>
      <c r="G244" s="207" t="s">
        <v>251</v>
      </c>
      <c r="H244" s="208">
        <v>4</v>
      </c>
      <c r="I244" s="209"/>
      <c r="J244" s="210">
        <f>ROUND(I244*H244,2)</f>
        <v>0</v>
      </c>
      <c r="K244" s="206" t="s">
        <v>129</v>
      </c>
      <c r="L244" s="45"/>
      <c r="M244" s="211" t="s">
        <v>19</v>
      </c>
      <c r="N244" s="212" t="s">
        <v>43</v>
      </c>
      <c r="O244" s="85"/>
      <c r="P244" s="213">
        <f>O244*H244</f>
        <v>0</v>
      </c>
      <c r="Q244" s="213">
        <v>0.00023000000000000001</v>
      </c>
      <c r="R244" s="213">
        <f>Q244*H244</f>
        <v>0.00092000000000000003</v>
      </c>
      <c r="S244" s="213">
        <v>0</v>
      </c>
      <c r="T244" s="213">
        <f>S244*H244</f>
        <v>0</v>
      </c>
      <c r="U244" s="214" t="s">
        <v>19</v>
      </c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15" t="s">
        <v>130</v>
      </c>
      <c r="AT244" s="215" t="s">
        <v>125</v>
      </c>
      <c r="AU244" s="215" t="s">
        <v>82</v>
      </c>
      <c r="AY244" s="18" t="s">
        <v>123</v>
      </c>
      <c r="BE244" s="216">
        <f>IF(N244="základní",J244,0)</f>
        <v>0</v>
      </c>
      <c r="BF244" s="216">
        <f>IF(N244="snížená",J244,0)</f>
        <v>0</v>
      </c>
      <c r="BG244" s="216">
        <f>IF(N244="zákl. přenesená",J244,0)</f>
        <v>0</v>
      </c>
      <c r="BH244" s="216">
        <f>IF(N244="sníž. přenesená",J244,0)</f>
        <v>0</v>
      </c>
      <c r="BI244" s="216">
        <f>IF(N244="nulová",J244,0)</f>
        <v>0</v>
      </c>
      <c r="BJ244" s="18" t="s">
        <v>80</v>
      </c>
      <c r="BK244" s="216">
        <f>ROUND(I244*H244,2)</f>
        <v>0</v>
      </c>
      <c r="BL244" s="18" t="s">
        <v>130</v>
      </c>
      <c r="BM244" s="215" t="s">
        <v>379</v>
      </c>
    </row>
    <row r="245" s="2" customFormat="1">
      <c r="A245" s="39"/>
      <c r="B245" s="40"/>
      <c r="C245" s="41"/>
      <c r="D245" s="217" t="s">
        <v>132</v>
      </c>
      <c r="E245" s="41"/>
      <c r="F245" s="218" t="s">
        <v>380</v>
      </c>
      <c r="G245" s="41"/>
      <c r="H245" s="41"/>
      <c r="I245" s="219"/>
      <c r="J245" s="41"/>
      <c r="K245" s="41"/>
      <c r="L245" s="45"/>
      <c r="M245" s="220"/>
      <c r="N245" s="221"/>
      <c r="O245" s="85"/>
      <c r="P245" s="85"/>
      <c r="Q245" s="85"/>
      <c r="R245" s="85"/>
      <c r="S245" s="85"/>
      <c r="T245" s="85"/>
      <c r="U245" s="86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132</v>
      </c>
      <c r="AU245" s="18" t="s">
        <v>82</v>
      </c>
    </row>
    <row r="246" s="2" customFormat="1">
      <c r="A246" s="39"/>
      <c r="B246" s="40"/>
      <c r="C246" s="41"/>
      <c r="D246" s="222" t="s">
        <v>134</v>
      </c>
      <c r="E246" s="41"/>
      <c r="F246" s="223" t="s">
        <v>381</v>
      </c>
      <c r="G246" s="41"/>
      <c r="H246" s="41"/>
      <c r="I246" s="219"/>
      <c r="J246" s="41"/>
      <c r="K246" s="41"/>
      <c r="L246" s="45"/>
      <c r="M246" s="220"/>
      <c r="N246" s="221"/>
      <c r="O246" s="85"/>
      <c r="P246" s="85"/>
      <c r="Q246" s="85"/>
      <c r="R246" s="85"/>
      <c r="S246" s="85"/>
      <c r="T246" s="85"/>
      <c r="U246" s="86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18" t="s">
        <v>134</v>
      </c>
      <c r="AU246" s="18" t="s">
        <v>82</v>
      </c>
    </row>
    <row r="247" s="2" customFormat="1" ht="16.5" customHeight="1">
      <c r="A247" s="39"/>
      <c r="B247" s="40"/>
      <c r="C247" s="246" t="s">
        <v>382</v>
      </c>
      <c r="D247" s="246" t="s">
        <v>209</v>
      </c>
      <c r="E247" s="247" t="s">
        <v>383</v>
      </c>
      <c r="F247" s="248" t="s">
        <v>384</v>
      </c>
      <c r="G247" s="249" t="s">
        <v>251</v>
      </c>
      <c r="H247" s="250">
        <v>2</v>
      </c>
      <c r="I247" s="251"/>
      <c r="J247" s="252">
        <f>ROUND(I247*H247,2)</f>
        <v>0</v>
      </c>
      <c r="K247" s="248" t="s">
        <v>19</v>
      </c>
      <c r="L247" s="253"/>
      <c r="M247" s="254" t="s">
        <v>19</v>
      </c>
      <c r="N247" s="255" t="s">
        <v>43</v>
      </c>
      <c r="O247" s="85"/>
      <c r="P247" s="213">
        <f>O247*H247</f>
        <v>0</v>
      </c>
      <c r="Q247" s="213">
        <v>0</v>
      </c>
      <c r="R247" s="213">
        <f>Q247*H247</f>
        <v>0</v>
      </c>
      <c r="S247" s="213">
        <v>0</v>
      </c>
      <c r="T247" s="213">
        <f>S247*H247</f>
        <v>0</v>
      </c>
      <c r="U247" s="214" t="s">
        <v>19</v>
      </c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15" t="s">
        <v>177</v>
      </c>
      <c r="AT247" s="215" t="s">
        <v>209</v>
      </c>
      <c r="AU247" s="215" t="s">
        <v>82</v>
      </c>
      <c r="AY247" s="18" t="s">
        <v>123</v>
      </c>
      <c r="BE247" s="216">
        <f>IF(N247="základní",J247,0)</f>
        <v>0</v>
      </c>
      <c r="BF247" s="216">
        <f>IF(N247="snížená",J247,0)</f>
        <v>0</v>
      </c>
      <c r="BG247" s="216">
        <f>IF(N247="zákl. přenesená",J247,0)</f>
        <v>0</v>
      </c>
      <c r="BH247" s="216">
        <f>IF(N247="sníž. přenesená",J247,0)</f>
        <v>0</v>
      </c>
      <c r="BI247" s="216">
        <f>IF(N247="nulová",J247,0)</f>
        <v>0</v>
      </c>
      <c r="BJ247" s="18" t="s">
        <v>80</v>
      </c>
      <c r="BK247" s="216">
        <f>ROUND(I247*H247,2)</f>
        <v>0</v>
      </c>
      <c r="BL247" s="18" t="s">
        <v>130</v>
      </c>
      <c r="BM247" s="215" t="s">
        <v>385</v>
      </c>
    </row>
    <row r="248" s="2" customFormat="1">
      <c r="A248" s="39"/>
      <c r="B248" s="40"/>
      <c r="C248" s="41"/>
      <c r="D248" s="217" t="s">
        <v>132</v>
      </c>
      <c r="E248" s="41"/>
      <c r="F248" s="218" t="s">
        <v>384</v>
      </c>
      <c r="G248" s="41"/>
      <c r="H248" s="41"/>
      <c r="I248" s="219"/>
      <c r="J248" s="41"/>
      <c r="K248" s="41"/>
      <c r="L248" s="45"/>
      <c r="M248" s="220"/>
      <c r="N248" s="221"/>
      <c r="O248" s="85"/>
      <c r="P248" s="85"/>
      <c r="Q248" s="85"/>
      <c r="R248" s="85"/>
      <c r="S248" s="85"/>
      <c r="T248" s="85"/>
      <c r="U248" s="86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T248" s="18" t="s">
        <v>132</v>
      </c>
      <c r="AU248" s="18" t="s">
        <v>82</v>
      </c>
    </row>
    <row r="249" s="2" customFormat="1" ht="16.5" customHeight="1">
      <c r="A249" s="39"/>
      <c r="B249" s="40"/>
      <c r="C249" s="246" t="s">
        <v>386</v>
      </c>
      <c r="D249" s="246" t="s">
        <v>209</v>
      </c>
      <c r="E249" s="247" t="s">
        <v>387</v>
      </c>
      <c r="F249" s="248" t="s">
        <v>388</v>
      </c>
      <c r="G249" s="249" t="s">
        <v>251</v>
      </c>
      <c r="H249" s="250">
        <v>2</v>
      </c>
      <c r="I249" s="251"/>
      <c r="J249" s="252">
        <f>ROUND(I249*H249,2)</f>
        <v>0</v>
      </c>
      <c r="K249" s="248" t="s">
        <v>19</v>
      </c>
      <c r="L249" s="253"/>
      <c r="M249" s="254" t="s">
        <v>19</v>
      </c>
      <c r="N249" s="255" t="s">
        <v>43</v>
      </c>
      <c r="O249" s="85"/>
      <c r="P249" s="213">
        <f>O249*H249</f>
        <v>0</v>
      </c>
      <c r="Q249" s="213">
        <v>0</v>
      </c>
      <c r="R249" s="213">
        <f>Q249*H249</f>
        <v>0</v>
      </c>
      <c r="S249" s="213">
        <v>0</v>
      </c>
      <c r="T249" s="213">
        <f>S249*H249</f>
        <v>0</v>
      </c>
      <c r="U249" s="214" t="s">
        <v>19</v>
      </c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15" t="s">
        <v>177</v>
      </c>
      <c r="AT249" s="215" t="s">
        <v>209</v>
      </c>
      <c r="AU249" s="215" t="s">
        <v>82</v>
      </c>
      <c r="AY249" s="18" t="s">
        <v>123</v>
      </c>
      <c r="BE249" s="216">
        <f>IF(N249="základní",J249,0)</f>
        <v>0</v>
      </c>
      <c r="BF249" s="216">
        <f>IF(N249="snížená",J249,0)</f>
        <v>0</v>
      </c>
      <c r="BG249" s="216">
        <f>IF(N249="zákl. přenesená",J249,0)</f>
        <v>0</v>
      </c>
      <c r="BH249" s="216">
        <f>IF(N249="sníž. přenesená",J249,0)</f>
        <v>0</v>
      </c>
      <c r="BI249" s="216">
        <f>IF(N249="nulová",J249,0)</f>
        <v>0</v>
      </c>
      <c r="BJ249" s="18" t="s">
        <v>80</v>
      </c>
      <c r="BK249" s="216">
        <f>ROUND(I249*H249,2)</f>
        <v>0</v>
      </c>
      <c r="BL249" s="18" t="s">
        <v>130</v>
      </c>
      <c r="BM249" s="215" t="s">
        <v>389</v>
      </c>
    </row>
    <row r="250" s="2" customFormat="1">
      <c r="A250" s="39"/>
      <c r="B250" s="40"/>
      <c r="C250" s="41"/>
      <c r="D250" s="217" t="s">
        <v>132</v>
      </c>
      <c r="E250" s="41"/>
      <c r="F250" s="218" t="s">
        <v>388</v>
      </c>
      <c r="G250" s="41"/>
      <c r="H250" s="41"/>
      <c r="I250" s="219"/>
      <c r="J250" s="41"/>
      <c r="K250" s="41"/>
      <c r="L250" s="45"/>
      <c r="M250" s="220"/>
      <c r="N250" s="221"/>
      <c r="O250" s="85"/>
      <c r="P250" s="85"/>
      <c r="Q250" s="85"/>
      <c r="R250" s="85"/>
      <c r="S250" s="85"/>
      <c r="T250" s="85"/>
      <c r="U250" s="86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T250" s="18" t="s">
        <v>132</v>
      </c>
      <c r="AU250" s="18" t="s">
        <v>82</v>
      </c>
    </row>
    <row r="251" s="2" customFormat="1" ht="16.5" customHeight="1">
      <c r="A251" s="39"/>
      <c r="B251" s="40"/>
      <c r="C251" s="204" t="s">
        <v>390</v>
      </c>
      <c r="D251" s="204" t="s">
        <v>125</v>
      </c>
      <c r="E251" s="205" t="s">
        <v>391</v>
      </c>
      <c r="F251" s="206" t="s">
        <v>392</v>
      </c>
      <c r="G251" s="207" t="s">
        <v>223</v>
      </c>
      <c r="H251" s="208">
        <v>2</v>
      </c>
      <c r="I251" s="209"/>
      <c r="J251" s="210">
        <f>ROUND(I251*H251,2)</f>
        <v>0</v>
      </c>
      <c r="K251" s="206" t="s">
        <v>129</v>
      </c>
      <c r="L251" s="45"/>
      <c r="M251" s="211" t="s">
        <v>19</v>
      </c>
      <c r="N251" s="212" t="s">
        <v>43</v>
      </c>
      <c r="O251" s="85"/>
      <c r="P251" s="213">
        <f>O251*H251</f>
        <v>0</v>
      </c>
      <c r="Q251" s="213">
        <v>0</v>
      </c>
      <c r="R251" s="213">
        <f>Q251*H251</f>
        <v>0</v>
      </c>
      <c r="S251" s="213">
        <v>0.25</v>
      </c>
      <c r="T251" s="213">
        <f>S251*H251</f>
        <v>0.5</v>
      </c>
      <c r="U251" s="214" t="s">
        <v>19</v>
      </c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15" t="s">
        <v>130</v>
      </c>
      <c r="AT251" s="215" t="s">
        <v>125</v>
      </c>
      <c r="AU251" s="215" t="s">
        <v>82</v>
      </c>
      <c r="AY251" s="18" t="s">
        <v>123</v>
      </c>
      <c r="BE251" s="216">
        <f>IF(N251="základní",J251,0)</f>
        <v>0</v>
      </c>
      <c r="BF251" s="216">
        <f>IF(N251="snížená",J251,0)</f>
        <v>0</v>
      </c>
      <c r="BG251" s="216">
        <f>IF(N251="zákl. přenesená",J251,0)</f>
        <v>0</v>
      </c>
      <c r="BH251" s="216">
        <f>IF(N251="sníž. přenesená",J251,0)</f>
        <v>0</v>
      </c>
      <c r="BI251" s="216">
        <f>IF(N251="nulová",J251,0)</f>
        <v>0</v>
      </c>
      <c r="BJ251" s="18" t="s">
        <v>80</v>
      </c>
      <c r="BK251" s="216">
        <f>ROUND(I251*H251,2)</f>
        <v>0</v>
      </c>
      <c r="BL251" s="18" t="s">
        <v>130</v>
      </c>
      <c r="BM251" s="215" t="s">
        <v>393</v>
      </c>
    </row>
    <row r="252" s="2" customFormat="1">
      <c r="A252" s="39"/>
      <c r="B252" s="40"/>
      <c r="C252" s="41"/>
      <c r="D252" s="217" t="s">
        <v>132</v>
      </c>
      <c r="E252" s="41"/>
      <c r="F252" s="218" t="s">
        <v>394</v>
      </c>
      <c r="G252" s="41"/>
      <c r="H252" s="41"/>
      <c r="I252" s="219"/>
      <c r="J252" s="41"/>
      <c r="K252" s="41"/>
      <c r="L252" s="45"/>
      <c r="M252" s="220"/>
      <c r="N252" s="221"/>
      <c r="O252" s="85"/>
      <c r="P252" s="85"/>
      <c r="Q252" s="85"/>
      <c r="R252" s="85"/>
      <c r="S252" s="85"/>
      <c r="T252" s="85"/>
      <c r="U252" s="86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T252" s="18" t="s">
        <v>132</v>
      </c>
      <c r="AU252" s="18" t="s">
        <v>82</v>
      </c>
    </row>
    <row r="253" s="2" customFormat="1">
      <c r="A253" s="39"/>
      <c r="B253" s="40"/>
      <c r="C253" s="41"/>
      <c r="D253" s="222" t="s">
        <v>134</v>
      </c>
      <c r="E253" s="41"/>
      <c r="F253" s="223" t="s">
        <v>395</v>
      </c>
      <c r="G253" s="41"/>
      <c r="H253" s="41"/>
      <c r="I253" s="219"/>
      <c r="J253" s="41"/>
      <c r="K253" s="41"/>
      <c r="L253" s="45"/>
      <c r="M253" s="220"/>
      <c r="N253" s="221"/>
      <c r="O253" s="85"/>
      <c r="P253" s="85"/>
      <c r="Q253" s="85"/>
      <c r="R253" s="85"/>
      <c r="S253" s="85"/>
      <c r="T253" s="85"/>
      <c r="U253" s="86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18" t="s">
        <v>134</v>
      </c>
      <c r="AU253" s="18" t="s">
        <v>82</v>
      </c>
    </row>
    <row r="254" s="2" customFormat="1" ht="16.5" customHeight="1">
      <c r="A254" s="39"/>
      <c r="B254" s="40"/>
      <c r="C254" s="204" t="s">
        <v>396</v>
      </c>
      <c r="D254" s="204" t="s">
        <v>125</v>
      </c>
      <c r="E254" s="205" t="s">
        <v>397</v>
      </c>
      <c r="F254" s="206" t="s">
        <v>398</v>
      </c>
      <c r="G254" s="207" t="s">
        <v>251</v>
      </c>
      <c r="H254" s="208">
        <v>2</v>
      </c>
      <c r="I254" s="209"/>
      <c r="J254" s="210">
        <f>ROUND(I254*H254,2)</f>
        <v>0</v>
      </c>
      <c r="K254" s="206" t="s">
        <v>129</v>
      </c>
      <c r="L254" s="45"/>
      <c r="M254" s="211" t="s">
        <v>19</v>
      </c>
      <c r="N254" s="212" t="s">
        <v>43</v>
      </c>
      <c r="O254" s="85"/>
      <c r="P254" s="213">
        <f>O254*H254</f>
        <v>0</v>
      </c>
      <c r="Q254" s="213">
        <v>0</v>
      </c>
      <c r="R254" s="213">
        <f>Q254*H254</f>
        <v>0</v>
      </c>
      <c r="S254" s="213">
        <v>0.192</v>
      </c>
      <c r="T254" s="213">
        <f>S254*H254</f>
        <v>0.38400000000000001</v>
      </c>
      <c r="U254" s="214" t="s">
        <v>19</v>
      </c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15" t="s">
        <v>130</v>
      </c>
      <c r="AT254" s="215" t="s">
        <v>125</v>
      </c>
      <c r="AU254" s="215" t="s">
        <v>82</v>
      </c>
      <c r="AY254" s="18" t="s">
        <v>123</v>
      </c>
      <c r="BE254" s="216">
        <f>IF(N254="základní",J254,0)</f>
        <v>0</v>
      </c>
      <c r="BF254" s="216">
        <f>IF(N254="snížená",J254,0)</f>
        <v>0</v>
      </c>
      <c r="BG254" s="216">
        <f>IF(N254="zákl. přenesená",J254,0)</f>
        <v>0</v>
      </c>
      <c r="BH254" s="216">
        <f>IF(N254="sníž. přenesená",J254,0)</f>
        <v>0</v>
      </c>
      <c r="BI254" s="216">
        <f>IF(N254="nulová",J254,0)</f>
        <v>0</v>
      </c>
      <c r="BJ254" s="18" t="s">
        <v>80</v>
      </c>
      <c r="BK254" s="216">
        <f>ROUND(I254*H254,2)</f>
        <v>0</v>
      </c>
      <c r="BL254" s="18" t="s">
        <v>130</v>
      </c>
      <c r="BM254" s="215" t="s">
        <v>399</v>
      </c>
    </row>
    <row r="255" s="2" customFormat="1">
      <c r="A255" s="39"/>
      <c r="B255" s="40"/>
      <c r="C255" s="41"/>
      <c r="D255" s="217" t="s">
        <v>132</v>
      </c>
      <c r="E255" s="41"/>
      <c r="F255" s="218" t="s">
        <v>400</v>
      </c>
      <c r="G255" s="41"/>
      <c r="H255" s="41"/>
      <c r="I255" s="219"/>
      <c r="J255" s="41"/>
      <c r="K255" s="41"/>
      <c r="L255" s="45"/>
      <c r="M255" s="220"/>
      <c r="N255" s="221"/>
      <c r="O255" s="85"/>
      <c r="P255" s="85"/>
      <c r="Q255" s="85"/>
      <c r="R255" s="85"/>
      <c r="S255" s="85"/>
      <c r="T255" s="85"/>
      <c r="U255" s="86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T255" s="18" t="s">
        <v>132</v>
      </c>
      <c r="AU255" s="18" t="s">
        <v>82</v>
      </c>
    </row>
    <row r="256" s="2" customFormat="1">
      <c r="A256" s="39"/>
      <c r="B256" s="40"/>
      <c r="C256" s="41"/>
      <c r="D256" s="222" t="s">
        <v>134</v>
      </c>
      <c r="E256" s="41"/>
      <c r="F256" s="223" t="s">
        <v>401</v>
      </c>
      <c r="G256" s="41"/>
      <c r="H256" s="41"/>
      <c r="I256" s="219"/>
      <c r="J256" s="41"/>
      <c r="K256" s="41"/>
      <c r="L256" s="45"/>
      <c r="M256" s="220"/>
      <c r="N256" s="221"/>
      <c r="O256" s="85"/>
      <c r="P256" s="85"/>
      <c r="Q256" s="85"/>
      <c r="R256" s="85"/>
      <c r="S256" s="85"/>
      <c r="T256" s="85"/>
      <c r="U256" s="86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T256" s="18" t="s">
        <v>134</v>
      </c>
      <c r="AU256" s="18" t="s">
        <v>82</v>
      </c>
    </row>
    <row r="257" s="2" customFormat="1" ht="16.5" customHeight="1">
      <c r="A257" s="39"/>
      <c r="B257" s="40"/>
      <c r="C257" s="204" t="s">
        <v>402</v>
      </c>
      <c r="D257" s="204" t="s">
        <v>125</v>
      </c>
      <c r="E257" s="205" t="s">
        <v>403</v>
      </c>
      <c r="F257" s="206" t="s">
        <v>404</v>
      </c>
      <c r="G257" s="207" t="s">
        <v>251</v>
      </c>
      <c r="H257" s="208">
        <v>1</v>
      </c>
      <c r="I257" s="209"/>
      <c r="J257" s="210">
        <f>ROUND(I257*H257,2)</f>
        <v>0</v>
      </c>
      <c r="K257" s="206" t="s">
        <v>129</v>
      </c>
      <c r="L257" s="45"/>
      <c r="M257" s="211" t="s">
        <v>19</v>
      </c>
      <c r="N257" s="212" t="s">
        <v>43</v>
      </c>
      <c r="O257" s="85"/>
      <c r="P257" s="213">
        <f>O257*H257</f>
        <v>0</v>
      </c>
      <c r="Q257" s="213">
        <v>0</v>
      </c>
      <c r="R257" s="213">
        <f>Q257*H257</f>
        <v>0</v>
      </c>
      <c r="S257" s="213">
        <v>0.20999999999999999</v>
      </c>
      <c r="T257" s="213">
        <f>S257*H257</f>
        <v>0.20999999999999999</v>
      </c>
      <c r="U257" s="214" t="s">
        <v>19</v>
      </c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15" t="s">
        <v>130</v>
      </c>
      <c r="AT257" s="215" t="s">
        <v>125</v>
      </c>
      <c r="AU257" s="215" t="s">
        <v>82</v>
      </c>
      <c r="AY257" s="18" t="s">
        <v>123</v>
      </c>
      <c r="BE257" s="216">
        <f>IF(N257="základní",J257,0)</f>
        <v>0</v>
      </c>
      <c r="BF257" s="216">
        <f>IF(N257="snížená",J257,0)</f>
        <v>0</v>
      </c>
      <c r="BG257" s="216">
        <f>IF(N257="zákl. přenesená",J257,0)</f>
        <v>0</v>
      </c>
      <c r="BH257" s="216">
        <f>IF(N257="sníž. přenesená",J257,0)</f>
        <v>0</v>
      </c>
      <c r="BI257" s="216">
        <f>IF(N257="nulová",J257,0)</f>
        <v>0</v>
      </c>
      <c r="BJ257" s="18" t="s">
        <v>80</v>
      </c>
      <c r="BK257" s="216">
        <f>ROUND(I257*H257,2)</f>
        <v>0</v>
      </c>
      <c r="BL257" s="18" t="s">
        <v>130</v>
      </c>
      <c r="BM257" s="215" t="s">
        <v>405</v>
      </c>
    </row>
    <row r="258" s="2" customFormat="1">
      <c r="A258" s="39"/>
      <c r="B258" s="40"/>
      <c r="C258" s="41"/>
      <c r="D258" s="217" t="s">
        <v>132</v>
      </c>
      <c r="E258" s="41"/>
      <c r="F258" s="218" t="s">
        <v>406</v>
      </c>
      <c r="G258" s="41"/>
      <c r="H258" s="41"/>
      <c r="I258" s="219"/>
      <c r="J258" s="41"/>
      <c r="K258" s="41"/>
      <c r="L258" s="45"/>
      <c r="M258" s="220"/>
      <c r="N258" s="221"/>
      <c r="O258" s="85"/>
      <c r="P258" s="85"/>
      <c r="Q258" s="85"/>
      <c r="R258" s="85"/>
      <c r="S258" s="85"/>
      <c r="T258" s="85"/>
      <c r="U258" s="86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T258" s="18" t="s">
        <v>132</v>
      </c>
      <c r="AU258" s="18" t="s">
        <v>82</v>
      </c>
    </row>
    <row r="259" s="2" customFormat="1">
      <c r="A259" s="39"/>
      <c r="B259" s="40"/>
      <c r="C259" s="41"/>
      <c r="D259" s="222" t="s">
        <v>134</v>
      </c>
      <c r="E259" s="41"/>
      <c r="F259" s="223" t="s">
        <v>407</v>
      </c>
      <c r="G259" s="41"/>
      <c r="H259" s="41"/>
      <c r="I259" s="219"/>
      <c r="J259" s="41"/>
      <c r="K259" s="41"/>
      <c r="L259" s="45"/>
      <c r="M259" s="220"/>
      <c r="N259" s="221"/>
      <c r="O259" s="85"/>
      <c r="P259" s="85"/>
      <c r="Q259" s="85"/>
      <c r="R259" s="85"/>
      <c r="S259" s="85"/>
      <c r="T259" s="85"/>
      <c r="U259" s="86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T259" s="18" t="s">
        <v>134</v>
      </c>
      <c r="AU259" s="18" t="s">
        <v>82</v>
      </c>
    </row>
    <row r="260" s="2" customFormat="1" ht="16.5" customHeight="1">
      <c r="A260" s="39"/>
      <c r="B260" s="40"/>
      <c r="C260" s="204" t="s">
        <v>408</v>
      </c>
      <c r="D260" s="204" t="s">
        <v>125</v>
      </c>
      <c r="E260" s="205" t="s">
        <v>409</v>
      </c>
      <c r="F260" s="206" t="s">
        <v>410</v>
      </c>
      <c r="G260" s="207" t="s">
        <v>223</v>
      </c>
      <c r="H260" s="208">
        <v>0.5</v>
      </c>
      <c r="I260" s="209"/>
      <c r="J260" s="210">
        <f>ROUND(I260*H260,2)</f>
        <v>0</v>
      </c>
      <c r="K260" s="206" t="s">
        <v>129</v>
      </c>
      <c r="L260" s="45"/>
      <c r="M260" s="211" t="s">
        <v>19</v>
      </c>
      <c r="N260" s="212" t="s">
        <v>43</v>
      </c>
      <c r="O260" s="85"/>
      <c r="P260" s="213">
        <f>O260*H260</f>
        <v>0</v>
      </c>
      <c r="Q260" s="213">
        <v>0.0012800000000000001</v>
      </c>
      <c r="R260" s="213">
        <f>Q260*H260</f>
        <v>0.00064000000000000005</v>
      </c>
      <c r="S260" s="213">
        <v>0.021000000000000001</v>
      </c>
      <c r="T260" s="213">
        <f>S260*H260</f>
        <v>0.010500000000000001</v>
      </c>
      <c r="U260" s="214" t="s">
        <v>19</v>
      </c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15" t="s">
        <v>130</v>
      </c>
      <c r="AT260" s="215" t="s">
        <v>125</v>
      </c>
      <c r="AU260" s="215" t="s">
        <v>82</v>
      </c>
      <c r="AY260" s="18" t="s">
        <v>123</v>
      </c>
      <c r="BE260" s="216">
        <f>IF(N260="základní",J260,0)</f>
        <v>0</v>
      </c>
      <c r="BF260" s="216">
        <f>IF(N260="snížená",J260,0)</f>
        <v>0</v>
      </c>
      <c r="BG260" s="216">
        <f>IF(N260="zákl. přenesená",J260,0)</f>
        <v>0</v>
      </c>
      <c r="BH260" s="216">
        <f>IF(N260="sníž. přenesená",J260,0)</f>
        <v>0</v>
      </c>
      <c r="BI260" s="216">
        <f>IF(N260="nulová",J260,0)</f>
        <v>0</v>
      </c>
      <c r="BJ260" s="18" t="s">
        <v>80</v>
      </c>
      <c r="BK260" s="216">
        <f>ROUND(I260*H260,2)</f>
        <v>0</v>
      </c>
      <c r="BL260" s="18" t="s">
        <v>130</v>
      </c>
      <c r="BM260" s="215" t="s">
        <v>411</v>
      </c>
    </row>
    <row r="261" s="2" customFormat="1">
      <c r="A261" s="39"/>
      <c r="B261" s="40"/>
      <c r="C261" s="41"/>
      <c r="D261" s="217" t="s">
        <v>132</v>
      </c>
      <c r="E261" s="41"/>
      <c r="F261" s="218" t="s">
        <v>412</v>
      </c>
      <c r="G261" s="41"/>
      <c r="H261" s="41"/>
      <c r="I261" s="219"/>
      <c r="J261" s="41"/>
      <c r="K261" s="41"/>
      <c r="L261" s="45"/>
      <c r="M261" s="220"/>
      <c r="N261" s="221"/>
      <c r="O261" s="85"/>
      <c r="P261" s="85"/>
      <c r="Q261" s="85"/>
      <c r="R261" s="85"/>
      <c r="S261" s="85"/>
      <c r="T261" s="85"/>
      <c r="U261" s="86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T261" s="18" t="s">
        <v>132</v>
      </c>
      <c r="AU261" s="18" t="s">
        <v>82</v>
      </c>
    </row>
    <row r="262" s="2" customFormat="1">
      <c r="A262" s="39"/>
      <c r="B262" s="40"/>
      <c r="C262" s="41"/>
      <c r="D262" s="222" t="s">
        <v>134</v>
      </c>
      <c r="E262" s="41"/>
      <c r="F262" s="223" t="s">
        <v>413</v>
      </c>
      <c r="G262" s="41"/>
      <c r="H262" s="41"/>
      <c r="I262" s="219"/>
      <c r="J262" s="41"/>
      <c r="K262" s="41"/>
      <c r="L262" s="45"/>
      <c r="M262" s="220"/>
      <c r="N262" s="221"/>
      <c r="O262" s="85"/>
      <c r="P262" s="85"/>
      <c r="Q262" s="85"/>
      <c r="R262" s="85"/>
      <c r="S262" s="85"/>
      <c r="T262" s="85"/>
      <c r="U262" s="86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T262" s="18" t="s">
        <v>134</v>
      </c>
      <c r="AU262" s="18" t="s">
        <v>82</v>
      </c>
    </row>
    <row r="263" s="2" customFormat="1" ht="24.15" customHeight="1">
      <c r="A263" s="39"/>
      <c r="B263" s="40"/>
      <c r="C263" s="204" t="s">
        <v>414</v>
      </c>
      <c r="D263" s="204" t="s">
        <v>125</v>
      </c>
      <c r="E263" s="205" t="s">
        <v>415</v>
      </c>
      <c r="F263" s="206" t="s">
        <v>416</v>
      </c>
      <c r="G263" s="207" t="s">
        <v>128</v>
      </c>
      <c r="H263" s="208">
        <v>87.459999999999994</v>
      </c>
      <c r="I263" s="209"/>
      <c r="J263" s="210">
        <f>ROUND(I263*H263,2)</f>
        <v>0</v>
      </c>
      <c r="K263" s="206" t="s">
        <v>129</v>
      </c>
      <c r="L263" s="45"/>
      <c r="M263" s="211" t="s">
        <v>19</v>
      </c>
      <c r="N263" s="212" t="s">
        <v>43</v>
      </c>
      <c r="O263" s="85"/>
      <c r="P263" s="213">
        <f>O263*H263</f>
        <v>0</v>
      </c>
      <c r="Q263" s="213">
        <v>0</v>
      </c>
      <c r="R263" s="213">
        <f>Q263*H263</f>
        <v>0</v>
      </c>
      <c r="S263" s="213">
        <v>0.058999999999999997</v>
      </c>
      <c r="T263" s="213">
        <f>S263*H263</f>
        <v>5.1601399999999993</v>
      </c>
      <c r="U263" s="214" t="s">
        <v>19</v>
      </c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15" t="s">
        <v>130</v>
      </c>
      <c r="AT263" s="215" t="s">
        <v>125</v>
      </c>
      <c r="AU263" s="215" t="s">
        <v>82</v>
      </c>
      <c r="AY263" s="18" t="s">
        <v>123</v>
      </c>
      <c r="BE263" s="216">
        <f>IF(N263="základní",J263,0)</f>
        <v>0</v>
      </c>
      <c r="BF263" s="216">
        <f>IF(N263="snížená",J263,0)</f>
        <v>0</v>
      </c>
      <c r="BG263" s="216">
        <f>IF(N263="zákl. přenesená",J263,0)</f>
        <v>0</v>
      </c>
      <c r="BH263" s="216">
        <f>IF(N263="sníž. přenesená",J263,0)</f>
        <v>0</v>
      </c>
      <c r="BI263" s="216">
        <f>IF(N263="nulová",J263,0)</f>
        <v>0</v>
      </c>
      <c r="BJ263" s="18" t="s">
        <v>80</v>
      </c>
      <c r="BK263" s="216">
        <f>ROUND(I263*H263,2)</f>
        <v>0</v>
      </c>
      <c r="BL263" s="18" t="s">
        <v>130</v>
      </c>
      <c r="BM263" s="215" t="s">
        <v>417</v>
      </c>
    </row>
    <row r="264" s="2" customFormat="1">
      <c r="A264" s="39"/>
      <c r="B264" s="40"/>
      <c r="C264" s="41"/>
      <c r="D264" s="217" t="s">
        <v>132</v>
      </c>
      <c r="E264" s="41"/>
      <c r="F264" s="218" t="s">
        <v>418</v>
      </c>
      <c r="G264" s="41"/>
      <c r="H264" s="41"/>
      <c r="I264" s="219"/>
      <c r="J264" s="41"/>
      <c r="K264" s="41"/>
      <c r="L264" s="45"/>
      <c r="M264" s="220"/>
      <c r="N264" s="221"/>
      <c r="O264" s="85"/>
      <c r="P264" s="85"/>
      <c r="Q264" s="85"/>
      <c r="R264" s="85"/>
      <c r="S264" s="85"/>
      <c r="T264" s="85"/>
      <c r="U264" s="86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T264" s="18" t="s">
        <v>132</v>
      </c>
      <c r="AU264" s="18" t="s">
        <v>82</v>
      </c>
    </row>
    <row r="265" s="2" customFormat="1">
      <c r="A265" s="39"/>
      <c r="B265" s="40"/>
      <c r="C265" s="41"/>
      <c r="D265" s="222" t="s">
        <v>134</v>
      </c>
      <c r="E265" s="41"/>
      <c r="F265" s="223" t="s">
        <v>419</v>
      </c>
      <c r="G265" s="41"/>
      <c r="H265" s="41"/>
      <c r="I265" s="219"/>
      <c r="J265" s="41"/>
      <c r="K265" s="41"/>
      <c r="L265" s="45"/>
      <c r="M265" s="220"/>
      <c r="N265" s="221"/>
      <c r="O265" s="85"/>
      <c r="P265" s="85"/>
      <c r="Q265" s="85"/>
      <c r="R265" s="85"/>
      <c r="S265" s="85"/>
      <c r="T265" s="85"/>
      <c r="U265" s="86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T265" s="18" t="s">
        <v>134</v>
      </c>
      <c r="AU265" s="18" t="s">
        <v>82</v>
      </c>
    </row>
    <row r="266" s="13" customFormat="1">
      <c r="A266" s="13"/>
      <c r="B266" s="224"/>
      <c r="C266" s="225"/>
      <c r="D266" s="217" t="s">
        <v>159</v>
      </c>
      <c r="E266" s="226" t="s">
        <v>19</v>
      </c>
      <c r="F266" s="227" t="s">
        <v>420</v>
      </c>
      <c r="G266" s="225"/>
      <c r="H266" s="228">
        <v>87.459999999999994</v>
      </c>
      <c r="I266" s="229"/>
      <c r="J266" s="225"/>
      <c r="K266" s="225"/>
      <c r="L266" s="230"/>
      <c r="M266" s="231"/>
      <c r="N266" s="232"/>
      <c r="O266" s="232"/>
      <c r="P266" s="232"/>
      <c r="Q266" s="232"/>
      <c r="R266" s="232"/>
      <c r="S266" s="232"/>
      <c r="T266" s="232"/>
      <c r="U266" s="23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4" t="s">
        <v>159</v>
      </c>
      <c r="AU266" s="234" t="s">
        <v>82</v>
      </c>
      <c r="AV266" s="13" t="s">
        <v>82</v>
      </c>
      <c r="AW266" s="13" t="s">
        <v>33</v>
      </c>
      <c r="AX266" s="13" t="s">
        <v>80</v>
      </c>
      <c r="AY266" s="234" t="s">
        <v>123</v>
      </c>
    </row>
    <row r="267" s="2" customFormat="1" ht="16.5" customHeight="1">
      <c r="A267" s="39"/>
      <c r="B267" s="40"/>
      <c r="C267" s="204" t="s">
        <v>421</v>
      </c>
      <c r="D267" s="204" t="s">
        <v>125</v>
      </c>
      <c r="E267" s="205" t="s">
        <v>422</v>
      </c>
      <c r="F267" s="206" t="s">
        <v>423</v>
      </c>
      <c r="G267" s="207" t="s">
        <v>128</v>
      </c>
      <c r="H267" s="208">
        <v>108.83</v>
      </c>
      <c r="I267" s="209"/>
      <c r="J267" s="210">
        <f>ROUND(I267*H267,2)</f>
        <v>0</v>
      </c>
      <c r="K267" s="206" t="s">
        <v>129</v>
      </c>
      <c r="L267" s="45"/>
      <c r="M267" s="211" t="s">
        <v>19</v>
      </c>
      <c r="N267" s="212" t="s">
        <v>43</v>
      </c>
      <c r="O267" s="85"/>
      <c r="P267" s="213">
        <f>O267*H267</f>
        <v>0</v>
      </c>
      <c r="Q267" s="213">
        <v>0</v>
      </c>
      <c r="R267" s="213">
        <f>Q267*H267</f>
        <v>0</v>
      </c>
      <c r="S267" s="213">
        <v>0</v>
      </c>
      <c r="T267" s="213">
        <f>S267*H267</f>
        <v>0</v>
      </c>
      <c r="U267" s="214" t="s">
        <v>19</v>
      </c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15" t="s">
        <v>130</v>
      </c>
      <c r="AT267" s="215" t="s">
        <v>125</v>
      </c>
      <c r="AU267" s="215" t="s">
        <v>82</v>
      </c>
      <c r="AY267" s="18" t="s">
        <v>123</v>
      </c>
      <c r="BE267" s="216">
        <f>IF(N267="základní",J267,0)</f>
        <v>0</v>
      </c>
      <c r="BF267" s="216">
        <f>IF(N267="snížená",J267,0)</f>
        <v>0</v>
      </c>
      <c r="BG267" s="216">
        <f>IF(N267="zákl. přenesená",J267,0)</f>
        <v>0</v>
      </c>
      <c r="BH267" s="216">
        <f>IF(N267="sníž. přenesená",J267,0)</f>
        <v>0</v>
      </c>
      <c r="BI267" s="216">
        <f>IF(N267="nulová",J267,0)</f>
        <v>0</v>
      </c>
      <c r="BJ267" s="18" t="s">
        <v>80</v>
      </c>
      <c r="BK267" s="216">
        <f>ROUND(I267*H267,2)</f>
        <v>0</v>
      </c>
      <c r="BL267" s="18" t="s">
        <v>130</v>
      </c>
      <c r="BM267" s="215" t="s">
        <v>424</v>
      </c>
    </row>
    <row r="268" s="2" customFormat="1">
      <c r="A268" s="39"/>
      <c r="B268" s="40"/>
      <c r="C268" s="41"/>
      <c r="D268" s="217" t="s">
        <v>132</v>
      </c>
      <c r="E268" s="41"/>
      <c r="F268" s="218" t="s">
        <v>423</v>
      </c>
      <c r="G268" s="41"/>
      <c r="H268" s="41"/>
      <c r="I268" s="219"/>
      <c r="J268" s="41"/>
      <c r="K268" s="41"/>
      <c r="L268" s="45"/>
      <c r="M268" s="220"/>
      <c r="N268" s="221"/>
      <c r="O268" s="85"/>
      <c r="P268" s="85"/>
      <c r="Q268" s="85"/>
      <c r="R268" s="85"/>
      <c r="S268" s="85"/>
      <c r="T268" s="85"/>
      <c r="U268" s="86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T268" s="18" t="s">
        <v>132</v>
      </c>
      <c r="AU268" s="18" t="s">
        <v>82</v>
      </c>
    </row>
    <row r="269" s="2" customFormat="1">
      <c r="A269" s="39"/>
      <c r="B269" s="40"/>
      <c r="C269" s="41"/>
      <c r="D269" s="222" t="s">
        <v>134</v>
      </c>
      <c r="E269" s="41"/>
      <c r="F269" s="223" t="s">
        <v>425</v>
      </c>
      <c r="G269" s="41"/>
      <c r="H269" s="41"/>
      <c r="I269" s="219"/>
      <c r="J269" s="41"/>
      <c r="K269" s="41"/>
      <c r="L269" s="45"/>
      <c r="M269" s="220"/>
      <c r="N269" s="221"/>
      <c r="O269" s="85"/>
      <c r="P269" s="85"/>
      <c r="Q269" s="85"/>
      <c r="R269" s="85"/>
      <c r="S269" s="85"/>
      <c r="T269" s="85"/>
      <c r="U269" s="86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T269" s="18" t="s">
        <v>134</v>
      </c>
      <c r="AU269" s="18" t="s">
        <v>82</v>
      </c>
    </row>
    <row r="270" s="2" customFormat="1" ht="16.5" customHeight="1">
      <c r="A270" s="39"/>
      <c r="B270" s="40"/>
      <c r="C270" s="204" t="s">
        <v>426</v>
      </c>
      <c r="D270" s="204" t="s">
        <v>125</v>
      </c>
      <c r="E270" s="205" t="s">
        <v>427</v>
      </c>
      <c r="F270" s="206" t="s">
        <v>428</v>
      </c>
      <c r="G270" s="207" t="s">
        <v>128</v>
      </c>
      <c r="H270" s="208">
        <v>58.659999999999997</v>
      </c>
      <c r="I270" s="209"/>
      <c r="J270" s="210">
        <f>ROUND(I270*H270,2)</f>
        <v>0</v>
      </c>
      <c r="K270" s="206" t="s">
        <v>129</v>
      </c>
      <c r="L270" s="45"/>
      <c r="M270" s="211" t="s">
        <v>19</v>
      </c>
      <c r="N270" s="212" t="s">
        <v>43</v>
      </c>
      <c r="O270" s="85"/>
      <c r="P270" s="213">
        <f>O270*H270</f>
        <v>0</v>
      </c>
      <c r="Q270" s="213">
        <v>0.048000000000000001</v>
      </c>
      <c r="R270" s="213">
        <f>Q270*H270</f>
        <v>2.81568</v>
      </c>
      <c r="S270" s="213">
        <v>0.048000000000000001</v>
      </c>
      <c r="T270" s="213">
        <f>S270*H270</f>
        <v>2.81568</v>
      </c>
      <c r="U270" s="214" t="s">
        <v>19</v>
      </c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15" t="s">
        <v>130</v>
      </c>
      <c r="AT270" s="215" t="s">
        <v>125</v>
      </c>
      <c r="AU270" s="215" t="s">
        <v>82</v>
      </c>
      <c r="AY270" s="18" t="s">
        <v>123</v>
      </c>
      <c r="BE270" s="216">
        <f>IF(N270="základní",J270,0)</f>
        <v>0</v>
      </c>
      <c r="BF270" s="216">
        <f>IF(N270="snížená",J270,0)</f>
        <v>0</v>
      </c>
      <c r="BG270" s="216">
        <f>IF(N270="zákl. přenesená",J270,0)</f>
        <v>0</v>
      </c>
      <c r="BH270" s="216">
        <f>IF(N270="sníž. přenesená",J270,0)</f>
        <v>0</v>
      </c>
      <c r="BI270" s="216">
        <f>IF(N270="nulová",J270,0)</f>
        <v>0</v>
      </c>
      <c r="BJ270" s="18" t="s">
        <v>80</v>
      </c>
      <c r="BK270" s="216">
        <f>ROUND(I270*H270,2)</f>
        <v>0</v>
      </c>
      <c r="BL270" s="18" t="s">
        <v>130</v>
      </c>
      <c r="BM270" s="215" t="s">
        <v>429</v>
      </c>
    </row>
    <row r="271" s="2" customFormat="1">
      <c r="A271" s="39"/>
      <c r="B271" s="40"/>
      <c r="C271" s="41"/>
      <c r="D271" s="217" t="s">
        <v>132</v>
      </c>
      <c r="E271" s="41"/>
      <c r="F271" s="218" t="s">
        <v>430</v>
      </c>
      <c r="G271" s="41"/>
      <c r="H271" s="41"/>
      <c r="I271" s="219"/>
      <c r="J271" s="41"/>
      <c r="K271" s="41"/>
      <c r="L271" s="45"/>
      <c r="M271" s="220"/>
      <c r="N271" s="221"/>
      <c r="O271" s="85"/>
      <c r="P271" s="85"/>
      <c r="Q271" s="85"/>
      <c r="R271" s="85"/>
      <c r="S271" s="85"/>
      <c r="T271" s="85"/>
      <c r="U271" s="86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T271" s="18" t="s">
        <v>132</v>
      </c>
      <c r="AU271" s="18" t="s">
        <v>82</v>
      </c>
    </row>
    <row r="272" s="2" customFormat="1">
      <c r="A272" s="39"/>
      <c r="B272" s="40"/>
      <c r="C272" s="41"/>
      <c r="D272" s="222" t="s">
        <v>134</v>
      </c>
      <c r="E272" s="41"/>
      <c r="F272" s="223" t="s">
        <v>431</v>
      </c>
      <c r="G272" s="41"/>
      <c r="H272" s="41"/>
      <c r="I272" s="219"/>
      <c r="J272" s="41"/>
      <c r="K272" s="41"/>
      <c r="L272" s="45"/>
      <c r="M272" s="220"/>
      <c r="N272" s="221"/>
      <c r="O272" s="85"/>
      <c r="P272" s="85"/>
      <c r="Q272" s="85"/>
      <c r="R272" s="85"/>
      <c r="S272" s="85"/>
      <c r="T272" s="85"/>
      <c r="U272" s="86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18" t="s">
        <v>134</v>
      </c>
      <c r="AU272" s="18" t="s">
        <v>82</v>
      </c>
    </row>
    <row r="273" s="13" customFormat="1">
      <c r="A273" s="13"/>
      <c r="B273" s="224"/>
      <c r="C273" s="225"/>
      <c r="D273" s="217" t="s">
        <v>159</v>
      </c>
      <c r="E273" s="226" t="s">
        <v>19</v>
      </c>
      <c r="F273" s="227" t="s">
        <v>432</v>
      </c>
      <c r="G273" s="225"/>
      <c r="H273" s="228">
        <v>37.280000000000001</v>
      </c>
      <c r="I273" s="229"/>
      <c r="J273" s="225"/>
      <c r="K273" s="225"/>
      <c r="L273" s="230"/>
      <c r="M273" s="231"/>
      <c r="N273" s="232"/>
      <c r="O273" s="232"/>
      <c r="P273" s="232"/>
      <c r="Q273" s="232"/>
      <c r="R273" s="232"/>
      <c r="S273" s="232"/>
      <c r="T273" s="232"/>
      <c r="U273" s="23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4" t="s">
        <v>159</v>
      </c>
      <c r="AU273" s="234" t="s">
        <v>82</v>
      </c>
      <c r="AV273" s="13" t="s">
        <v>82</v>
      </c>
      <c r="AW273" s="13" t="s">
        <v>33</v>
      </c>
      <c r="AX273" s="13" t="s">
        <v>72</v>
      </c>
      <c r="AY273" s="234" t="s">
        <v>123</v>
      </c>
    </row>
    <row r="274" s="13" customFormat="1">
      <c r="A274" s="13"/>
      <c r="B274" s="224"/>
      <c r="C274" s="225"/>
      <c r="D274" s="217" t="s">
        <v>159</v>
      </c>
      <c r="E274" s="226" t="s">
        <v>19</v>
      </c>
      <c r="F274" s="227" t="s">
        <v>322</v>
      </c>
      <c r="G274" s="225"/>
      <c r="H274" s="228">
        <v>21.379999999999999</v>
      </c>
      <c r="I274" s="229"/>
      <c r="J274" s="225"/>
      <c r="K274" s="225"/>
      <c r="L274" s="230"/>
      <c r="M274" s="231"/>
      <c r="N274" s="232"/>
      <c r="O274" s="232"/>
      <c r="P274" s="232"/>
      <c r="Q274" s="232"/>
      <c r="R274" s="232"/>
      <c r="S274" s="232"/>
      <c r="T274" s="232"/>
      <c r="U274" s="23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4" t="s">
        <v>159</v>
      </c>
      <c r="AU274" s="234" t="s">
        <v>82</v>
      </c>
      <c r="AV274" s="13" t="s">
        <v>82</v>
      </c>
      <c r="AW274" s="13" t="s">
        <v>33</v>
      </c>
      <c r="AX274" s="13" t="s">
        <v>72</v>
      </c>
      <c r="AY274" s="234" t="s">
        <v>123</v>
      </c>
    </row>
    <row r="275" s="14" customFormat="1">
      <c r="A275" s="14"/>
      <c r="B275" s="235"/>
      <c r="C275" s="236"/>
      <c r="D275" s="217" t="s">
        <v>159</v>
      </c>
      <c r="E275" s="237" t="s">
        <v>19</v>
      </c>
      <c r="F275" s="238" t="s">
        <v>162</v>
      </c>
      <c r="G275" s="236"/>
      <c r="H275" s="239">
        <v>58.659999999999997</v>
      </c>
      <c r="I275" s="240"/>
      <c r="J275" s="236"/>
      <c r="K275" s="236"/>
      <c r="L275" s="241"/>
      <c r="M275" s="242"/>
      <c r="N275" s="243"/>
      <c r="O275" s="243"/>
      <c r="P275" s="243"/>
      <c r="Q275" s="243"/>
      <c r="R275" s="243"/>
      <c r="S275" s="243"/>
      <c r="T275" s="243"/>
      <c r="U275" s="24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45" t="s">
        <v>159</v>
      </c>
      <c r="AU275" s="245" t="s">
        <v>82</v>
      </c>
      <c r="AV275" s="14" t="s">
        <v>130</v>
      </c>
      <c r="AW275" s="14" t="s">
        <v>33</v>
      </c>
      <c r="AX275" s="14" t="s">
        <v>80</v>
      </c>
      <c r="AY275" s="245" t="s">
        <v>123</v>
      </c>
    </row>
    <row r="276" s="2" customFormat="1" ht="16.5" customHeight="1">
      <c r="A276" s="39"/>
      <c r="B276" s="40"/>
      <c r="C276" s="204" t="s">
        <v>433</v>
      </c>
      <c r="D276" s="204" t="s">
        <v>125</v>
      </c>
      <c r="E276" s="205" t="s">
        <v>434</v>
      </c>
      <c r="F276" s="206" t="s">
        <v>435</v>
      </c>
      <c r="G276" s="207" t="s">
        <v>128</v>
      </c>
      <c r="H276" s="208">
        <v>108.83</v>
      </c>
      <c r="I276" s="209"/>
      <c r="J276" s="210">
        <f>ROUND(I276*H276,2)</f>
        <v>0</v>
      </c>
      <c r="K276" s="206" t="s">
        <v>129</v>
      </c>
      <c r="L276" s="45"/>
      <c r="M276" s="211" t="s">
        <v>19</v>
      </c>
      <c r="N276" s="212" t="s">
        <v>43</v>
      </c>
      <c r="O276" s="85"/>
      <c r="P276" s="213">
        <f>O276*H276</f>
        <v>0</v>
      </c>
      <c r="Q276" s="213">
        <v>0</v>
      </c>
      <c r="R276" s="213">
        <f>Q276*H276</f>
        <v>0</v>
      </c>
      <c r="S276" s="213">
        <v>0</v>
      </c>
      <c r="T276" s="213">
        <f>S276*H276</f>
        <v>0</v>
      </c>
      <c r="U276" s="214" t="s">
        <v>19</v>
      </c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15" t="s">
        <v>130</v>
      </c>
      <c r="AT276" s="215" t="s">
        <v>125</v>
      </c>
      <c r="AU276" s="215" t="s">
        <v>82</v>
      </c>
      <c r="AY276" s="18" t="s">
        <v>123</v>
      </c>
      <c r="BE276" s="216">
        <f>IF(N276="základní",J276,0)</f>
        <v>0</v>
      </c>
      <c r="BF276" s="216">
        <f>IF(N276="snížená",J276,0)</f>
        <v>0</v>
      </c>
      <c r="BG276" s="216">
        <f>IF(N276="zákl. přenesená",J276,0)</f>
        <v>0</v>
      </c>
      <c r="BH276" s="216">
        <f>IF(N276="sníž. přenesená",J276,0)</f>
        <v>0</v>
      </c>
      <c r="BI276" s="216">
        <f>IF(N276="nulová",J276,0)</f>
        <v>0</v>
      </c>
      <c r="BJ276" s="18" t="s">
        <v>80</v>
      </c>
      <c r="BK276" s="216">
        <f>ROUND(I276*H276,2)</f>
        <v>0</v>
      </c>
      <c r="BL276" s="18" t="s">
        <v>130</v>
      </c>
      <c r="BM276" s="215" t="s">
        <v>436</v>
      </c>
    </row>
    <row r="277" s="2" customFormat="1">
      <c r="A277" s="39"/>
      <c r="B277" s="40"/>
      <c r="C277" s="41"/>
      <c r="D277" s="217" t="s">
        <v>132</v>
      </c>
      <c r="E277" s="41"/>
      <c r="F277" s="218" t="s">
        <v>437</v>
      </c>
      <c r="G277" s="41"/>
      <c r="H277" s="41"/>
      <c r="I277" s="219"/>
      <c r="J277" s="41"/>
      <c r="K277" s="41"/>
      <c r="L277" s="45"/>
      <c r="M277" s="220"/>
      <c r="N277" s="221"/>
      <c r="O277" s="85"/>
      <c r="P277" s="85"/>
      <c r="Q277" s="85"/>
      <c r="R277" s="85"/>
      <c r="S277" s="85"/>
      <c r="T277" s="85"/>
      <c r="U277" s="86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T277" s="18" t="s">
        <v>132</v>
      </c>
      <c r="AU277" s="18" t="s">
        <v>82</v>
      </c>
    </row>
    <row r="278" s="2" customFormat="1">
      <c r="A278" s="39"/>
      <c r="B278" s="40"/>
      <c r="C278" s="41"/>
      <c r="D278" s="222" t="s">
        <v>134</v>
      </c>
      <c r="E278" s="41"/>
      <c r="F278" s="223" t="s">
        <v>438</v>
      </c>
      <c r="G278" s="41"/>
      <c r="H278" s="41"/>
      <c r="I278" s="219"/>
      <c r="J278" s="41"/>
      <c r="K278" s="41"/>
      <c r="L278" s="45"/>
      <c r="M278" s="220"/>
      <c r="N278" s="221"/>
      <c r="O278" s="85"/>
      <c r="P278" s="85"/>
      <c r="Q278" s="85"/>
      <c r="R278" s="85"/>
      <c r="S278" s="85"/>
      <c r="T278" s="85"/>
      <c r="U278" s="86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T278" s="18" t="s">
        <v>134</v>
      </c>
      <c r="AU278" s="18" t="s">
        <v>82</v>
      </c>
    </row>
    <row r="279" s="2" customFormat="1" ht="16.5" customHeight="1">
      <c r="A279" s="39"/>
      <c r="B279" s="40"/>
      <c r="C279" s="204" t="s">
        <v>439</v>
      </c>
      <c r="D279" s="204" t="s">
        <v>125</v>
      </c>
      <c r="E279" s="205" t="s">
        <v>440</v>
      </c>
      <c r="F279" s="206" t="s">
        <v>441</v>
      </c>
      <c r="G279" s="207" t="s">
        <v>128</v>
      </c>
      <c r="H279" s="208">
        <v>58.659999999999997</v>
      </c>
      <c r="I279" s="209"/>
      <c r="J279" s="210">
        <f>ROUND(I279*H279,2)</f>
        <v>0</v>
      </c>
      <c r="K279" s="206" t="s">
        <v>129</v>
      </c>
      <c r="L279" s="45"/>
      <c r="M279" s="211" t="s">
        <v>19</v>
      </c>
      <c r="N279" s="212" t="s">
        <v>43</v>
      </c>
      <c r="O279" s="85"/>
      <c r="P279" s="213">
        <f>O279*H279</f>
        <v>0</v>
      </c>
      <c r="Q279" s="213">
        <v>0.02324</v>
      </c>
      <c r="R279" s="213">
        <f>Q279*H279</f>
        <v>1.3632583999999999</v>
      </c>
      <c r="S279" s="213">
        <v>0</v>
      </c>
      <c r="T279" s="213">
        <f>S279*H279</f>
        <v>0</v>
      </c>
      <c r="U279" s="214" t="s">
        <v>19</v>
      </c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15" t="s">
        <v>130</v>
      </c>
      <c r="AT279" s="215" t="s">
        <v>125</v>
      </c>
      <c r="AU279" s="215" t="s">
        <v>82</v>
      </c>
      <c r="AY279" s="18" t="s">
        <v>123</v>
      </c>
      <c r="BE279" s="216">
        <f>IF(N279="základní",J279,0)</f>
        <v>0</v>
      </c>
      <c r="BF279" s="216">
        <f>IF(N279="snížená",J279,0)</f>
        <v>0</v>
      </c>
      <c r="BG279" s="216">
        <f>IF(N279="zákl. přenesená",J279,0)</f>
        <v>0</v>
      </c>
      <c r="BH279" s="216">
        <f>IF(N279="sníž. přenesená",J279,0)</f>
        <v>0</v>
      </c>
      <c r="BI279" s="216">
        <f>IF(N279="nulová",J279,0)</f>
        <v>0</v>
      </c>
      <c r="BJ279" s="18" t="s">
        <v>80</v>
      </c>
      <c r="BK279" s="216">
        <f>ROUND(I279*H279,2)</f>
        <v>0</v>
      </c>
      <c r="BL279" s="18" t="s">
        <v>130</v>
      </c>
      <c r="BM279" s="215" t="s">
        <v>442</v>
      </c>
    </row>
    <row r="280" s="2" customFormat="1">
      <c r="A280" s="39"/>
      <c r="B280" s="40"/>
      <c r="C280" s="41"/>
      <c r="D280" s="217" t="s">
        <v>132</v>
      </c>
      <c r="E280" s="41"/>
      <c r="F280" s="218" t="s">
        <v>443</v>
      </c>
      <c r="G280" s="41"/>
      <c r="H280" s="41"/>
      <c r="I280" s="219"/>
      <c r="J280" s="41"/>
      <c r="K280" s="41"/>
      <c r="L280" s="45"/>
      <c r="M280" s="220"/>
      <c r="N280" s="221"/>
      <c r="O280" s="85"/>
      <c r="P280" s="85"/>
      <c r="Q280" s="85"/>
      <c r="R280" s="85"/>
      <c r="S280" s="85"/>
      <c r="T280" s="85"/>
      <c r="U280" s="86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T280" s="18" t="s">
        <v>132</v>
      </c>
      <c r="AU280" s="18" t="s">
        <v>82</v>
      </c>
    </row>
    <row r="281" s="2" customFormat="1">
      <c r="A281" s="39"/>
      <c r="B281" s="40"/>
      <c r="C281" s="41"/>
      <c r="D281" s="222" t="s">
        <v>134</v>
      </c>
      <c r="E281" s="41"/>
      <c r="F281" s="223" t="s">
        <v>444</v>
      </c>
      <c r="G281" s="41"/>
      <c r="H281" s="41"/>
      <c r="I281" s="219"/>
      <c r="J281" s="41"/>
      <c r="K281" s="41"/>
      <c r="L281" s="45"/>
      <c r="M281" s="220"/>
      <c r="N281" s="221"/>
      <c r="O281" s="85"/>
      <c r="P281" s="85"/>
      <c r="Q281" s="85"/>
      <c r="R281" s="85"/>
      <c r="S281" s="85"/>
      <c r="T281" s="85"/>
      <c r="U281" s="86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T281" s="18" t="s">
        <v>134</v>
      </c>
      <c r="AU281" s="18" t="s">
        <v>82</v>
      </c>
    </row>
    <row r="282" s="2" customFormat="1" ht="16.5" customHeight="1">
      <c r="A282" s="39"/>
      <c r="B282" s="40"/>
      <c r="C282" s="204" t="s">
        <v>445</v>
      </c>
      <c r="D282" s="204" t="s">
        <v>125</v>
      </c>
      <c r="E282" s="205" t="s">
        <v>446</v>
      </c>
      <c r="F282" s="206" t="s">
        <v>447</v>
      </c>
      <c r="G282" s="207" t="s">
        <v>223</v>
      </c>
      <c r="H282" s="208">
        <v>38.399999999999999</v>
      </c>
      <c r="I282" s="209"/>
      <c r="J282" s="210">
        <f>ROUND(I282*H282,2)</f>
        <v>0</v>
      </c>
      <c r="K282" s="206" t="s">
        <v>129</v>
      </c>
      <c r="L282" s="45"/>
      <c r="M282" s="211" t="s">
        <v>19</v>
      </c>
      <c r="N282" s="212" t="s">
        <v>43</v>
      </c>
      <c r="O282" s="85"/>
      <c r="P282" s="213">
        <f>O282*H282</f>
        <v>0</v>
      </c>
      <c r="Q282" s="213">
        <v>0.0017700000000000001</v>
      </c>
      <c r="R282" s="213">
        <f>Q282*H282</f>
        <v>0.067968000000000001</v>
      </c>
      <c r="S282" s="213">
        <v>0.001</v>
      </c>
      <c r="T282" s="213">
        <f>S282*H282</f>
        <v>0.038399999999999997</v>
      </c>
      <c r="U282" s="214" t="s">
        <v>19</v>
      </c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15" t="s">
        <v>130</v>
      </c>
      <c r="AT282" s="215" t="s">
        <v>125</v>
      </c>
      <c r="AU282" s="215" t="s">
        <v>82</v>
      </c>
      <c r="AY282" s="18" t="s">
        <v>123</v>
      </c>
      <c r="BE282" s="216">
        <f>IF(N282="základní",J282,0)</f>
        <v>0</v>
      </c>
      <c r="BF282" s="216">
        <f>IF(N282="snížená",J282,0)</f>
        <v>0</v>
      </c>
      <c r="BG282" s="216">
        <f>IF(N282="zákl. přenesená",J282,0)</f>
        <v>0</v>
      </c>
      <c r="BH282" s="216">
        <f>IF(N282="sníž. přenesená",J282,0)</f>
        <v>0</v>
      </c>
      <c r="BI282" s="216">
        <f>IF(N282="nulová",J282,0)</f>
        <v>0</v>
      </c>
      <c r="BJ282" s="18" t="s">
        <v>80</v>
      </c>
      <c r="BK282" s="216">
        <f>ROUND(I282*H282,2)</f>
        <v>0</v>
      </c>
      <c r="BL282" s="18" t="s">
        <v>130</v>
      </c>
      <c r="BM282" s="215" t="s">
        <v>448</v>
      </c>
    </row>
    <row r="283" s="2" customFormat="1">
      <c r="A283" s="39"/>
      <c r="B283" s="40"/>
      <c r="C283" s="41"/>
      <c r="D283" s="217" t="s">
        <v>132</v>
      </c>
      <c r="E283" s="41"/>
      <c r="F283" s="218" t="s">
        <v>449</v>
      </c>
      <c r="G283" s="41"/>
      <c r="H283" s="41"/>
      <c r="I283" s="219"/>
      <c r="J283" s="41"/>
      <c r="K283" s="41"/>
      <c r="L283" s="45"/>
      <c r="M283" s="220"/>
      <c r="N283" s="221"/>
      <c r="O283" s="85"/>
      <c r="P283" s="85"/>
      <c r="Q283" s="85"/>
      <c r="R283" s="85"/>
      <c r="S283" s="85"/>
      <c r="T283" s="85"/>
      <c r="U283" s="86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T283" s="18" t="s">
        <v>132</v>
      </c>
      <c r="AU283" s="18" t="s">
        <v>82</v>
      </c>
    </row>
    <row r="284" s="2" customFormat="1">
      <c r="A284" s="39"/>
      <c r="B284" s="40"/>
      <c r="C284" s="41"/>
      <c r="D284" s="222" t="s">
        <v>134</v>
      </c>
      <c r="E284" s="41"/>
      <c r="F284" s="223" t="s">
        <v>450</v>
      </c>
      <c r="G284" s="41"/>
      <c r="H284" s="41"/>
      <c r="I284" s="219"/>
      <c r="J284" s="41"/>
      <c r="K284" s="41"/>
      <c r="L284" s="45"/>
      <c r="M284" s="220"/>
      <c r="N284" s="221"/>
      <c r="O284" s="85"/>
      <c r="P284" s="85"/>
      <c r="Q284" s="85"/>
      <c r="R284" s="85"/>
      <c r="S284" s="85"/>
      <c r="T284" s="85"/>
      <c r="U284" s="86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T284" s="18" t="s">
        <v>134</v>
      </c>
      <c r="AU284" s="18" t="s">
        <v>82</v>
      </c>
    </row>
    <row r="285" s="12" customFormat="1" ht="22.8" customHeight="1">
      <c r="A285" s="12"/>
      <c r="B285" s="188"/>
      <c r="C285" s="189"/>
      <c r="D285" s="190" t="s">
        <v>71</v>
      </c>
      <c r="E285" s="202" t="s">
        <v>451</v>
      </c>
      <c r="F285" s="202" t="s">
        <v>452</v>
      </c>
      <c r="G285" s="189"/>
      <c r="H285" s="189"/>
      <c r="I285" s="192"/>
      <c r="J285" s="203">
        <f>BK285</f>
        <v>0</v>
      </c>
      <c r="K285" s="189"/>
      <c r="L285" s="194"/>
      <c r="M285" s="195"/>
      <c r="N285" s="196"/>
      <c r="O285" s="196"/>
      <c r="P285" s="197">
        <f>SUM(P286:P295)</f>
        <v>0</v>
      </c>
      <c r="Q285" s="196"/>
      <c r="R285" s="197">
        <f>SUM(R286:R295)</f>
        <v>0</v>
      </c>
      <c r="S285" s="196"/>
      <c r="T285" s="197">
        <f>SUM(T286:T295)</f>
        <v>0</v>
      </c>
      <c r="U285" s="198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R285" s="199" t="s">
        <v>80</v>
      </c>
      <c r="AT285" s="200" t="s">
        <v>71</v>
      </c>
      <c r="AU285" s="200" t="s">
        <v>80</v>
      </c>
      <c r="AY285" s="199" t="s">
        <v>123</v>
      </c>
      <c r="BK285" s="201">
        <f>SUM(BK286:BK295)</f>
        <v>0</v>
      </c>
    </row>
    <row r="286" s="2" customFormat="1" ht="16.5" customHeight="1">
      <c r="A286" s="39"/>
      <c r="B286" s="40"/>
      <c r="C286" s="204" t="s">
        <v>453</v>
      </c>
      <c r="D286" s="204" t="s">
        <v>125</v>
      </c>
      <c r="E286" s="205" t="s">
        <v>454</v>
      </c>
      <c r="F286" s="206" t="s">
        <v>455</v>
      </c>
      <c r="G286" s="207" t="s">
        <v>187</v>
      </c>
      <c r="H286" s="208">
        <v>17.494</v>
      </c>
      <c r="I286" s="209"/>
      <c r="J286" s="210">
        <f>ROUND(I286*H286,2)</f>
        <v>0</v>
      </c>
      <c r="K286" s="206" t="s">
        <v>129</v>
      </c>
      <c r="L286" s="45"/>
      <c r="M286" s="211" t="s">
        <v>19</v>
      </c>
      <c r="N286" s="212" t="s">
        <v>43</v>
      </c>
      <c r="O286" s="85"/>
      <c r="P286" s="213">
        <f>O286*H286</f>
        <v>0</v>
      </c>
      <c r="Q286" s="213">
        <v>0</v>
      </c>
      <c r="R286" s="213">
        <f>Q286*H286</f>
        <v>0</v>
      </c>
      <c r="S286" s="213">
        <v>0</v>
      </c>
      <c r="T286" s="213">
        <f>S286*H286</f>
        <v>0</v>
      </c>
      <c r="U286" s="214" t="s">
        <v>19</v>
      </c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15" t="s">
        <v>130</v>
      </c>
      <c r="AT286" s="215" t="s">
        <v>125</v>
      </c>
      <c r="AU286" s="215" t="s">
        <v>82</v>
      </c>
      <c r="AY286" s="18" t="s">
        <v>123</v>
      </c>
      <c r="BE286" s="216">
        <f>IF(N286="základní",J286,0)</f>
        <v>0</v>
      </c>
      <c r="BF286" s="216">
        <f>IF(N286="snížená",J286,0)</f>
        <v>0</v>
      </c>
      <c r="BG286" s="216">
        <f>IF(N286="zákl. přenesená",J286,0)</f>
        <v>0</v>
      </c>
      <c r="BH286" s="216">
        <f>IF(N286="sníž. přenesená",J286,0)</f>
        <v>0</v>
      </c>
      <c r="BI286" s="216">
        <f>IF(N286="nulová",J286,0)</f>
        <v>0</v>
      </c>
      <c r="BJ286" s="18" t="s">
        <v>80</v>
      </c>
      <c r="BK286" s="216">
        <f>ROUND(I286*H286,2)</f>
        <v>0</v>
      </c>
      <c r="BL286" s="18" t="s">
        <v>130</v>
      </c>
      <c r="BM286" s="215" t="s">
        <v>456</v>
      </c>
    </row>
    <row r="287" s="2" customFormat="1">
      <c r="A287" s="39"/>
      <c r="B287" s="40"/>
      <c r="C287" s="41"/>
      <c r="D287" s="217" t="s">
        <v>132</v>
      </c>
      <c r="E287" s="41"/>
      <c r="F287" s="218" t="s">
        <v>457</v>
      </c>
      <c r="G287" s="41"/>
      <c r="H287" s="41"/>
      <c r="I287" s="219"/>
      <c r="J287" s="41"/>
      <c r="K287" s="41"/>
      <c r="L287" s="45"/>
      <c r="M287" s="220"/>
      <c r="N287" s="221"/>
      <c r="O287" s="85"/>
      <c r="P287" s="85"/>
      <c r="Q287" s="85"/>
      <c r="R287" s="85"/>
      <c r="S287" s="85"/>
      <c r="T287" s="85"/>
      <c r="U287" s="86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T287" s="18" t="s">
        <v>132</v>
      </c>
      <c r="AU287" s="18" t="s">
        <v>82</v>
      </c>
    </row>
    <row r="288" s="2" customFormat="1">
      <c r="A288" s="39"/>
      <c r="B288" s="40"/>
      <c r="C288" s="41"/>
      <c r="D288" s="222" t="s">
        <v>134</v>
      </c>
      <c r="E288" s="41"/>
      <c r="F288" s="223" t="s">
        <v>458</v>
      </c>
      <c r="G288" s="41"/>
      <c r="H288" s="41"/>
      <c r="I288" s="219"/>
      <c r="J288" s="41"/>
      <c r="K288" s="41"/>
      <c r="L288" s="45"/>
      <c r="M288" s="220"/>
      <c r="N288" s="221"/>
      <c r="O288" s="85"/>
      <c r="P288" s="85"/>
      <c r="Q288" s="85"/>
      <c r="R288" s="85"/>
      <c r="S288" s="85"/>
      <c r="T288" s="85"/>
      <c r="U288" s="86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T288" s="18" t="s">
        <v>134</v>
      </c>
      <c r="AU288" s="18" t="s">
        <v>82</v>
      </c>
    </row>
    <row r="289" s="2" customFormat="1" ht="16.5" customHeight="1">
      <c r="A289" s="39"/>
      <c r="B289" s="40"/>
      <c r="C289" s="204" t="s">
        <v>459</v>
      </c>
      <c r="D289" s="204" t="s">
        <v>125</v>
      </c>
      <c r="E289" s="205" t="s">
        <v>460</v>
      </c>
      <c r="F289" s="206" t="s">
        <v>461</v>
      </c>
      <c r="G289" s="207" t="s">
        <v>187</v>
      </c>
      <c r="H289" s="208">
        <v>69.975999999999999</v>
      </c>
      <c r="I289" s="209"/>
      <c r="J289" s="210">
        <f>ROUND(I289*H289,2)</f>
        <v>0</v>
      </c>
      <c r="K289" s="206" t="s">
        <v>129</v>
      </c>
      <c r="L289" s="45"/>
      <c r="M289" s="211" t="s">
        <v>19</v>
      </c>
      <c r="N289" s="212" t="s">
        <v>43</v>
      </c>
      <c r="O289" s="85"/>
      <c r="P289" s="213">
        <f>O289*H289</f>
        <v>0</v>
      </c>
      <c r="Q289" s="213">
        <v>0</v>
      </c>
      <c r="R289" s="213">
        <f>Q289*H289</f>
        <v>0</v>
      </c>
      <c r="S289" s="213">
        <v>0</v>
      </c>
      <c r="T289" s="213">
        <f>S289*H289</f>
        <v>0</v>
      </c>
      <c r="U289" s="214" t="s">
        <v>19</v>
      </c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15" t="s">
        <v>130</v>
      </c>
      <c r="AT289" s="215" t="s">
        <v>125</v>
      </c>
      <c r="AU289" s="215" t="s">
        <v>82</v>
      </c>
      <c r="AY289" s="18" t="s">
        <v>123</v>
      </c>
      <c r="BE289" s="216">
        <f>IF(N289="základní",J289,0)</f>
        <v>0</v>
      </c>
      <c r="BF289" s="216">
        <f>IF(N289="snížená",J289,0)</f>
        <v>0</v>
      </c>
      <c r="BG289" s="216">
        <f>IF(N289="zákl. přenesená",J289,0)</f>
        <v>0</v>
      </c>
      <c r="BH289" s="216">
        <f>IF(N289="sníž. přenesená",J289,0)</f>
        <v>0</v>
      </c>
      <c r="BI289" s="216">
        <f>IF(N289="nulová",J289,0)</f>
        <v>0</v>
      </c>
      <c r="BJ289" s="18" t="s">
        <v>80</v>
      </c>
      <c r="BK289" s="216">
        <f>ROUND(I289*H289,2)</f>
        <v>0</v>
      </c>
      <c r="BL289" s="18" t="s">
        <v>130</v>
      </c>
      <c r="BM289" s="215" t="s">
        <v>462</v>
      </c>
    </row>
    <row r="290" s="2" customFormat="1">
      <c r="A290" s="39"/>
      <c r="B290" s="40"/>
      <c r="C290" s="41"/>
      <c r="D290" s="217" t="s">
        <v>132</v>
      </c>
      <c r="E290" s="41"/>
      <c r="F290" s="218" t="s">
        <v>463</v>
      </c>
      <c r="G290" s="41"/>
      <c r="H290" s="41"/>
      <c r="I290" s="219"/>
      <c r="J290" s="41"/>
      <c r="K290" s="41"/>
      <c r="L290" s="45"/>
      <c r="M290" s="220"/>
      <c r="N290" s="221"/>
      <c r="O290" s="85"/>
      <c r="P290" s="85"/>
      <c r="Q290" s="85"/>
      <c r="R290" s="85"/>
      <c r="S290" s="85"/>
      <c r="T290" s="85"/>
      <c r="U290" s="86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T290" s="18" t="s">
        <v>132</v>
      </c>
      <c r="AU290" s="18" t="s">
        <v>82</v>
      </c>
    </row>
    <row r="291" s="2" customFormat="1">
      <c r="A291" s="39"/>
      <c r="B291" s="40"/>
      <c r="C291" s="41"/>
      <c r="D291" s="222" t="s">
        <v>134</v>
      </c>
      <c r="E291" s="41"/>
      <c r="F291" s="223" t="s">
        <v>464</v>
      </c>
      <c r="G291" s="41"/>
      <c r="H291" s="41"/>
      <c r="I291" s="219"/>
      <c r="J291" s="41"/>
      <c r="K291" s="41"/>
      <c r="L291" s="45"/>
      <c r="M291" s="220"/>
      <c r="N291" s="221"/>
      <c r="O291" s="85"/>
      <c r="P291" s="85"/>
      <c r="Q291" s="85"/>
      <c r="R291" s="85"/>
      <c r="S291" s="85"/>
      <c r="T291" s="85"/>
      <c r="U291" s="86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T291" s="18" t="s">
        <v>134</v>
      </c>
      <c r="AU291" s="18" t="s">
        <v>82</v>
      </c>
    </row>
    <row r="292" s="13" customFormat="1">
      <c r="A292" s="13"/>
      <c r="B292" s="224"/>
      <c r="C292" s="225"/>
      <c r="D292" s="217" t="s">
        <v>159</v>
      </c>
      <c r="E292" s="226" t="s">
        <v>19</v>
      </c>
      <c r="F292" s="227" t="s">
        <v>465</v>
      </c>
      <c r="G292" s="225"/>
      <c r="H292" s="228">
        <v>69.975999999999999</v>
      </c>
      <c r="I292" s="229"/>
      <c r="J292" s="225"/>
      <c r="K292" s="225"/>
      <c r="L292" s="230"/>
      <c r="M292" s="231"/>
      <c r="N292" s="232"/>
      <c r="O292" s="232"/>
      <c r="P292" s="232"/>
      <c r="Q292" s="232"/>
      <c r="R292" s="232"/>
      <c r="S292" s="232"/>
      <c r="T292" s="232"/>
      <c r="U292" s="23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4" t="s">
        <v>159</v>
      </c>
      <c r="AU292" s="234" t="s">
        <v>82</v>
      </c>
      <c r="AV292" s="13" t="s">
        <v>82</v>
      </c>
      <c r="AW292" s="13" t="s">
        <v>33</v>
      </c>
      <c r="AX292" s="13" t="s">
        <v>80</v>
      </c>
      <c r="AY292" s="234" t="s">
        <v>123</v>
      </c>
    </row>
    <row r="293" s="2" customFormat="1" ht="21.75" customHeight="1">
      <c r="A293" s="39"/>
      <c r="B293" s="40"/>
      <c r="C293" s="204" t="s">
        <v>466</v>
      </c>
      <c r="D293" s="204" t="s">
        <v>125</v>
      </c>
      <c r="E293" s="205" t="s">
        <v>467</v>
      </c>
      <c r="F293" s="206" t="s">
        <v>468</v>
      </c>
      <c r="G293" s="207" t="s">
        <v>187</v>
      </c>
      <c r="H293" s="208">
        <v>16.899999999999999</v>
      </c>
      <c r="I293" s="209"/>
      <c r="J293" s="210">
        <f>ROUND(I293*H293,2)</f>
        <v>0</v>
      </c>
      <c r="K293" s="206" t="s">
        <v>129</v>
      </c>
      <c r="L293" s="45"/>
      <c r="M293" s="211" t="s">
        <v>19</v>
      </c>
      <c r="N293" s="212" t="s">
        <v>43</v>
      </c>
      <c r="O293" s="85"/>
      <c r="P293" s="213">
        <f>O293*H293</f>
        <v>0</v>
      </c>
      <c r="Q293" s="213">
        <v>0</v>
      </c>
      <c r="R293" s="213">
        <f>Q293*H293</f>
        <v>0</v>
      </c>
      <c r="S293" s="213">
        <v>0</v>
      </c>
      <c r="T293" s="213">
        <f>S293*H293</f>
        <v>0</v>
      </c>
      <c r="U293" s="214" t="s">
        <v>19</v>
      </c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15" t="s">
        <v>130</v>
      </c>
      <c r="AT293" s="215" t="s">
        <v>125</v>
      </c>
      <c r="AU293" s="215" t="s">
        <v>82</v>
      </c>
      <c r="AY293" s="18" t="s">
        <v>123</v>
      </c>
      <c r="BE293" s="216">
        <f>IF(N293="základní",J293,0)</f>
        <v>0</v>
      </c>
      <c r="BF293" s="216">
        <f>IF(N293="snížená",J293,0)</f>
        <v>0</v>
      </c>
      <c r="BG293" s="216">
        <f>IF(N293="zákl. přenesená",J293,0)</f>
        <v>0</v>
      </c>
      <c r="BH293" s="216">
        <f>IF(N293="sníž. přenesená",J293,0)</f>
        <v>0</v>
      </c>
      <c r="BI293" s="216">
        <f>IF(N293="nulová",J293,0)</f>
        <v>0</v>
      </c>
      <c r="BJ293" s="18" t="s">
        <v>80</v>
      </c>
      <c r="BK293" s="216">
        <f>ROUND(I293*H293,2)</f>
        <v>0</v>
      </c>
      <c r="BL293" s="18" t="s">
        <v>130</v>
      </c>
      <c r="BM293" s="215" t="s">
        <v>469</v>
      </c>
    </row>
    <row r="294" s="2" customFormat="1">
      <c r="A294" s="39"/>
      <c r="B294" s="40"/>
      <c r="C294" s="41"/>
      <c r="D294" s="217" t="s">
        <v>132</v>
      </c>
      <c r="E294" s="41"/>
      <c r="F294" s="218" t="s">
        <v>470</v>
      </c>
      <c r="G294" s="41"/>
      <c r="H294" s="41"/>
      <c r="I294" s="219"/>
      <c r="J294" s="41"/>
      <c r="K294" s="41"/>
      <c r="L294" s="45"/>
      <c r="M294" s="220"/>
      <c r="N294" s="221"/>
      <c r="O294" s="85"/>
      <c r="P294" s="85"/>
      <c r="Q294" s="85"/>
      <c r="R294" s="85"/>
      <c r="S294" s="85"/>
      <c r="T294" s="85"/>
      <c r="U294" s="86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T294" s="18" t="s">
        <v>132</v>
      </c>
      <c r="AU294" s="18" t="s">
        <v>82</v>
      </c>
    </row>
    <row r="295" s="2" customFormat="1">
      <c r="A295" s="39"/>
      <c r="B295" s="40"/>
      <c r="C295" s="41"/>
      <c r="D295" s="222" t="s">
        <v>134</v>
      </c>
      <c r="E295" s="41"/>
      <c r="F295" s="223" t="s">
        <v>471</v>
      </c>
      <c r="G295" s="41"/>
      <c r="H295" s="41"/>
      <c r="I295" s="219"/>
      <c r="J295" s="41"/>
      <c r="K295" s="41"/>
      <c r="L295" s="45"/>
      <c r="M295" s="220"/>
      <c r="N295" s="221"/>
      <c r="O295" s="85"/>
      <c r="P295" s="85"/>
      <c r="Q295" s="85"/>
      <c r="R295" s="85"/>
      <c r="S295" s="85"/>
      <c r="T295" s="85"/>
      <c r="U295" s="86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T295" s="18" t="s">
        <v>134</v>
      </c>
      <c r="AU295" s="18" t="s">
        <v>82</v>
      </c>
    </row>
    <row r="296" s="12" customFormat="1" ht="22.8" customHeight="1">
      <c r="A296" s="12"/>
      <c r="B296" s="188"/>
      <c r="C296" s="189"/>
      <c r="D296" s="190" t="s">
        <v>71</v>
      </c>
      <c r="E296" s="202" t="s">
        <v>472</v>
      </c>
      <c r="F296" s="202" t="s">
        <v>473</v>
      </c>
      <c r="G296" s="189"/>
      <c r="H296" s="189"/>
      <c r="I296" s="192"/>
      <c r="J296" s="203">
        <f>BK296</f>
        <v>0</v>
      </c>
      <c r="K296" s="189"/>
      <c r="L296" s="194"/>
      <c r="M296" s="195"/>
      <c r="N296" s="196"/>
      <c r="O296" s="196"/>
      <c r="P296" s="197">
        <f>SUM(P297:P299)</f>
        <v>0</v>
      </c>
      <c r="Q296" s="196"/>
      <c r="R296" s="197">
        <f>SUM(R297:R299)</f>
        <v>0</v>
      </c>
      <c r="S296" s="196"/>
      <c r="T296" s="197">
        <f>SUM(T297:T299)</f>
        <v>0</v>
      </c>
      <c r="U296" s="198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R296" s="199" t="s">
        <v>80</v>
      </c>
      <c r="AT296" s="200" t="s">
        <v>71</v>
      </c>
      <c r="AU296" s="200" t="s">
        <v>80</v>
      </c>
      <c r="AY296" s="199" t="s">
        <v>123</v>
      </c>
      <c r="BK296" s="201">
        <f>SUM(BK297:BK299)</f>
        <v>0</v>
      </c>
    </row>
    <row r="297" s="2" customFormat="1" ht="16.5" customHeight="1">
      <c r="A297" s="39"/>
      <c r="B297" s="40"/>
      <c r="C297" s="204" t="s">
        <v>474</v>
      </c>
      <c r="D297" s="204" t="s">
        <v>125</v>
      </c>
      <c r="E297" s="205" t="s">
        <v>475</v>
      </c>
      <c r="F297" s="206" t="s">
        <v>476</v>
      </c>
      <c r="G297" s="207" t="s">
        <v>187</v>
      </c>
      <c r="H297" s="208">
        <v>27.989000000000001</v>
      </c>
      <c r="I297" s="209"/>
      <c r="J297" s="210">
        <f>ROUND(I297*H297,2)</f>
        <v>0</v>
      </c>
      <c r="K297" s="206" t="s">
        <v>129</v>
      </c>
      <c r="L297" s="45"/>
      <c r="M297" s="211" t="s">
        <v>19</v>
      </c>
      <c r="N297" s="212" t="s">
        <v>43</v>
      </c>
      <c r="O297" s="85"/>
      <c r="P297" s="213">
        <f>O297*H297</f>
        <v>0</v>
      </c>
      <c r="Q297" s="213">
        <v>0</v>
      </c>
      <c r="R297" s="213">
        <f>Q297*H297</f>
        <v>0</v>
      </c>
      <c r="S297" s="213">
        <v>0</v>
      </c>
      <c r="T297" s="213">
        <f>S297*H297</f>
        <v>0</v>
      </c>
      <c r="U297" s="214" t="s">
        <v>19</v>
      </c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15" t="s">
        <v>130</v>
      </c>
      <c r="AT297" s="215" t="s">
        <v>125</v>
      </c>
      <c r="AU297" s="215" t="s">
        <v>82</v>
      </c>
      <c r="AY297" s="18" t="s">
        <v>123</v>
      </c>
      <c r="BE297" s="216">
        <f>IF(N297="základní",J297,0)</f>
        <v>0</v>
      </c>
      <c r="BF297" s="216">
        <f>IF(N297="snížená",J297,0)</f>
        <v>0</v>
      </c>
      <c r="BG297" s="216">
        <f>IF(N297="zákl. přenesená",J297,0)</f>
        <v>0</v>
      </c>
      <c r="BH297" s="216">
        <f>IF(N297="sníž. přenesená",J297,0)</f>
        <v>0</v>
      </c>
      <c r="BI297" s="216">
        <f>IF(N297="nulová",J297,0)</f>
        <v>0</v>
      </c>
      <c r="BJ297" s="18" t="s">
        <v>80</v>
      </c>
      <c r="BK297" s="216">
        <f>ROUND(I297*H297,2)</f>
        <v>0</v>
      </c>
      <c r="BL297" s="18" t="s">
        <v>130</v>
      </c>
      <c r="BM297" s="215" t="s">
        <v>477</v>
      </c>
    </row>
    <row r="298" s="2" customFormat="1">
      <c r="A298" s="39"/>
      <c r="B298" s="40"/>
      <c r="C298" s="41"/>
      <c r="D298" s="217" t="s">
        <v>132</v>
      </c>
      <c r="E298" s="41"/>
      <c r="F298" s="218" t="s">
        <v>478</v>
      </c>
      <c r="G298" s="41"/>
      <c r="H298" s="41"/>
      <c r="I298" s="219"/>
      <c r="J298" s="41"/>
      <c r="K298" s="41"/>
      <c r="L298" s="45"/>
      <c r="M298" s="220"/>
      <c r="N298" s="221"/>
      <c r="O298" s="85"/>
      <c r="P298" s="85"/>
      <c r="Q298" s="85"/>
      <c r="R298" s="85"/>
      <c r="S298" s="85"/>
      <c r="T298" s="85"/>
      <c r="U298" s="86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T298" s="18" t="s">
        <v>132</v>
      </c>
      <c r="AU298" s="18" t="s">
        <v>82</v>
      </c>
    </row>
    <row r="299" s="2" customFormat="1">
      <c r="A299" s="39"/>
      <c r="B299" s="40"/>
      <c r="C299" s="41"/>
      <c r="D299" s="222" t="s">
        <v>134</v>
      </c>
      <c r="E299" s="41"/>
      <c r="F299" s="223" t="s">
        <v>479</v>
      </c>
      <c r="G299" s="41"/>
      <c r="H299" s="41"/>
      <c r="I299" s="219"/>
      <c r="J299" s="41"/>
      <c r="K299" s="41"/>
      <c r="L299" s="45"/>
      <c r="M299" s="220"/>
      <c r="N299" s="221"/>
      <c r="O299" s="85"/>
      <c r="P299" s="85"/>
      <c r="Q299" s="85"/>
      <c r="R299" s="85"/>
      <c r="S299" s="85"/>
      <c r="T299" s="85"/>
      <c r="U299" s="86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T299" s="18" t="s">
        <v>134</v>
      </c>
      <c r="AU299" s="18" t="s">
        <v>82</v>
      </c>
    </row>
    <row r="300" s="12" customFormat="1" ht="25.92" customHeight="1">
      <c r="A300" s="12"/>
      <c r="B300" s="188"/>
      <c r="C300" s="189"/>
      <c r="D300" s="190" t="s">
        <v>71</v>
      </c>
      <c r="E300" s="191" t="s">
        <v>480</v>
      </c>
      <c r="F300" s="191" t="s">
        <v>481</v>
      </c>
      <c r="G300" s="189"/>
      <c r="H300" s="189"/>
      <c r="I300" s="192"/>
      <c r="J300" s="193">
        <f>BK300</f>
        <v>0</v>
      </c>
      <c r="K300" s="189"/>
      <c r="L300" s="194"/>
      <c r="M300" s="195"/>
      <c r="N300" s="196"/>
      <c r="O300" s="196"/>
      <c r="P300" s="197">
        <f>P301+P313</f>
        <v>0</v>
      </c>
      <c r="Q300" s="196"/>
      <c r="R300" s="197">
        <f>R301+R313</f>
        <v>0.344167</v>
      </c>
      <c r="S300" s="196"/>
      <c r="T300" s="197">
        <f>T301+T313</f>
        <v>0</v>
      </c>
      <c r="U300" s="198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R300" s="199" t="s">
        <v>82</v>
      </c>
      <c r="AT300" s="200" t="s">
        <v>71</v>
      </c>
      <c r="AU300" s="200" t="s">
        <v>72</v>
      </c>
      <c r="AY300" s="199" t="s">
        <v>123</v>
      </c>
      <c r="BK300" s="201">
        <f>BK301+BK313</f>
        <v>0</v>
      </c>
    </row>
    <row r="301" s="12" customFormat="1" ht="22.8" customHeight="1">
      <c r="A301" s="12"/>
      <c r="B301" s="188"/>
      <c r="C301" s="189"/>
      <c r="D301" s="190" t="s">
        <v>71</v>
      </c>
      <c r="E301" s="202" t="s">
        <v>482</v>
      </c>
      <c r="F301" s="202" t="s">
        <v>483</v>
      </c>
      <c r="G301" s="189"/>
      <c r="H301" s="189"/>
      <c r="I301" s="192"/>
      <c r="J301" s="203">
        <f>BK301</f>
        <v>0</v>
      </c>
      <c r="K301" s="189"/>
      <c r="L301" s="194"/>
      <c r="M301" s="195"/>
      <c r="N301" s="196"/>
      <c r="O301" s="196"/>
      <c r="P301" s="197">
        <f>SUM(P302:P312)</f>
        <v>0</v>
      </c>
      <c r="Q301" s="196"/>
      <c r="R301" s="197">
        <f>SUM(R302:R312)</f>
        <v>0.2626</v>
      </c>
      <c r="S301" s="196"/>
      <c r="T301" s="197">
        <f>SUM(T302:T312)</f>
        <v>0</v>
      </c>
      <c r="U301" s="198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R301" s="199" t="s">
        <v>82</v>
      </c>
      <c r="AT301" s="200" t="s">
        <v>71</v>
      </c>
      <c r="AU301" s="200" t="s">
        <v>80</v>
      </c>
      <c r="AY301" s="199" t="s">
        <v>123</v>
      </c>
      <c r="BK301" s="201">
        <f>SUM(BK302:BK312)</f>
        <v>0</v>
      </c>
    </row>
    <row r="302" s="2" customFormat="1" ht="24.15" customHeight="1">
      <c r="A302" s="39"/>
      <c r="B302" s="40"/>
      <c r="C302" s="204" t="s">
        <v>484</v>
      </c>
      <c r="D302" s="204" t="s">
        <v>125</v>
      </c>
      <c r="E302" s="205" t="s">
        <v>485</v>
      </c>
      <c r="F302" s="206" t="s">
        <v>486</v>
      </c>
      <c r="G302" s="207" t="s">
        <v>128</v>
      </c>
      <c r="H302" s="208">
        <v>58.659999999999997</v>
      </c>
      <c r="I302" s="209"/>
      <c r="J302" s="210">
        <f>ROUND(I302*H302,2)</f>
        <v>0</v>
      </c>
      <c r="K302" s="206" t="s">
        <v>129</v>
      </c>
      <c r="L302" s="45"/>
      <c r="M302" s="211" t="s">
        <v>19</v>
      </c>
      <c r="N302" s="212" t="s">
        <v>43</v>
      </c>
      <c r="O302" s="85"/>
      <c r="P302" s="213">
        <f>O302*H302</f>
        <v>0</v>
      </c>
      <c r="Q302" s="213">
        <v>0.0040000000000000001</v>
      </c>
      <c r="R302" s="213">
        <f>Q302*H302</f>
        <v>0.23463999999999999</v>
      </c>
      <c r="S302" s="213">
        <v>0</v>
      </c>
      <c r="T302" s="213">
        <f>S302*H302</f>
        <v>0</v>
      </c>
      <c r="U302" s="214" t="s">
        <v>19</v>
      </c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15" t="s">
        <v>233</v>
      </c>
      <c r="AT302" s="215" t="s">
        <v>125</v>
      </c>
      <c r="AU302" s="215" t="s">
        <v>82</v>
      </c>
      <c r="AY302" s="18" t="s">
        <v>123</v>
      </c>
      <c r="BE302" s="216">
        <f>IF(N302="základní",J302,0)</f>
        <v>0</v>
      </c>
      <c r="BF302" s="216">
        <f>IF(N302="snížená",J302,0)</f>
        <v>0</v>
      </c>
      <c r="BG302" s="216">
        <f>IF(N302="zákl. přenesená",J302,0)</f>
        <v>0</v>
      </c>
      <c r="BH302" s="216">
        <f>IF(N302="sníž. přenesená",J302,0)</f>
        <v>0</v>
      </c>
      <c r="BI302" s="216">
        <f>IF(N302="nulová",J302,0)</f>
        <v>0</v>
      </c>
      <c r="BJ302" s="18" t="s">
        <v>80</v>
      </c>
      <c r="BK302" s="216">
        <f>ROUND(I302*H302,2)</f>
        <v>0</v>
      </c>
      <c r="BL302" s="18" t="s">
        <v>233</v>
      </c>
      <c r="BM302" s="215" t="s">
        <v>487</v>
      </c>
    </row>
    <row r="303" s="2" customFormat="1">
      <c r="A303" s="39"/>
      <c r="B303" s="40"/>
      <c r="C303" s="41"/>
      <c r="D303" s="217" t="s">
        <v>132</v>
      </c>
      <c r="E303" s="41"/>
      <c r="F303" s="218" t="s">
        <v>488</v>
      </c>
      <c r="G303" s="41"/>
      <c r="H303" s="41"/>
      <c r="I303" s="219"/>
      <c r="J303" s="41"/>
      <c r="K303" s="41"/>
      <c r="L303" s="45"/>
      <c r="M303" s="220"/>
      <c r="N303" s="221"/>
      <c r="O303" s="85"/>
      <c r="P303" s="85"/>
      <c r="Q303" s="85"/>
      <c r="R303" s="85"/>
      <c r="S303" s="85"/>
      <c r="T303" s="85"/>
      <c r="U303" s="86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T303" s="18" t="s">
        <v>132</v>
      </c>
      <c r="AU303" s="18" t="s">
        <v>82</v>
      </c>
    </row>
    <row r="304" s="2" customFormat="1">
      <c r="A304" s="39"/>
      <c r="B304" s="40"/>
      <c r="C304" s="41"/>
      <c r="D304" s="222" t="s">
        <v>134</v>
      </c>
      <c r="E304" s="41"/>
      <c r="F304" s="223" t="s">
        <v>489</v>
      </c>
      <c r="G304" s="41"/>
      <c r="H304" s="41"/>
      <c r="I304" s="219"/>
      <c r="J304" s="41"/>
      <c r="K304" s="41"/>
      <c r="L304" s="45"/>
      <c r="M304" s="220"/>
      <c r="N304" s="221"/>
      <c r="O304" s="85"/>
      <c r="P304" s="85"/>
      <c r="Q304" s="85"/>
      <c r="R304" s="85"/>
      <c r="S304" s="85"/>
      <c r="T304" s="85"/>
      <c r="U304" s="86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T304" s="18" t="s">
        <v>134</v>
      </c>
      <c r="AU304" s="18" t="s">
        <v>82</v>
      </c>
    </row>
    <row r="305" s="2" customFormat="1">
      <c r="A305" s="39"/>
      <c r="B305" s="40"/>
      <c r="C305" s="41"/>
      <c r="D305" s="217" t="s">
        <v>259</v>
      </c>
      <c r="E305" s="41"/>
      <c r="F305" s="256" t="s">
        <v>490</v>
      </c>
      <c r="G305" s="41"/>
      <c r="H305" s="41"/>
      <c r="I305" s="219"/>
      <c r="J305" s="41"/>
      <c r="K305" s="41"/>
      <c r="L305" s="45"/>
      <c r="M305" s="220"/>
      <c r="N305" s="221"/>
      <c r="O305" s="85"/>
      <c r="P305" s="85"/>
      <c r="Q305" s="85"/>
      <c r="R305" s="85"/>
      <c r="S305" s="85"/>
      <c r="T305" s="85"/>
      <c r="U305" s="86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T305" s="18" t="s">
        <v>259</v>
      </c>
      <c r="AU305" s="18" t="s">
        <v>82</v>
      </c>
    </row>
    <row r="306" s="13" customFormat="1">
      <c r="A306" s="13"/>
      <c r="B306" s="224"/>
      <c r="C306" s="225"/>
      <c r="D306" s="217" t="s">
        <v>159</v>
      </c>
      <c r="E306" s="226" t="s">
        <v>19</v>
      </c>
      <c r="F306" s="227" t="s">
        <v>432</v>
      </c>
      <c r="G306" s="225"/>
      <c r="H306" s="228">
        <v>37.280000000000001</v>
      </c>
      <c r="I306" s="229"/>
      <c r="J306" s="225"/>
      <c r="K306" s="225"/>
      <c r="L306" s="230"/>
      <c r="M306" s="231"/>
      <c r="N306" s="232"/>
      <c r="O306" s="232"/>
      <c r="P306" s="232"/>
      <c r="Q306" s="232"/>
      <c r="R306" s="232"/>
      <c r="S306" s="232"/>
      <c r="T306" s="232"/>
      <c r="U306" s="23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34" t="s">
        <v>159</v>
      </c>
      <c r="AU306" s="234" t="s">
        <v>82</v>
      </c>
      <c r="AV306" s="13" t="s">
        <v>82</v>
      </c>
      <c r="AW306" s="13" t="s">
        <v>33</v>
      </c>
      <c r="AX306" s="13" t="s">
        <v>72</v>
      </c>
      <c r="AY306" s="234" t="s">
        <v>123</v>
      </c>
    </row>
    <row r="307" s="13" customFormat="1">
      <c r="A307" s="13"/>
      <c r="B307" s="224"/>
      <c r="C307" s="225"/>
      <c r="D307" s="217" t="s">
        <v>159</v>
      </c>
      <c r="E307" s="226" t="s">
        <v>19</v>
      </c>
      <c r="F307" s="227" t="s">
        <v>322</v>
      </c>
      <c r="G307" s="225"/>
      <c r="H307" s="228">
        <v>21.379999999999999</v>
      </c>
      <c r="I307" s="229"/>
      <c r="J307" s="225"/>
      <c r="K307" s="225"/>
      <c r="L307" s="230"/>
      <c r="M307" s="231"/>
      <c r="N307" s="232"/>
      <c r="O307" s="232"/>
      <c r="P307" s="232"/>
      <c r="Q307" s="232"/>
      <c r="R307" s="232"/>
      <c r="S307" s="232"/>
      <c r="T307" s="232"/>
      <c r="U307" s="23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4" t="s">
        <v>159</v>
      </c>
      <c r="AU307" s="234" t="s">
        <v>82</v>
      </c>
      <c r="AV307" s="13" t="s">
        <v>82</v>
      </c>
      <c r="AW307" s="13" t="s">
        <v>33</v>
      </c>
      <c r="AX307" s="13" t="s">
        <v>72</v>
      </c>
      <c r="AY307" s="234" t="s">
        <v>123</v>
      </c>
    </row>
    <row r="308" s="14" customFormat="1">
      <c r="A308" s="14"/>
      <c r="B308" s="235"/>
      <c r="C308" s="236"/>
      <c r="D308" s="217" t="s">
        <v>159</v>
      </c>
      <c r="E308" s="237" t="s">
        <v>19</v>
      </c>
      <c r="F308" s="238" t="s">
        <v>162</v>
      </c>
      <c r="G308" s="236"/>
      <c r="H308" s="239">
        <v>58.659999999999997</v>
      </c>
      <c r="I308" s="240"/>
      <c r="J308" s="236"/>
      <c r="K308" s="236"/>
      <c r="L308" s="241"/>
      <c r="M308" s="242"/>
      <c r="N308" s="243"/>
      <c r="O308" s="243"/>
      <c r="P308" s="243"/>
      <c r="Q308" s="243"/>
      <c r="R308" s="243"/>
      <c r="S308" s="243"/>
      <c r="T308" s="243"/>
      <c r="U308" s="24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45" t="s">
        <v>159</v>
      </c>
      <c r="AU308" s="245" t="s">
        <v>82</v>
      </c>
      <c r="AV308" s="14" t="s">
        <v>130</v>
      </c>
      <c r="AW308" s="14" t="s">
        <v>33</v>
      </c>
      <c r="AX308" s="14" t="s">
        <v>80</v>
      </c>
      <c r="AY308" s="245" t="s">
        <v>123</v>
      </c>
    </row>
    <row r="309" s="2" customFormat="1" ht="16.5" customHeight="1">
      <c r="A309" s="39"/>
      <c r="B309" s="40"/>
      <c r="C309" s="204" t="s">
        <v>491</v>
      </c>
      <c r="D309" s="204" t="s">
        <v>125</v>
      </c>
      <c r="E309" s="205" t="s">
        <v>492</v>
      </c>
      <c r="F309" s="206" t="s">
        <v>493</v>
      </c>
      <c r="G309" s="207" t="s">
        <v>128</v>
      </c>
      <c r="H309" s="208">
        <v>37.280000000000001</v>
      </c>
      <c r="I309" s="209"/>
      <c r="J309" s="210">
        <f>ROUND(I309*H309,2)</f>
        <v>0</v>
      </c>
      <c r="K309" s="206" t="s">
        <v>129</v>
      </c>
      <c r="L309" s="45"/>
      <c r="M309" s="211" t="s">
        <v>19</v>
      </c>
      <c r="N309" s="212" t="s">
        <v>43</v>
      </c>
      <c r="O309" s="85"/>
      <c r="P309" s="213">
        <f>O309*H309</f>
        <v>0</v>
      </c>
      <c r="Q309" s="213">
        <v>0.00075000000000000002</v>
      </c>
      <c r="R309" s="213">
        <f>Q309*H309</f>
        <v>0.027960000000000002</v>
      </c>
      <c r="S309" s="213">
        <v>0</v>
      </c>
      <c r="T309" s="213">
        <f>S309*H309</f>
        <v>0</v>
      </c>
      <c r="U309" s="214" t="s">
        <v>19</v>
      </c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15" t="s">
        <v>233</v>
      </c>
      <c r="AT309" s="215" t="s">
        <v>125</v>
      </c>
      <c r="AU309" s="215" t="s">
        <v>82</v>
      </c>
      <c r="AY309" s="18" t="s">
        <v>123</v>
      </c>
      <c r="BE309" s="216">
        <f>IF(N309="základní",J309,0)</f>
        <v>0</v>
      </c>
      <c r="BF309" s="216">
        <f>IF(N309="snížená",J309,0)</f>
        <v>0</v>
      </c>
      <c r="BG309" s="216">
        <f>IF(N309="zákl. přenesená",J309,0)</f>
        <v>0</v>
      </c>
      <c r="BH309" s="216">
        <f>IF(N309="sníž. přenesená",J309,0)</f>
        <v>0</v>
      </c>
      <c r="BI309" s="216">
        <f>IF(N309="nulová",J309,0)</f>
        <v>0</v>
      </c>
      <c r="BJ309" s="18" t="s">
        <v>80</v>
      </c>
      <c r="BK309" s="216">
        <f>ROUND(I309*H309,2)</f>
        <v>0</v>
      </c>
      <c r="BL309" s="18" t="s">
        <v>233</v>
      </c>
      <c r="BM309" s="215" t="s">
        <v>494</v>
      </c>
    </row>
    <row r="310" s="2" customFormat="1">
      <c r="A310" s="39"/>
      <c r="B310" s="40"/>
      <c r="C310" s="41"/>
      <c r="D310" s="217" t="s">
        <v>132</v>
      </c>
      <c r="E310" s="41"/>
      <c r="F310" s="218" t="s">
        <v>495</v>
      </c>
      <c r="G310" s="41"/>
      <c r="H310" s="41"/>
      <c r="I310" s="219"/>
      <c r="J310" s="41"/>
      <c r="K310" s="41"/>
      <c r="L310" s="45"/>
      <c r="M310" s="220"/>
      <c r="N310" s="221"/>
      <c r="O310" s="85"/>
      <c r="P310" s="85"/>
      <c r="Q310" s="85"/>
      <c r="R310" s="85"/>
      <c r="S310" s="85"/>
      <c r="T310" s="85"/>
      <c r="U310" s="86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T310" s="18" t="s">
        <v>132</v>
      </c>
      <c r="AU310" s="18" t="s">
        <v>82</v>
      </c>
    </row>
    <row r="311" s="2" customFormat="1">
      <c r="A311" s="39"/>
      <c r="B311" s="40"/>
      <c r="C311" s="41"/>
      <c r="D311" s="222" t="s">
        <v>134</v>
      </c>
      <c r="E311" s="41"/>
      <c r="F311" s="223" t="s">
        <v>496</v>
      </c>
      <c r="G311" s="41"/>
      <c r="H311" s="41"/>
      <c r="I311" s="219"/>
      <c r="J311" s="41"/>
      <c r="K311" s="41"/>
      <c r="L311" s="45"/>
      <c r="M311" s="220"/>
      <c r="N311" s="221"/>
      <c r="O311" s="85"/>
      <c r="P311" s="85"/>
      <c r="Q311" s="85"/>
      <c r="R311" s="85"/>
      <c r="S311" s="85"/>
      <c r="T311" s="85"/>
      <c r="U311" s="86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T311" s="18" t="s">
        <v>134</v>
      </c>
      <c r="AU311" s="18" t="s">
        <v>82</v>
      </c>
    </row>
    <row r="312" s="13" customFormat="1">
      <c r="A312" s="13"/>
      <c r="B312" s="224"/>
      <c r="C312" s="225"/>
      <c r="D312" s="217" t="s">
        <v>159</v>
      </c>
      <c r="E312" s="226" t="s">
        <v>19</v>
      </c>
      <c r="F312" s="227" t="s">
        <v>432</v>
      </c>
      <c r="G312" s="225"/>
      <c r="H312" s="228">
        <v>37.280000000000001</v>
      </c>
      <c r="I312" s="229"/>
      <c r="J312" s="225"/>
      <c r="K312" s="225"/>
      <c r="L312" s="230"/>
      <c r="M312" s="231"/>
      <c r="N312" s="232"/>
      <c r="O312" s="232"/>
      <c r="P312" s="232"/>
      <c r="Q312" s="232"/>
      <c r="R312" s="232"/>
      <c r="S312" s="232"/>
      <c r="T312" s="232"/>
      <c r="U312" s="23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4" t="s">
        <v>159</v>
      </c>
      <c r="AU312" s="234" t="s">
        <v>82</v>
      </c>
      <c r="AV312" s="13" t="s">
        <v>82</v>
      </c>
      <c r="AW312" s="13" t="s">
        <v>33</v>
      </c>
      <c r="AX312" s="13" t="s">
        <v>80</v>
      </c>
      <c r="AY312" s="234" t="s">
        <v>123</v>
      </c>
    </row>
    <row r="313" s="12" customFormat="1" ht="22.8" customHeight="1">
      <c r="A313" s="12"/>
      <c r="B313" s="188"/>
      <c r="C313" s="189"/>
      <c r="D313" s="190" t="s">
        <v>71</v>
      </c>
      <c r="E313" s="202" t="s">
        <v>497</v>
      </c>
      <c r="F313" s="202" t="s">
        <v>498</v>
      </c>
      <c r="G313" s="189"/>
      <c r="H313" s="189"/>
      <c r="I313" s="192"/>
      <c r="J313" s="203">
        <f>BK313</f>
        <v>0</v>
      </c>
      <c r="K313" s="189"/>
      <c r="L313" s="194"/>
      <c r="M313" s="195"/>
      <c r="N313" s="196"/>
      <c r="O313" s="196"/>
      <c r="P313" s="197">
        <f>SUM(P314:P326)</f>
        <v>0</v>
      </c>
      <c r="Q313" s="196"/>
      <c r="R313" s="197">
        <f>SUM(R314:R326)</f>
        <v>0.081567000000000001</v>
      </c>
      <c r="S313" s="196"/>
      <c r="T313" s="197">
        <f>SUM(T314:T326)</f>
        <v>0</v>
      </c>
      <c r="U313" s="198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R313" s="199" t="s">
        <v>82</v>
      </c>
      <c r="AT313" s="200" t="s">
        <v>71</v>
      </c>
      <c r="AU313" s="200" t="s">
        <v>80</v>
      </c>
      <c r="AY313" s="199" t="s">
        <v>123</v>
      </c>
      <c r="BK313" s="201">
        <f>SUM(BK314:BK326)</f>
        <v>0</v>
      </c>
    </row>
    <row r="314" s="2" customFormat="1" ht="16.5" customHeight="1">
      <c r="A314" s="39"/>
      <c r="B314" s="40"/>
      <c r="C314" s="204" t="s">
        <v>499</v>
      </c>
      <c r="D314" s="204" t="s">
        <v>125</v>
      </c>
      <c r="E314" s="205" t="s">
        <v>500</v>
      </c>
      <c r="F314" s="206" t="s">
        <v>501</v>
      </c>
      <c r="G314" s="207" t="s">
        <v>128</v>
      </c>
      <c r="H314" s="208">
        <v>71.549999999999997</v>
      </c>
      <c r="I314" s="209"/>
      <c r="J314" s="210">
        <f>ROUND(I314*H314,2)</f>
        <v>0</v>
      </c>
      <c r="K314" s="206" t="s">
        <v>129</v>
      </c>
      <c r="L314" s="45"/>
      <c r="M314" s="211" t="s">
        <v>19</v>
      </c>
      <c r="N314" s="212" t="s">
        <v>43</v>
      </c>
      <c r="O314" s="85"/>
      <c r="P314" s="213">
        <f>O314*H314</f>
        <v>0</v>
      </c>
      <c r="Q314" s="213">
        <v>0.00013999999999999999</v>
      </c>
      <c r="R314" s="213">
        <f>Q314*H314</f>
        <v>0.010016999999999998</v>
      </c>
      <c r="S314" s="213">
        <v>0</v>
      </c>
      <c r="T314" s="213">
        <f>S314*H314</f>
        <v>0</v>
      </c>
      <c r="U314" s="214" t="s">
        <v>19</v>
      </c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15" t="s">
        <v>233</v>
      </c>
      <c r="AT314" s="215" t="s">
        <v>125</v>
      </c>
      <c r="AU314" s="215" t="s">
        <v>82</v>
      </c>
      <c r="AY314" s="18" t="s">
        <v>123</v>
      </c>
      <c r="BE314" s="216">
        <f>IF(N314="základní",J314,0)</f>
        <v>0</v>
      </c>
      <c r="BF314" s="216">
        <f>IF(N314="snížená",J314,0)</f>
        <v>0</v>
      </c>
      <c r="BG314" s="216">
        <f>IF(N314="zákl. přenesená",J314,0)</f>
        <v>0</v>
      </c>
      <c r="BH314" s="216">
        <f>IF(N314="sníž. přenesená",J314,0)</f>
        <v>0</v>
      </c>
      <c r="BI314" s="216">
        <f>IF(N314="nulová",J314,0)</f>
        <v>0</v>
      </c>
      <c r="BJ314" s="18" t="s">
        <v>80</v>
      </c>
      <c r="BK314" s="216">
        <f>ROUND(I314*H314,2)</f>
        <v>0</v>
      </c>
      <c r="BL314" s="18" t="s">
        <v>233</v>
      </c>
      <c r="BM314" s="215" t="s">
        <v>502</v>
      </c>
    </row>
    <row r="315" s="2" customFormat="1">
      <c r="A315" s="39"/>
      <c r="B315" s="40"/>
      <c r="C315" s="41"/>
      <c r="D315" s="217" t="s">
        <v>132</v>
      </c>
      <c r="E315" s="41"/>
      <c r="F315" s="218" t="s">
        <v>503</v>
      </c>
      <c r="G315" s="41"/>
      <c r="H315" s="41"/>
      <c r="I315" s="219"/>
      <c r="J315" s="41"/>
      <c r="K315" s="41"/>
      <c r="L315" s="45"/>
      <c r="M315" s="220"/>
      <c r="N315" s="221"/>
      <c r="O315" s="85"/>
      <c r="P315" s="85"/>
      <c r="Q315" s="85"/>
      <c r="R315" s="85"/>
      <c r="S315" s="85"/>
      <c r="T315" s="85"/>
      <c r="U315" s="86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T315" s="18" t="s">
        <v>132</v>
      </c>
      <c r="AU315" s="18" t="s">
        <v>82</v>
      </c>
    </row>
    <row r="316" s="2" customFormat="1">
      <c r="A316" s="39"/>
      <c r="B316" s="40"/>
      <c r="C316" s="41"/>
      <c r="D316" s="222" t="s">
        <v>134</v>
      </c>
      <c r="E316" s="41"/>
      <c r="F316" s="223" t="s">
        <v>504</v>
      </c>
      <c r="G316" s="41"/>
      <c r="H316" s="41"/>
      <c r="I316" s="219"/>
      <c r="J316" s="41"/>
      <c r="K316" s="41"/>
      <c r="L316" s="45"/>
      <c r="M316" s="220"/>
      <c r="N316" s="221"/>
      <c r="O316" s="85"/>
      <c r="P316" s="85"/>
      <c r="Q316" s="85"/>
      <c r="R316" s="85"/>
      <c r="S316" s="85"/>
      <c r="T316" s="85"/>
      <c r="U316" s="86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T316" s="18" t="s">
        <v>134</v>
      </c>
      <c r="AU316" s="18" t="s">
        <v>82</v>
      </c>
    </row>
    <row r="317" s="13" customFormat="1">
      <c r="A317" s="13"/>
      <c r="B317" s="224"/>
      <c r="C317" s="225"/>
      <c r="D317" s="217" t="s">
        <v>159</v>
      </c>
      <c r="E317" s="226" t="s">
        <v>19</v>
      </c>
      <c r="F317" s="227" t="s">
        <v>322</v>
      </c>
      <c r="G317" s="225"/>
      <c r="H317" s="228">
        <v>21.379999999999999</v>
      </c>
      <c r="I317" s="229"/>
      <c r="J317" s="225"/>
      <c r="K317" s="225"/>
      <c r="L317" s="230"/>
      <c r="M317" s="231"/>
      <c r="N317" s="232"/>
      <c r="O317" s="232"/>
      <c r="P317" s="232"/>
      <c r="Q317" s="232"/>
      <c r="R317" s="232"/>
      <c r="S317" s="232"/>
      <c r="T317" s="232"/>
      <c r="U317" s="23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4" t="s">
        <v>159</v>
      </c>
      <c r="AU317" s="234" t="s">
        <v>82</v>
      </c>
      <c r="AV317" s="13" t="s">
        <v>82</v>
      </c>
      <c r="AW317" s="13" t="s">
        <v>33</v>
      </c>
      <c r="AX317" s="13" t="s">
        <v>72</v>
      </c>
      <c r="AY317" s="234" t="s">
        <v>123</v>
      </c>
    </row>
    <row r="318" s="13" customFormat="1">
      <c r="A318" s="13"/>
      <c r="B318" s="224"/>
      <c r="C318" s="225"/>
      <c r="D318" s="217" t="s">
        <v>159</v>
      </c>
      <c r="E318" s="226" t="s">
        <v>19</v>
      </c>
      <c r="F318" s="227" t="s">
        <v>314</v>
      </c>
      <c r="G318" s="225"/>
      <c r="H318" s="228">
        <v>50.170000000000002</v>
      </c>
      <c r="I318" s="229"/>
      <c r="J318" s="225"/>
      <c r="K318" s="225"/>
      <c r="L318" s="230"/>
      <c r="M318" s="231"/>
      <c r="N318" s="232"/>
      <c r="O318" s="232"/>
      <c r="P318" s="232"/>
      <c r="Q318" s="232"/>
      <c r="R318" s="232"/>
      <c r="S318" s="232"/>
      <c r="T318" s="232"/>
      <c r="U318" s="23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4" t="s">
        <v>159</v>
      </c>
      <c r="AU318" s="234" t="s">
        <v>82</v>
      </c>
      <c r="AV318" s="13" t="s">
        <v>82</v>
      </c>
      <c r="AW318" s="13" t="s">
        <v>33</v>
      </c>
      <c r="AX318" s="13" t="s">
        <v>72</v>
      </c>
      <c r="AY318" s="234" t="s">
        <v>123</v>
      </c>
    </row>
    <row r="319" s="14" customFormat="1">
      <c r="A319" s="14"/>
      <c r="B319" s="235"/>
      <c r="C319" s="236"/>
      <c r="D319" s="217" t="s">
        <v>159</v>
      </c>
      <c r="E319" s="237" t="s">
        <v>19</v>
      </c>
      <c r="F319" s="238" t="s">
        <v>162</v>
      </c>
      <c r="G319" s="236"/>
      <c r="H319" s="239">
        <v>71.549999999999997</v>
      </c>
      <c r="I319" s="240"/>
      <c r="J319" s="236"/>
      <c r="K319" s="236"/>
      <c r="L319" s="241"/>
      <c r="M319" s="242"/>
      <c r="N319" s="243"/>
      <c r="O319" s="243"/>
      <c r="P319" s="243"/>
      <c r="Q319" s="243"/>
      <c r="R319" s="243"/>
      <c r="S319" s="243"/>
      <c r="T319" s="243"/>
      <c r="U319" s="24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45" t="s">
        <v>159</v>
      </c>
      <c r="AU319" s="245" t="s">
        <v>82</v>
      </c>
      <c r="AV319" s="14" t="s">
        <v>130</v>
      </c>
      <c r="AW319" s="14" t="s">
        <v>33</v>
      </c>
      <c r="AX319" s="14" t="s">
        <v>80</v>
      </c>
      <c r="AY319" s="245" t="s">
        <v>123</v>
      </c>
    </row>
    <row r="320" s="2" customFormat="1" ht="16.5" customHeight="1">
      <c r="A320" s="39"/>
      <c r="B320" s="40"/>
      <c r="C320" s="204" t="s">
        <v>505</v>
      </c>
      <c r="D320" s="204" t="s">
        <v>125</v>
      </c>
      <c r="E320" s="205" t="s">
        <v>506</v>
      </c>
      <c r="F320" s="206" t="s">
        <v>507</v>
      </c>
      <c r="G320" s="207" t="s">
        <v>128</v>
      </c>
      <c r="H320" s="208">
        <v>71.549999999999997</v>
      </c>
      <c r="I320" s="209"/>
      <c r="J320" s="210">
        <f>ROUND(I320*H320,2)</f>
        <v>0</v>
      </c>
      <c r="K320" s="206" t="s">
        <v>129</v>
      </c>
      <c r="L320" s="45"/>
      <c r="M320" s="211" t="s">
        <v>19</v>
      </c>
      <c r="N320" s="212" t="s">
        <v>43</v>
      </c>
      <c r="O320" s="85"/>
      <c r="P320" s="213">
        <f>O320*H320</f>
        <v>0</v>
      </c>
      <c r="Q320" s="213">
        <v>0.00097999999999999997</v>
      </c>
      <c r="R320" s="213">
        <f>Q320*H320</f>
        <v>0.070119000000000001</v>
      </c>
      <c r="S320" s="213">
        <v>0</v>
      </c>
      <c r="T320" s="213">
        <f>S320*H320</f>
        <v>0</v>
      </c>
      <c r="U320" s="214" t="s">
        <v>19</v>
      </c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15" t="s">
        <v>233</v>
      </c>
      <c r="AT320" s="215" t="s">
        <v>125</v>
      </c>
      <c r="AU320" s="215" t="s">
        <v>82</v>
      </c>
      <c r="AY320" s="18" t="s">
        <v>123</v>
      </c>
      <c r="BE320" s="216">
        <f>IF(N320="základní",J320,0)</f>
        <v>0</v>
      </c>
      <c r="BF320" s="216">
        <f>IF(N320="snížená",J320,0)</f>
        <v>0</v>
      </c>
      <c r="BG320" s="216">
        <f>IF(N320="zákl. přenesená",J320,0)</f>
        <v>0</v>
      </c>
      <c r="BH320" s="216">
        <f>IF(N320="sníž. přenesená",J320,0)</f>
        <v>0</v>
      </c>
      <c r="BI320" s="216">
        <f>IF(N320="nulová",J320,0)</f>
        <v>0</v>
      </c>
      <c r="BJ320" s="18" t="s">
        <v>80</v>
      </c>
      <c r="BK320" s="216">
        <f>ROUND(I320*H320,2)</f>
        <v>0</v>
      </c>
      <c r="BL320" s="18" t="s">
        <v>233</v>
      </c>
      <c r="BM320" s="215" t="s">
        <v>508</v>
      </c>
    </row>
    <row r="321" s="2" customFormat="1">
      <c r="A321" s="39"/>
      <c r="B321" s="40"/>
      <c r="C321" s="41"/>
      <c r="D321" s="217" t="s">
        <v>132</v>
      </c>
      <c r="E321" s="41"/>
      <c r="F321" s="218" t="s">
        <v>509</v>
      </c>
      <c r="G321" s="41"/>
      <c r="H321" s="41"/>
      <c r="I321" s="219"/>
      <c r="J321" s="41"/>
      <c r="K321" s="41"/>
      <c r="L321" s="45"/>
      <c r="M321" s="220"/>
      <c r="N321" s="221"/>
      <c r="O321" s="85"/>
      <c r="P321" s="85"/>
      <c r="Q321" s="85"/>
      <c r="R321" s="85"/>
      <c r="S321" s="85"/>
      <c r="T321" s="85"/>
      <c r="U321" s="86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T321" s="18" t="s">
        <v>132</v>
      </c>
      <c r="AU321" s="18" t="s">
        <v>82</v>
      </c>
    </row>
    <row r="322" s="2" customFormat="1">
      <c r="A322" s="39"/>
      <c r="B322" s="40"/>
      <c r="C322" s="41"/>
      <c r="D322" s="222" t="s">
        <v>134</v>
      </c>
      <c r="E322" s="41"/>
      <c r="F322" s="223" t="s">
        <v>510</v>
      </c>
      <c r="G322" s="41"/>
      <c r="H322" s="41"/>
      <c r="I322" s="219"/>
      <c r="J322" s="41"/>
      <c r="K322" s="41"/>
      <c r="L322" s="45"/>
      <c r="M322" s="220"/>
      <c r="N322" s="221"/>
      <c r="O322" s="85"/>
      <c r="P322" s="85"/>
      <c r="Q322" s="85"/>
      <c r="R322" s="85"/>
      <c r="S322" s="85"/>
      <c r="T322" s="85"/>
      <c r="U322" s="86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T322" s="18" t="s">
        <v>134</v>
      </c>
      <c r="AU322" s="18" t="s">
        <v>82</v>
      </c>
    </row>
    <row r="323" s="2" customFormat="1">
      <c r="A323" s="39"/>
      <c r="B323" s="40"/>
      <c r="C323" s="41"/>
      <c r="D323" s="217" t="s">
        <v>259</v>
      </c>
      <c r="E323" s="41"/>
      <c r="F323" s="256" t="s">
        <v>511</v>
      </c>
      <c r="G323" s="41"/>
      <c r="H323" s="41"/>
      <c r="I323" s="219"/>
      <c r="J323" s="41"/>
      <c r="K323" s="41"/>
      <c r="L323" s="45"/>
      <c r="M323" s="220"/>
      <c r="N323" s="221"/>
      <c r="O323" s="85"/>
      <c r="P323" s="85"/>
      <c r="Q323" s="85"/>
      <c r="R323" s="85"/>
      <c r="S323" s="85"/>
      <c r="T323" s="85"/>
      <c r="U323" s="86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T323" s="18" t="s">
        <v>259</v>
      </c>
      <c r="AU323" s="18" t="s">
        <v>82</v>
      </c>
    </row>
    <row r="324" s="2" customFormat="1" ht="21.75" customHeight="1">
      <c r="A324" s="39"/>
      <c r="B324" s="40"/>
      <c r="C324" s="204" t="s">
        <v>512</v>
      </c>
      <c r="D324" s="204" t="s">
        <v>125</v>
      </c>
      <c r="E324" s="205" t="s">
        <v>513</v>
      </c>
      <c r="F324" s="206" t="s">
        <v>514</v>
      </c>
      <c r="G324" s="207" t="s">
        <v>128</v>
      </c>
      <c r="H324" s="208">
        <v>71.549999999999997</v>
      </c>
      <c r="I324" s="209"/>
      <c r="J324" s="210">
        <f>ROUND(I324*H324,2)</f>
        <v>0</v>
      </c>
      <c r="K324" s="206" t="s">
        <v>129</v>
      </c>
      <c r="L324" s="45"/>
      <c r="M324" s="211" t="s">
        <v>19</v>
      </c>
      <c r="N324" s="212" t="s">
        <v>43</v>
      </c>
      <c r="O324" s="85"/>
      <c r="P324" s="213">
        <f>O324*H324</f>
        <v>0</v>
      </c>
      <c r="Q324" s="213">
        <v>2.0000000000000002E-05</v>
      </c>
      <c r="R324" s="213">
        <f>Q324*H324</f>
        <v>0.001431</v>
      </c>
      <c r="S324" s="213">
        <v>0</v>
      </c>
      <c r="T324" s="213">
        <f>S324*H324</f>
        <v>0</v>
      </c>
      <c r="U324" s="214" t="s">
        <v>19</v>
      </c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15" t="s">
        <v>233</v>
      </c>
      <c r="AT324" s="215" t="s">
        <v>125</v>
      </c>
      <c r="AU324" s="215" t="s">
        <v>82</v>
      </c>
      <c r="AY324" s="18" t="s">
        <v>123</v>
      </c>
      <c r="BE324" s="216">
        <f>IF(N324="základní",J324,0)</f>
        <v>0</v>
      </c>
      <c r="BF324" s="216">
        <f>IF(N324="snížená",J324,0)</f>
        <v>0</v>
      </c>
      <c r="BG324" s="216">
        <f>IF(N324="zákl. přenesená",J324,0)</f>
        <v>0</v>
      </c>
      <c r="BH324" s="216">
        <f>IF(N324="sníž. přenesená",J324,0)</f>
        <v>0</v>
      </c>
      <c r="BI324" s="216">
        <f>IF(N324="nulová",J324,0)</f>
        <v>0</v>
      </c>
      <c r="BJ324" s="18" t="s">
        <v>80</v>
      </c>
      <c r="BK324" s="216">
        <f>ROUND(I324*H324,2)</f>
        <v>0</v>
      </c>
      <c r="BL324" s="18" t="s">
        <v>233</v>
      </c>
      <c r="BM324" s="215" t="s">
        <v>515</v>
      </c>
    </row>
    <row r="325" s="2" customFormat="1">
      <c r="A325" s="39"/>
      <c r="B325" s="40"/>
      <c r="C325" s="41"/>
      <c r="D325" s="217" t="s">
        <v>132</v>
      </c>
      <c r="E325" s="41"/>
      <c r="F325" s="218" t="s">
        <v>516</v>
      </c>
      <c r="G325" s="41"/>
      <c r="H325" s="41"/>
      <c r="I325" s="219"/>
      <c r="J325" s="41"/>
      <c r="K325" s="41"/>
      <c r="L325" s="45"/>
      <c r="M325" s="220"/>
      <c r="N325" s="221"/>
      <c r="O325" s="85"/>
      <c r="P325" s="85"/>
      <c r="Q325" s="85"/>
      <c r="R325" s="85"/>
      <c r="S325" s="85"/>
      <c r="T325" s="85"/>
      <c r="U325" s="86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T325" s="18" t="s">
        <v>132</v>
      </c>
      <c r="AU325" s="18" t="s">
        <v>82</v>
      </c>
    </row>
    <row r="326" s="2" customFormat="1">
      <c r="A326" s="39"/>
      <c r="B326" s="40"/>
      <c r="C326" s="41"/>
      <c r="D326" s="222" t="s">
        <v>134</v>
      </c>
      <c r="E326" s="41"/>
      <c r="F326" s="223" t="s">
        <v>517</v>
      </c>
      <c r="G326" s="41"/>
      <c r="H326" s="41"/>
      <c r="I326" s="219"/>
      <c r="J326" s="41"/>
      <c r="K326" s="41"/>
      <c r="L326" s="45"/>
      <c r="M326" s="257"/>
      <c r="N326" s="258"/>
      <c r="O326" s="259"/>
      <c r="P326" s="259"/>
      <c r="Q326" s="259"/>
      <c r="R326" s="259"/>
      <c r="S326" s="259"/>
      <c r="T326" s="259"/>
      <c r="U326" s="260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T326" s="18" t="s">
        <v>134</v>
      </c>
      <c r="AU326" s="18" t="s">
        <v>82</v>
      </c>
    </row>
    <row r="327" s="2" customFormat="1" ht="6.96" customHeight="1">
      <c r="A327" s="39"/>
      <c r="B327" s="60"/>
      <c r="C327" s="61"/>
      <c r="D327" s="61"/>
      <c r="E327" s="61"/>
      <c r="F327" s="61"/>
      <c r="G327" s="61"/>
      <c r="H327" s="61"/>
      <c r="I327" s="61"/>
      <c r="J327" s="61"/>
      <c r="K327" s="61"/>
      <c r="L327" s="45"/>
      <c r="M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</row>
  </sheetData>
  <sheetProtection sheet="1" autoFilter="0" formatColumns="0" formatRows="0" objects="1" scenarios="1" spinCount="100000" saltValue="DtglPB3IkTa6wRF/h4nhcBwXmShpDilhQi6nlo19mG5D1y3YLF4OOfeGbgevMa+XDmF6OULCjAltkP3pIXQi9g==" hashValue="Lz9D3e39v7mPkucEiSYxdF47p/RZBll8aEgt5IjwhpZAhz6PNMh4pN8L6LCYcm5kGDApOjBrco8ARMMLAxlh7w==" algorithmName="SHA-512" password="CC35"/>
  <autoFilter ref="C90:K326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hyperlinks>
    <hyperlink ref="F96" r:id="rId1" display="https://podminky.urs.cz/item/CS_URS_2025_01/113106121"/>
    <hyperlink ref="F99" r:id="rId2" display="https://podminky.urs.cz/item/CS_URS_2025_01/113107130"/>
    <hyperlink ref="F102" r:id="rId3" display="https://podminky.urs.cz/item/CS_URS_2025_01/113107136"/>
    <hyperlink ref="F105" r:id="rId4" display="https://podminky.urs.cz/item/CS_URS_2025_01/113107141"/>
    <hyperlink ref="F108" r:id="rId5" display="https://podminky.urs.cz/item/CS_URS_2025_01/132212121"/>
    <hyperlink ref="F115" r:id="rId6" display="https://podminky.urs.cz/item/CS_URS_2025_01/132251101"/>
    <hyperlink ref="F122" r:id="rId7" display="https://podminky.urs.cz/item/CS_URS_2025_01/133212811"/>
    <hyperlink ref="F126" r:id="rId8" display="https://podminky.urs.cz/item/CS_URS_2025_01/162651112"/>
    <hyperlink ref="F130" r:id="rId9" display="https://podminky.urs.cz/item/CS_URS_2025_01/171201231"/>
    <hyperlink ref="F135" r:id="rId10" display="https://podminky.urs.cz/item/CS_URS_2025_01/174151101"/>
    <hyperlink ref="F140" r:id="rId11" display="https://podminky.urs.cz/item/CS_URS_2025_01/211971121"/>
    <hyperlink ref="F147" r:id="rId12" display="https://podminky.urs.cz/item/CS_URS_2025_01/212532111"/>
    <hyperlink ref="F151" r:id="rId13" display="https://podminky.urs.cz/item/CS_URS_2025_01/212755214"/>
    <hyperlink ref="F154" r:id="rId14" display="https://podminky.urs.cz/item/CS_URS_2025_01/275313711"/>
    <hyperlink ref="F159" r:id="rId15" display="https://podminky.urs.cz/item/CS_URS_2025_01/319202123"/>
    <hyperlink ref="F165" r:id="rId16" display="https://podminky.urs.cz/item/CS_URS_2025_01/319202124"/>
    <hyperlink ref="F169" r:id="rId17" display="https://podminky.urs.cz/item/CS_URS_2025_01/348101120"/>
    <hyperlink ref="F175" r:id="rId18" display="https://podminky.urs.cz/item/CS_URS_2025_01/348101140"/>
    <hyperlink ref="F182" r:id="rId19" display="https://podminky.urs.cz/item/CS_URS_2025_01/564932111"/>
    <hyperlink ref="F185" r:id="rId20" display="https://podminky.urs.cz/item/CS_URS_2025_01/572340112"/>
    <hyperlink ref="F188" r:id="rId21" display="https://podminky.urs.cz/item/CS_URS_2025_01/596811311"/>
    <hyperlink ref="F195" r:id="rId22" display="https://podminky.urs.cz/item/CS_URS_2025_01/622325121"/>
    <hyperlink ref="F199" r:id="rId23" display="https://podminky.urs.cz/item/CS_URS_2025_01/622325191"/>
    <hyperlink ref="F207" r:id="rId24" display="https://podminky.urs.cz/item/CS_URS_2025_01/622326121"/>
    <hyperlink ref="F212" r:id="rId25" display="https://podminky.urs.cz/item/CS_URS_2025_01/622328231"/>
    <hyperlink ref="F216" r:id="rId26" display="https://podminky.urs.cz/item/CS_URS_2025_01/631311135"/>
    <hyperlink ref="F221" r:id="rId27" display="https://podminky.urs.cz/item/CS_URS_2025_01/631362021"/>
    <hyperlink ref="F226" r:id="rId28" display="https://podminky.urs.cz/item/CS_URS_2025_01/637121111"/>
    <hyperlink ref="F230" r:id="rId29" display="https://podminky.urs.cz/item/CS_URS_2025_01/637311131"/>
    <hyperlink ref="F241" r:id="rId30" display="https://podminky.urs.cz/item/CS_URS_2025_01/935111111"/>
    <hyperlink ref="F246" r:id="rId31" display="https://podminky.urs.cz/item/CS_URS_2025_01/953993326"/>
    <hyperlink ref="F253" r:id="rId32" display="https://podminky.urs.cz/item/CS_URS_2025_01/966008211"/>
    <hyperlink ref="F256" r:id="rId33" display="https://podminky.urs.cz/item/CS_URS_2025_01/966073810"/>
    <hyperlink ref="F259" r:id="rId34" display="https://podminky.urs.cz/item/CS_URS_2025_01/966073811"/>
    <hyperlink ref="F262" r:id="rId35" display="https://podminky.urs.cz/item/CS_URS_2025_01/977151119"/>
    <hyperlink ref="F265" r:id="rId36" display="https://podminky.urs.cz/item/CS_URS_2025_01/978015391"/>
    <hyperlink ref="F269" r:id="rId37" display="https://podminky.urs.cz/item/CS_URS_2025_01/985131111"/>
    <hyperlink ref="F272" r:id="rId38" display="https://podminky.urs.cz/item/CS_URS_2025_01/985131211"/>
    <hyperlink ref="F278" r:id="rId39" display="https://podminky.urs.cz/item/CS_URS_2025_01/985131311"/>
    <hyperlink ref="F281" r:id="rId40" display="https://podminky.urs.cz/item/CS_URS_2025_01/985231112"/>
    <hyperlink ref="F284" r:id="rId41" display="https://podminky.urs.cz/item/CS_URS_2025_01/985441124"/>
    <hyperlink ref="F288" r:id="rId42" display="https://podminky.urs.cz/item/CS_URS_2025_01/997013501"/>
    <hyperlink ref="F291" r:id="rId43" display="https://podminky.urs.cz/item/CS_URS_2025_01/997013509"/>
    <hyperlink ref="F295" r:id="rId44" display="https://podminky.urs.cz/item/CS_URS_2025_01/997013631"/>
    <hyperlink ref="F299" r:id="rId45" display="https://podminky.urs.cz/item/CS_URS_2025_01/998011001"/>
    <hyperlink ref="F304" r:id="rId46" display="https://podminky.urs.cz/item/CS_URS_2025_01/711113115"/>
    <hyperlink ref="F311" r:id="rId47" display="https://podminky.urs.cz/item/CS_URS_2025_01/711161115"/>
    <hyperlink ref="F316" r:id="rId48" display="https://podminky.urs.cz/item/CS_URS_2025_01/783823135"/>
    <hyperlink ref="F322" r:id="rId49" display="https://podminky.urs.cz/item/CS_URS_2025_01/783826315"/>
    <hyperlink ref="F326" r:id="rId50" display="https://podminky.urs.cz/item/CS_URS_2025_01/783896305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85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82</v>
      </c>
    </row>
    <row r="4" s="1" customFormat="1" ht="24.96" customHeight="1">
      <c r="B4" s="21"/>
      <c r="D4" s="131" t="s">
        <v>86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Oprava brány Lesní hřbitov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87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518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20. 4. 2023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19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89</v>
      </c>
      <c r="F15" s="39"/>
      <c r="G15" s="39"/>
      <c r="H15" s="39"/>
      <c r="I15" s="133" t="s">
        <v>28</v>
      </c>
      <c r="J15" s="137" t="s">
        <v>19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29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28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31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32</v>
      </c>
      <c r="F21" s="39"/>
      <c r="G21" s="39"/>
      <c r="H21" s="39"/>
      <c r="I21" s="133" t="s">
        <v>28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34</v>
      </c>
      <c r="E23" s="39"/>
      <c r="F23" s="39"/>
      <c r="G23" s="39"/>
      <c r="H23" s="39"/>
      <c r="I23" s="133" t="s">
        <v>26</v>
      </c>
      <c r="J23" s="137" t="s">
        <v>19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90</v>
      </c>
      <c r="F24" s="39"/>
      <c r="G24" s="39"/>
      <c r="H24" s="39"/>
      <c r="I24" s="133" t="s">
        <v>28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36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9"/>
      <c r="B27" s="140"/>
      <c r="C27" s="139"/>
      <c r="D27" s="139"/>
      <c r="E27" s="141" t="s">
        <v>19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38</v>
      </c>
      <c r="E30" s="39"/>
      <c r="F30" s="39"/>
      <c r="G30" s="39"/>
      <c r="H30" s="39"/>
      <c r="I30" s="39"/>
      <c r="J30" s="145">
        <f>ROUNDUP(J82,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40</v>
      </c>
      <c r="G32" s="39"/>
      <c r="H32" s="39"/>
      <c r="I32" s="146" t="s">
        <v>39</v>
      </c>
      <c r="J32" s="146" t="s">
        <v>41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42</v>
      </c>
      <c r="E33" s="133" t="s">
        <v>43</v>
      </c>
      <c r="F33" s="148">
        <f>ROUNDUP((SUM(BE82:BE98)),  2)</f>
        <v>0</v>
      </c>
      <c r="G33" s="39"/>
      <c r="H33" s="39"/>
      <c r="I33" s="149">
        <v>0.20999999999999999</v>
      </c>
      <c r="J33" s="148">
        <f>ROUNDUP(((SUM(BE82:BE98))*I33),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44</v>
      </c>
      <c r="F34" s="148">
        <f>ROUNDUP((SUM(BF82:BF98)),  2)</f>
        <v>0</v>
      </c>
      <c r="G34" s="39"/>
      <c r="H34" s="39"/>
      <c r="I34" s="149">
        <v>0.14999999999999999</v>
      </c>
      <c r="J34" s="148">
        <f>ROUNDUP(((SUM(BF82:BF98))*I34),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45</v>
      </c>
      <c r="F35" s="148">
        <f>ROUNDUP((SUM(BG82:BG98)),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46</v>
      </c>
      <c r="F36" s="148">
        <f>ROUNDUP((SUM(BH82:BH98)),  2)</f>
        <v>0</v>
      </c>
      <c r="G36" s="39"/>
      <c r="H36" s="39"/>
      <c r="I36" s="149">
        <v>0.14999999999999999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47</v>
      </c>
      <c r="F37" s="148">
        <f>ROUNDUP((SUM(BI82:BI98)),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48</v>
      </c>
      <c r="E39" s="152"/>
      <c r="F39" s="152"/>
      <c r="G39" s="153" t="s">
        <v>49</v>
      </c>
      <c r="H39" s="154" t="s">
        <v>50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91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61" t="str">
        <f>E7</f>
        <v>Oprava brány Lesní hřbitov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87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0" t="str">
        <f>E9</f>
        <v>02 - VRN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Nový Bor</v>
      </c>
      <c r="G52" s="41"/>
      <c r="H52" s="41"/>
      <c r="I52" s="33" t="s">
        <v>23</v>
      </c>
      <c r="J52" s="73" t="str">
        <f>IF(J12="","",J12)</f>
        <v>20. 4. 2023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Město Nový Bor</v>
      </c>
      <c r="G54" s="41"/>
      <c r="H54" s="41"/>
      <c r="I54" s="33" t="s">
        <v>31</v>
      </c>
      <c r="J54" s="37" t="str">
        <f>E21</f>
        <v>R. Voce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>J. Nenšěra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62" t="s">
        <v>92</v>
      </c>
      <c r="D57" s="163"/>
      <c r="E57" s="163"/>
      <c r="F57" s="163"/>
      <c r="G57" s="163"/>
      <c r="H57" s="163"/>
      <c r="I57" s="163"/>
      <c r="J57" s="164" t="s">
        <v>93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5" t="s">
        <v>70</v>
      </c>
      <c r="D59" s="41"/>
      <c r="E59" s="41"/>
      <c r="F59" s="41"/>
      <c r="G59" s="41"/>
      <c r="H59" s="41"/>
      <c r="I59" s="41"/>
      <c r="J59" s="103">
        <f>J82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94</v>
      </c>
    </row>
    <row r="60" s="9" customFormat="1" ht="24.96" customHeight="1">
      <c r="A60" s="9"/>
      <c r="B60" s="166"/>
      <c r="C60" s="167"/>
      <c r="D60" s="168" t="s">
        <v>519</v>
      </c>
      <c r="E60" s="169"/>
      <c r="F60" s="169"/>
      <c r="G60" s="169"/>
      <c r="H60" s="169"/>
      <c r="I60" s="169"/>
      <c r="J60" s="170">
        <f>J83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2"/>
      <c r="C61" s="173"/>
      <c r="D61" s="174" t="s">
        <v>520</v>
      </c>
      <c r="E61" s="175"/>
      <c r="F61" s="175"/>
      <c r="G61" s="175"/>
      <c r="H61" s="175"/>
      <c r="I61" s="175"/>
      <c r="J61" s="176">
        <f>J88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2"/>
      <c r="C62" s="173"/>
      <c r="D62" s="174" t="s">
        <v>521</v>
      </c>
      <c r="E62" s="175"/>
      <c r="F62" s="175"/>
      <c r="G62" s="175"/>
      <c r="H62" s="175"/>
      <c r="I62" s="175"/>
      <c r="J62" s="176">
        <f>J92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2" customFormat="1" ht="21.84" customHeight="1">
      <c r="A63" s="39"/>
      <c r="B63" s="40"/>
      <c r="C63" s="41"/>
      <c r="D63" s="41"/>
      <c r="E63" s="41"/>
      <c r="F63" s="41"/>
      <c r="G63" s="41"/>
      <c r="H63" s="41"/>
      <c r="I63" s="41"/>
      <c r="J63" s="41"/>
      <c r="K63" s="41"/>
      <c r="L63" s="13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4" s="2" customFormat="1" ht="6.96" customHeight="1">
      <c r="A64" s="39"/>
      <c r="B64" s="60"/>
      <c r="C64" s="61"/>
      <c r="D64" s="61"/>
      <c r="E64" s="61"/>
      <c r="F64" s="61"/>
      <c r="G64" s="61"/>
      <c r="H64" s="61"/>
      <c r="I64" s="61"/>
      <c r="J64" s="61"/>
      <c r="K64" s="61"/>
      <c r="L64" s="135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8" s="2" customFormat="1" ht="6.96" customHeight="1">
      <c r="A68" s="39"/>
      <c r="B68" s="62"/>
      <c r="C68" s="63"/>
      <c r="D68" s="63"/>
      <c r="E68" s="63"/>
      <c r="F68" s="63"/>
      <c r="G68" s="63"/>
      <c r="H68" s="63"/>
      <c r="I68" s="63"/>
      <c r="J68" s="63"/>
      <c r="K68" s="63"/>
      <c r="L68" s="13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24.96" customHeight="1">
      <c r="A69" s="39"/>
      <c r="B69" s="40"/>
      <c r="C69" s="24" t="s">
        <v>107</v>
      </c>
      <c r="D69" s="41"/>
      <c r="E69" s="41"/>
      <c r="F69" s="41"/>
      <c r="G69" s="41"/>
      <c r="H69" s="41"/>
      <c r="I69" s="41"/>
      <c r="J69" s="41"/>
      <c r="K69" s="41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6.96" customHeight="1">
      <c r="A70" s="39"/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2" customHeight="1">
      <c r="A71" s="39"/>
      <c r="B71" s="40"/>
      <c r="C71" s="33" t="s">
        <v>16</v>
      </c>
      <c r="D71" s="41"/>
      <c r="E71" s="41"/>
      <c r="F71" s="41"/>
      <c r="G71" s="41"/>
      <c r="H71" s="41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6.5" customHeight="1">
      <c r="A72" s="39"/>
      <c r="B72" s="40"/>
      <c r="C72" s="41"/>
      <c r="D72" s="41"/>
      <c r="E72" s="161" t="str">
        <f>E7</f>
        <v>Oprava brány Lesní hřbitov</v>
      </c>
      <c r="F72" s="33"/>
      <c r="G72" s="33"/>
      <c r="H72" s="33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87</v>
      </c>
      <c r="D73" s="41"/>
      <c r="E73" s="41"/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41"/>
      <c r="D74" s="41"/>
      <c r="E74" s="70" t="str">
        <f>E9</f>
        <v>02 - VRN</v>
      </c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21</v>
      </c>
      <c r="D76" s="41"/>
      <c r="E76" s="41"/>
      <c r="F76" s="28" t="str">
        <f>F12</f>
        <v>Nový Bor</v>
      </c>
      <c r="G76" s="41"/>
      <c r="H76" s="41"/>
      <c r="I76" s="33" t="s">
        <v>23</v>
      </c>
      <c r="J76" s="73" t="str">
        <f>IF(J12="","",J12)</f>
        <v>20. 4. 2023</v>
      </c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5.15" customHeight="1">
      <c r="A78" s="39"/>
      <c r="B78" s="40"/>
      <c r="C78" s="33" t="s">
        <v>25</v>
      </c>
      <c r="D78" s="41"/>
      <c r="E78" s="41"/>
      <c r="F78" s="28" t="str">
        <f>E15</f>
        <v>Město Nový Bor</v>
      </c>
      <c r="G78" s="41"/>
      <c r="H78" s="41"/>
      <c r="I78" s="33" t="s">
        <v>31</v>
      </c>
      <c r="J78" s="37" t="str">
        <f>E21</f>
        <v>R. Voce</v>
      </c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5.15" customHeight="1">
      <c r="A79" s="39"/>
      <c r="B79" s="40"/>
      <c r="C79" s="33" t="s">
        <v>29</v>
      </c>
      <c r="D79" s="41"/>
      <c r="E79" s="41"/>
      <c r="F79" s="28" t="str">
        <f>IF(E18="","",E18)</f>
        <v>Vyplň údaj</v>
      </c>
      <c r="G79" s="41"/>
      <c r="H79" s="41"/>
      <c r="I79" s="33" t="s">
        <v>34</v>
      </c>
      <c r="J79" s="37" t="str">
        <f>E24</f>
        <v>J. Nenšěra</v>
      </c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0.32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11" customFormat="1" ht="29.28" customHeight="1">
      <c r="A81" s="178"/>
      <c r="B81" s="179"/>
      <c r="C81" s="180" t="s">
        <v>108</v>
      </c>
      <c r="D81" s="181" t="s">
        <v>57</v>
      </c>
      <c r="E81" s="181" t="s">
        <v>53</v>
      </c>
      <c r="F81" s="181" t="s">
        <v>54</v>
      </c>
      <c r="G81" s="181" t="s">
        <v>109</v>
      </c>
      <c r="H81" s="181" t="s">
        <v>110</v>
      </c>
      <c r="I81" s="181" t="s">
        <v>111</v>
      </c>
      <c r="J81" s="181" t="s">
        <v>93</v>
      </c>
      <c r="K81" s="182" t="s">
        <v>112</v>
      </c>
      <c r="L81" s="183"/>
      <c r="M81" s="93" t="s">
        <v>19</v>
      </c>
      <c r="N81" s="94" t="s">
        <v>42</v>
      </c>
      <c r="O81" s="94" t="s">
        <v>113</v>
      </c>
      <c r="P81" s="94" t="s">
        <v>114</v>
      </c>
      <c r="Q81" s="94" t="s">
        <v>115</v>
      </c>
      <c r="R81" s="94" t="s">
        <v>116</v>
      </c>
      <c r="S81" s="94" t="s">
        <v>117</v>
      </c>
      <c r="T81" s="94" t="s">
        <v>118</v>
      </c>
      <c r="U81" s="95" t="s">
        <v>119</v>
      </c>
      <c r="V81" s="178"/>
      <c r="W81" s="178"/>
      <c r="X81" s="178"/>
      <c r="Y81" s="178"/>
      <c r="Z81" s="178"/>
      <c r="AA81" s="178"/>
      <c r="AB81" s="178"/>
      <c r="AC81" s="178"/>
      <c r="AD81" s="178"/>
      <c r="AE81" s="178"/>
    </row>
    <row r="82" s="2" customFormat="1" ht="22.8" customHeight="1">
      <c r="A82" s="39"/>
      <c r="B82" s="40"/>
      <c r="C82" s="100" t="s">
        <v>120</v>
      </c>
      <c r="D82" s="41"/>
      <c r="E82" s="41"/>
      <c r="F82" s="41"/>
      <c r="G82" s="41"/>
      <c r="H82" s="41"/>
      <c r="I82" s="41"/>
      <c r="J82" s="184">
        <f>BK82</f>
        <v>0</v>
      </c>
      <c r="K82" s="41"/>
      <c r="L82" s="45"/>
      <c r="M82" s="96"/>
      <c r="N82" s="185"/>
      <c r="O82" s="97"/>
      <c r="P82" s="186">
        <f>P83</f>
        <v>0</v>
      </c>
      <c r="Q82" s="97"/>
      <c r="R82" s="186">
        <f>R83</f>
        <v>0</v>
      </c>
      <c r="S82" s="97"/>
      <c r="T82" s="186">
        <f>T83</f>
        <v>0</v>
      </c>
      <c r="U82" s="98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T82" s="18" t="s">
        <v>71</v>
      </c>
      <c r="AU82" s="18" t="s">
        <v>94</v>
      </c>
      <c r="BK82" s="187">
        <f>BK83</f>
        <v>0</v>
      </c>
    </row>
    <row r="83" s="12" customFormat="1" ht="25.92" customHeight="1">
      <c r="A83" s="12"/>
      <c r="B83" s="188"/>
      <c r="C83" s="189"/>
      <c r="D83" s="190" t="s">
        <v>71</v>
      </c>
      <c r="E83" s="191" t="s">
        <v>84</v>
      </c>
      <c r="F83" s="191" t="s">
        <v>522</v>
      </c>
      <c r="G83" s="189"/>
      <c r="H83" s="189"/>
      <c r="I83" s="192"/>
      <c r="J83" s="193">
        <f>BK83</f>
        <v>0</v>
      </c>
      <c r="K83" s="189"/>
      <c r="L83" s="194"/>
      <c r="M83" s="195"/>
      <c r="N83" s="196"/>
      <c r="O83" s="196"/>
      <c r="P83" s="197">
        <f>P84+SUM(P85:P88)+P92</f>
        <v>0</v>
      </c>
      <c r="Q83" s="196"/>
      <c r="R83" s="197">
        <f>R84+SUM(R85:R88)+R92</f>
        <v>0</v>
      </c>
      <c r="S83" s="196"/>
      <c r="T83" s="197">
        <f>T84+SUM(T85:T88)+T92</f>
        <v>0</v>
      </c>
      <c r="U83" s="198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199" t="s">
        <v>152</v>
      </c>
      <c r="AT83" s="200" t="s">
        <v>71</v>
      </c>
      <c r="AU83" s="200" t="s">
        <v>72</v>
      </c>
      <c r="AY83" s="199" t="s">
        <v>123</v>
      </c>
      <c r="BK83" s="201">
        <f>BK84+SUM(BK85:BK88)+BK92</f>
        <v>0</v>
      </c>
    </row>
    <row r="84" s="2" customFormat="1" ht="16.5" customHeight="1">
      <c r="A84" s="39"/>
      <c r="B84" s="40"/>
      <c r="C84" s="204" t="s">
        <v>80</v>
      </c>
      <c r="D84" s="204" t="s">
        <v>125</v>
      </c>
      <c r="E84" s="205" t="s">
        <v>523</v>
      </c>
      <c r="F84" s="206" t="s">
        <v>524</v>
      </c>
      <c r="G84" s="207" t="s">
        <v>525</v>
      </c>
      <c r="H84" s="208">
        <v>1</v>
      </c>
      <c r="I84" s="209"/>
      <c r="J84" s="210">
        <f>ROUND(I84*H84,2)</f>
        <v>0</v>
      </c>
      <c r="K84" s="206" t="s">
        <v>129</v>
      </c>
      <c r="L84" s="45"/>
      <c r="M84" s="211" t="s">
        <v>19</v>
      </c>
      <c r="N84" s="212" t="s">
        <v>43</v>
      </c>
      <c r="O84" s="85"/>
      <c r="P84" s="213">
        <f>O84*H84</f>
        <v>0</v>
      </c>
      <c r="Q84" s="213">
        <v>0</v>
      </c>
      <c r="R84" s="213">
        <f>Q84*H84</f>
        <v>0</v>
      </c>
      <c r="S84" s="213">
        <v>0</v>
      </c>
      <c r="T84" s="213">
        <f>S84*H84</f>
        <v>0</v>
      </c>
      <c r="U84" s="214" t="s">
        <v>19</v>
      </c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R84" s="215" t="s">
        <v>526</v>
      </c>
      <c r="AT84" s="215" t="s">
        <v>125</v>
      </c>
      <c r="AU84" s="215" t="s">
        <v>80</v>
      </c>
      <c r="AY84" s="18" t="s">
        <v>123</v>
      </c>
      <c r="BE84" s="216">
        <f>IF(N84="základní",J84,0)</f>
        <v>0</v>
      </c>
      <c r="BF84" s="216">
        <f>IF(N84="snížená",J84,0)</f>
        <v>0</v>
      </c>
      <c r="BG84" s="216">
        <f>IF(N84="zákl. přenesená",J84,0)</f>
        <v>0</v>
      </c>
      <c r="BH84" s="216">
        <f>IF(N84="sníž. přenesená",J84,0)</f>
        <v>0</v>
      </c>
      <c r="BI84" s="216">
        <f>IF(N84="nulová",J84,0)</f>
        <v>0</v>
      </c>
      <c r="BJ84" s="18" t="s">
        <v>80</v>
      </c>
      <c r="BK84" s="216">
        <f>ROUND(I84*H84,2)</f>
        <v>0</v>
      </c>
      <c r="BL84" s="18" t="s">
        <v>526</v>
      </c>
      <c r="BM84" s="215" t="s">
        <v>527</v>
      </c>
    </row>
    <row r="85" s="2" customFormat="1">
      <c r="A85" s="39"/>
      <c r="B85" s="40"/>
      <c r="C85" s="41"/>
      <c r="D85" s="217" t="s">
        <v>132</v>
      </c>
      <c r="E85" s="41"/>
      <c r="F85" s="218" t="s">
        <v>524</v>
      </c>
      <c r="G85" s="41"/>
      <c r="H85" s="41"/>
      <c r="I85" s="219"/>
      <c r="J85" s="41"/>
      <c r="K85" s="41"/>
      <c r="L85" s="45"/>
      <c r="M85" s="220"/>
      <c r="N85" s="221"/>
      <c r="O85" s="85"/>
      <c r="P85" s="85"/>
      <c r="Q85" s="85"/>
      <c r="R85" s="85"/>
      <c r="S85" s="85"/>
      <c r="T85" s="85"/>
      <c r="U85" s="86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18" t="s">
        <v>132</v>
      </c>
      <c r="AU85" s="18" t="s">
        <v>80</v>
      </c>
    </row>
    <row r="86" s="2" customFormat="1">
      <c r="A86" s="39"/>
      <c r="B86" s="40"/>
      <c r="C86" s="41"/>
      <c r="D86" s="222" t="s">
        <v>134</v>
      </c>
      <c r="E86" s="41"/>
      <c r="F86" s="223" t="s">
        <v>528</v>
      </c>
      <c r="G86" s="41"/>
      <c r="H86" s="41"/>
      <c r="I86" s="219"/>
      <c r="J86" s="41"/>
      <c r="K86" s="41"/>
      <c r="L86" s="45"/>
      <c r="M86" s="220"/>
      <c r="N86" s="221"/>
      <c r="O86" s="85"/>
      <c r="P86" s="85"/>
      <c r="Q86" s="85"/>
      <c r="R86" s="85"/>
      <c r="S86" s="85"/>
      <c r="T86" s="85"/>
      <c r="U86" s="86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134</v>
      </c>
      <c r="AU86" s="18" t="s">
        <v>80</v>
      </c>
    </row>
    <row r="87" s="2" customFormat="1">
      <c r="A87" s="39"/>
      <c r="B87" s="40"/>
      <c r="C87" s="41"/>
      <c r="D87" s="217" t="s">
        <v>259</v>
      </c>
      <c r="E87" s="41"/>
      <c r="F87" s="256" t="s">
        <v>529</v>
      </c>
      <c r="G87" s="41"/>
      <c r="H87" s="41"/>
      <c r="I87" s="219"/>
      <c r="J87" s="41"/>
      <c r="K87" s="41"/>
      <c r="L87" s="45"/>
      <c r="M87" s="220"/>
      <c r="N87" s="221"/>
      <c r="O87" s="85"/>
      <c r="P87" s="85"/>
      <c r="Q87" s="85"/>
      <c r="R87" s="85"/>
      <c r="S87" s="85"/>
      <c r="T87" s="85"/>
      <c r="U87" s="86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259</v>
      </c>
      <c r="AU87" s="18" t="s">
        <v>80</v>
      </c>
    </row>
    <row r="88" s="12" customFormat="1" ht="22.8" customHeight="1">
      <c r="A88" s="12"/>
      <c r="B88" s="188"/>
      <c r="C88" s="189"/>
      <c r="D88" s="190" t="s">
        <v>71</v>
      </c>
      <c r="E88" s="202" t="s">
        <v>530</v>
      </c>
      <c r="F88" s="202" t="s">
        <v>531</v>
      </c>
      <c r="G88" s="189"/>
      <c r="H88" s="189"/>
      <c r="I88" s="192"/>
      <c r="J88" s="203">
        <f>BK88</f>
        <v>0</v>
      </c>
      <c r="K88" s="189"/>
      <c r="L88" s="194"/>
      <c r="M88" s="195"/>
      <c r="N88" s="196"/>
      <c r="O88" s="196"/>
      <c r="P88" s="197">
        <f>SUM(P89:P91)</f>
        <v>0</v>
      </c>
      <c r="Q88" s="196"/>
      <c r="R88" s="197">
        <f>SUM(R89:R91)</f>
        <v>0</v>
      </c>
      <c r="S88" s="196"/>
      <c r="T88" s="197">
        <f>SUM(T89:T91)</f>
        <v>0</v>
      </c>
      <c r="U88" s="198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199" t="s">
        <v>152</v>
      </c>
      <c r="AT88" s="200" t="s">
        <v>71</v>
      </c>
      <c r="AU88" s="200" t="s">
        <v>80</v>
      </c>
      <c r="AY88" s="199" t="s">
        <v>123</v>
      </c>
      <c r="BK88" s="201">
        <f>SUM(BK89:BK91)</f>
        <v>0</v>
      </c>
    </row>
    <row r="89" s="2" customFormat="1" ht="16.5" customHeight="1">
      <c r="A89" s="39"/>
      <c r="B89" s="40"/>
      <c r="C89" s="204" t="s">
        <v>82</v>
      </c>
      <c r="D89" s="204" t="s">
        <v>125</v>
      </c>
      <c r="E89" s="205" t="s">
        <v>532</v>
      </c>
      <c r="F89" s="206" t="s">
        <v>533</v>
      </c>
      <c r="G89" s="207" t="s">
        <v>525</v>
      </c>
      <c r="H89" s="208">
        <v>1</v>
      </c>
      <c r="I89" s="209"/>
      <c r="J89" s="210">
        <f>ROUND(I89*H89,2)</f>
        <v>0</v>
      </c>
      <c r="K89" s="206" t="s">
        <v>129</v>
      </c>
      <c r="L89" s="45"/>
      <c r="M89" s="211" t="s">
        <v>19</v>
      </c>
      <c r="N89" s="212" t="s">
        <v>43</v>
      </c>
      <c r="O89" s="85"/>
      <c r="P89" s="213">
        <f>O89*H89</f>
        <v>0</v>
      </c>
      <c r="Q89" s="213">
        <v>0</v>
      </c>
      <c r="R89" s="213">
        <f>Q89*H89</f>
        <v>0</v>
      </c>
      <c r="S89" s="213">
        <v>0</v>
      </c>
      <c r="T89" s="213">
        <f>S89*H89</f>
        <v>0</v>
      </c>
      <c r="U89" s="214" t="s">
        <v>19</v>
      </c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15" t="s">
        <v>526</v>
      </c>
      <c r="AT89" s="215" t="s">
        <v>125</v>
      </c>
      <c r="AU89" s="215" t="s">
        <v>82</v>
      </c>
      <c r="AY89" s="18" t="s">
        <v>123</v>
      </c>
      <c r="BE89" s="216">
        <f>IF(N89="základní",J89,0)</f>
        <v>0</v>
      </c>
      <c r="BF89" s="216">
        <f>IF(N89="snížená",J89,0)</f>
        <v>0</v>
      </c>
      <c r="BG89" s="216">
        <f>IF(N89="zákl. přenesená",J89,0)</f>
        <v>0</v>
      </c>
      <c r="BH89" s="216">
        <f>IF(N89="sníž. přenesená",J89,0)</f>
        <v>0</v>
      </c>
      <c r="BI89" s="216">
        <f>IF(N89="nulová",J89,0)</f>
        <v>0</v>
      </c>
      <c r="BJ89" s="18" t="s">
        <v>80</v>
      </c>
      <c r="BK89" s="216">
        <f>ROUND(I89*H89,2)</f>
        <v>0</v>
      </c>
      <c r="BL89" s="18" t="s">
        <v>526</v>
      </c>
      <c r="BM89" s="215" t="s">
        <v>534</v>
      </c>
    </row>
    <row r="90" s="2" customFormat="1">
      <c r="A90" s="39"/>
      <c r="B90" s="40"/>
      <c r="C90" s="41"/>
      <c r="D90" s="217" t="s">
        <v>132</v>
      </c>
      <c r="E90" s="41"/>
      <c r="F90" s="218" t="s">
        <v>533</v>
      </c>
      <c r="G90" s="41"/>
      <c r="H90" s="41"/>
      <c r="I90" s="219"/>
      <c r="J90" s="41"/>
      <c r="K90" s="41"/>
      <c r="L90" s="45"/>
      <c r="M90" s="220"/>
      <c r="N90" s="221"/>
      <c r="O90" s="85"/>
      <c r="P90" s="85"/>
      <c r="Q90" s="85"/>
      <c r="R90" s="85"/>
      <c r="S90" s="85"/>
      <c r="T90" s="85"/>
      <c r="U90" s="86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132</v>
      </c>
      <c r="AU90" s="18" t="s">
        <v>82</v>
      </c>
    </row>
    <row r="91" s="2" customFormat="1">
      <c r="A91" s="39"/>
      <c r="B91" s="40"/>
      <c r="C91" s="41"/>
      <c r="D91" s="222" t="s">
        <v>134</v>
      </c>
      <c r="E91" s="41"/>
      <c r="F91" s="223" t="s">
        <v>535</v>
      </c>
      <c r="G91" s="41"/>
      <c r="H91" s="41"/>
      <c r="I91" s="219"/>
      <c r="J91" s="41"/>
      <c r="K91" s="41"/>
      <c r="L91" s="45"/>
      <c r="M91" s="220"/>
      <c r="N91" s="221"/>
      <c r="O91" s="85"/>
      <c r="P91" s="85"/>
      <c r="Q91" s="85"/>
      <c r="R91" s="85"/>
      <c r="S91" s="85"/>
      <c r="T91" s="85"/>
      <c r="U91" s="86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134</v>
      </c>
      <c r="AU91" s="18" t="s">
        <v>82</v>
      </c>
    </row>
    <row r="92" s="12" customFormat="1" ht="22.8" customHeight="1">
      <c r="A92" s="12"/>
      <c r="B92" s="188"/>
      <c r="C92" s="189"/>
      <c r="D92" s="190" t="s">
        <v>71</v>
      </c>
      <c r="E92" s="202" t="s">
        <v>536</v>
      </c>
      <c r="F92" s="202" t="s">
        <v>537</v>
      </c>
      <c r="G92" s="189"/>
      <c r="H92" s="189"/>
      <c r="I92" s="192"/>
      <c r="J92" s="203">
        <f>BK92</f>
        <v>0</v>
      </c>
      <c r="K92" s="189"/>
      <c r="L92" s="194"/>
      <c r="M92" s="195"/>
      <c r="N92" s="196"/>
      <c r="O92" s="196"/>
      <c r="P92" s="197">
        <f>SUM(P93:P98)</f>
        <v>0</v>
      </c>
      <c r="Q92" s="196"/>
      <c r="R92" s="197">
        <f>SUM(R93:R98)</f>
        <v>0</v>
      </c>
      <c r="S92" s="196"/>
      <c r="T92" s="197">
        <f>SUM(T93:T98)</f>
        <v>0</v>
      </c>
      <c r="U92" s="198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199" t="s">
        <v>152</v>
      </c>
      <c r="AT92" s="200" t="s">
        <v>71</v>
      </c>
      <c r="AU92" s="200" t="s">
        <v>80</v>
      </c>
      <c r="AY92" s="199" t="s">
        <v>123</v>
      </c>
      <c r="BK92" s="201">
        <f>SUM(BK93:BK98)</f>
        <v>0</v>
      </c>
    </row>
    <row r="93" s="2" customFormat="1" ht="16.5" customHeight="1">
      <c r="A93" s="39"/>
      <c r="B93" s="40"/>
      <c r="C93" s="204" t="s">
        <v>141</v>
      </c>
      <c r="D93" s="204" t="s">
        <v>125</v>
      </c>
      <c r="E93" s="205" t="s">
        <v>538</v>
      </c>
      <c r="F93" s="206" t="s">
        <v>539</v>
      </c>
      <c r="G93" s="207" t="s">
        <v>525</v>
      </c>
      <c r="H93" s="208">
        <v>1</v>
      </c>
      <c r="I93" s="209"/>
      <c r="J93" s="210">
        <f>ROUND(I93*H93,2)</f>
        <v>0</v>
      </c>
      <c r="K93" s="206" t="s">
        <v>129</v>
      </c>
      <c r="L93" s="45"/>
      <c r="M93" s="211" t="s">
        <v>19</v>
      </c>
      <c r="N93" s="212" t="s">
        <v>43</v>
      </c>
      <c r="O93" s="85"/>
      <c r="P93" s="213">
        <f>O93*H93</f>
        <v>0</v>
      </c>
      <c r="Q93" s="213">
        <v>0</v>
      </c>
      <c r="R93" s="213">
        <f>Q93*H93</f>
        <v>0</v>
      </c>
      <c r="S93" s="213">
        <v>0</v>
      </c>
      <c r="T93" s="213">
        <f>S93*H93</f>
        <v>0</v>
      </c>
      <c r="U93" s="214" t="s">
        <v>19</v>
      </c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15" t="s">
        <v>526</v>
      </c>
      <c r="AT93" s="215" t="s">
        <v>125</v>
      </c>
      <c r="AU93" s="215" t="s">
        <v>82</v>
      </c>
      <c r="AY93" s="18" t="s">
        <v>123</v>
      </c>
      <c r="BE93" s="216">
        <f>IF(N93="základní",J93,0)</f>
        <v>0</v>
      </c>
      <c r="BF93" s="216">
        <f>IF(N93="snížená",J93,0)</f>
        <v>0</v>
      </c>
      <c r="BG93" s="216">
        <f>IF(N93="zákl. přenesená",J93,0)</f>
        <v>0</v>
      </c>
      <c r="BH93" s="216">
        <f>IF(N93="sníž. přenesená",J93,0)</f>
        <v>0</v>
      </c>
      <c r="BI93" s="216">
        <f>IF(N93="nulová",J93,0)</f>
        <v>0</v>
      </c>
      <c r="BJ93" s="18" t="s">
        <v>80</v>
      </c>
      <c r="BK93" s="216">
        <f>ROUND(I93*H93,2)</f>
        <v>0</v>
      </c>
      <c r="BL93" s="18" t="s">
        <v>526</v>
      </c>
      <c r="BM93" s="215" t="s">
        <v>540</v>
      </c>
    </row>
    <row r="94" s="2" customFormat="1">
      <c r="A94" s="39"/>
      <c r="B94" s="40"/>
      <c r="C94" s="41"/>
      <c r="D94" s="217" t="s">
        <v>132</v>
      </c>
      <c r="E94" s="41"/>
      <c r="F94" s="218" t="s">
        <v>539</v>
      </c>
      <c r="G94" s="41"/>
      <c r="H94" s="41"/>
      <c r="I94" s="219"/>
      <c r="J94" s="41"/>
      <c r="K94" s="41"/>
      <c r="L94" s="45"/>
      <c r="M94" s="220"/>
      <c r="N94" s="221"/>
      <c r="O94" s="85"/>
      <c r="P94" s="85"/>
      <c r="Q94" s="85"/>
      <c r="R94" s="85"/>
      <c r="S94" s="85"/>
      <c r="T94" s="85"/>
      <c r="U94" s="86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132</v>
      </c>
      <c r="AU94" s="18" t="s">
        <v>82</v>
      </c>
    </row>
    <row r="95" s="2" customFormat="1">
      <c r="A95" s="39"/>
      <c r="B95" s="40"/>
      <c r="C95" s="41"/>
      <c r="D95" s="222" t="s">
        <v>134</v>
      </c>
      <c r="E95" s="41"/>
      <c r="F95" s="223" t="s">
        <v>541</v>
      </c>
      <c r="G95" s="41"/>
      <c r="H95" s="41"/>
      <c r="I95" s="219"/>
      <c r="J95" s="41"/>
      <c r="K95" s="41"/>
      <c r="L95" s="45"/>
      <c r="M95" s="220"/>
      <c r="N95" s="221"/>
      <c r="O95" s="85"/>
      <c r="P95" s="85"/>
      <c r="Q95" s="85"/>
      <c r="R95" s="85"/>
      <c r="S95" s="85"/>
      <c r="T95" s="85"/>
      <c r="U95" s="86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134</v>
      </c>
      <c r="AU95" s="18" t="s">
        <v>82</v>
      </c>
    </row>
    <row r="96" s="2" customFormat="1" ht="16.5" customHeight="1">
      <c r="A96" s="39"/>
      <c r="B96" s="40"/>
      <c r="C96" s="204" t="s">
        <v>130</v>
      </c>
      <c r="D96" s="204" t="s">
        <v>125</v>
      </c>
      <c r="E96" s="205" t="s">
        <v>542</v>
      </c>
      <c r="F96" s="206" t="s">
        <v>543</v>
      </c>
      <c r="G96" s="207" t="s">
        <v>525</v>
      </c>
      <c r="H96" s="208">
        <v>1</v>
      </c>
      <c r="I96" s="209"/>
      <c r="J96" s="210">
        <f>ROUND(I96*H96,2)</f>
        <v>0</v>
      </c>
      <c r="K96" s="206" t="s">
        <v>129</v>
      </c>
      <c r="L96" s="45"/>
      <c r="M96" s="211" t="s">
        <v>19</v>
      </c>
      <c r="N96" s="212" t="s">
        <v>43</v>
      </c>
      <c r="O96" s="85"/>
      <c r="P96" s="213">
        <f>O96*H96</f>
        <v>0</v>
      </c>
      <c r="Q96" s="213">
        <v>0</v>
      </c>
      <c r="R96" s="213">
        <f>Q96*H96</f>
        <v>0</v>
      </c>
      <c r="S96" s="213">
        <v>0</v>
      </c>
      <c r="T96" s="213">
        <f>S96*H96</f>
        <v>0</v>
      </c>
      <c r="U96" s="214" t="s">
        <v>19</v>
      </c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15" t="s">
        <v>526</v>
      </c>
      <c r="AT96" s="215" t="s">
        <v>125</v>
      </c>
      <c r="AU96" s="215" t="s">
        <v>82</v>
      </c>
      <c r="AY96" s="18" t="s">
        <v>123</v>
      </c>
      <c r="BE96" s="216">
        <f>IF(N96="základní",J96,0)</f>
        <v>0</v>
      </c>
      <c r="BF96" s="216">
        <f>IF(N96="snížená",J96,0)</f>
        <v>0</v>
      </c>
      <c r="BG96" s="216">
        <f>IF(N96="zákl. přenesená",J96,0)</f>
        <v>0</v>
      </c>
      <c r="BH96" s="216">
        <f>IF(N96="sníž. přenesená",J96,0)</f>
        <v>0</v>
      </c>
      <c r="BI96" s="216">
        <f>IF(N96="nulová",J96,0)</f>
        <v>0</v>
      </c>
      <c r="BJ96" s="18" t="s">
        <v>80</v>
      </c>
      <c r="BK96" s="216">
        <f>ROUND(I96*H96,2)</f>
        <v>0</v>
      </c>
      <c r="BL96" s="18" t="s">
        <v>526</v>
      </c>
      <c r="BM96" s="215" t="s">
        <v>544</v>
      </c>
    </row>
    <row r="97" s="2" customFormat="1">
      <c r="A97" s="39"/>
      <c r="B97" s="40"/>
      <c r="C97" s="41"/>
      <c r="D97" s="217" t="s">
        <v>132</v>
      </c>
      <c r="E97" s="41"/>
      <c r="F97" s="218" t="s">
        <v>543</v>
      </c>
      <c r="G97" s="41"/>
      <c r="H97" s="41"/>
      <c r="I97" s="219"/>
      <c r="J97" s="41"/>
      <c r="K97" s="41"/>
      <c r="L97" s="45"/>
      <c r="M97" s="220"/>
      <c r="N97" s="221"/>
      <c r="O97" s="85"/>
      <c r="P97" s="85"/>
      <c r="Q97" s="85"/>
      <c r="R97" s="85"/>
      <c r="S97" s="85"/>
      <c r="T97" s="85"/>
      <c r="U97" s="86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132</v>
      </c>
      <c r="AU97" s="18" t="s">
        <v>82</v>
      </c>
    </row>
    <row r="98" s="2" customFormat="1">
      <c r="A98" s="39"/>
      <c r="B98" s="40"/>
      <c r="C98" s="41"/>
      <c r="D98" s="222" t="s">
        <v>134</v>
      </c>
      <c r="E98" s="41"/>
      <c r="F98" s="223" t="s">
        <v>545</v>
      </c>
      <c r="G98" s="41"/>
      <c r="H98" s="41"/>
      <c r="I98" s="219"/>
      <c r="J98" s="41"/>
      <c r="K98" s="41"/>
      <c r="L98" s="45"/>
      <c r="M98" s="257"/>
      <c r="N98" s="258"/>
      <c r="O98" s="259"/>
      <c r="P98" s="259"/>
      <c r="Q98" s="259"/>
      <c r="R98" s="259"/>
      <c r="S98" s="259"/>
      <c r="T98" s="259"/>
      <c r="U98" s="260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18" t="s">
        <v>134</v>
      </c>
      <c r="AU98" s="18" t="s">
        <v>82</v>
      </c>
    </row>
    <row r="99" s="2" customFormat="1" ht="6.96" customHeight="1">
      <c r="A99" s="39"/>
      <c r="B99" s="60"/>
      <c r="C99" s="61"/>
      <c r="D99" s="61"/>
      <c r="E99" s="61"/>
      <c r="F99" s="61"/>
      <c r="G99" s="61"/>
      <c r="H99" s="61"/>
      <c r="I99" s="61"/>
      <c r="J99" s="61"/>
      <c r="K99" s="61"/>
      <c r="L99" s="45"/>
      <c r="M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</sheetData>
  <sheetProtection sheet="1" autoFilter="0" formatColumns="0" formatRows="0" objects="1" scenarios="1" spinCount="100000" saltValue="qOPqTKi7xzIgXGKkOEBFuRfl0ewjo3tetIYXz4lD74CG/ok/sCg5PTAcJ4yesIGkJV48XFsPYIGiYdvYY1S+iw==" hashValue="SvuVOm61UPXx4Plr1611Np6iwx4otGI3sm30I4mFnAyjDcvvnRyrEex3sMzYUjAG6V2a57SP61S/6Oc4dAuCAw==" algorithmName="SHA-512" password="CC35"/>
  <autoFilter ref="C81:K98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hyperlinks>
    <hyperlink ref="F86" r:id="rId1" display="https://podminky.urs.cz/item/CS_URS_2025_01/034103000"/>
    <hyperlink ref="F91" r:id="rId2" display="https://podminky.urs.cz/item/CS_URS_2025_01/013254000"/>
    <hyperlink ref="F95" r:id="rId3" display="https://podminky.urs.cz/item/CS_URS_2025_01/032903000"/>
    <hyperlink ref="F98" r:id="rId4" display="https://podminky.urs.cz/item/CS_URS_2025_01/0343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61" customWidth="1"/>
    <col min="2" max="2" width="1.667969" style="261" customWidth="1"/>
    <col min="3" max="4" width="5" style="261" customWidth="1"/>
    <col min="5" max="5" width="11.66016" style="261" customWidth="1"/>
    <col min="6" max="6" width="9.160156" style="261" customWidth="1"/>
    <col min="7" max="7" width="5" style="261" customWidth="1"/>
    <col min="8" max="8" width="77.83203" style="261" customWidth="1"/>
    <col min="9" max="10" width="20" style="261" customWidth="1"/>
    <col min="11" max="11" width="1.667969" style="261" customWidth="1"/>
  </cols>
  <sheetData>
    <row r="1" s="1" customFormat="1" ht="37.5" customHeight="1"/>
    <row r="2" s="1" customFormat="1" ht="7.5" customHeight="1">
      <c r="B2" s="262"/>
      <c r="C2" s="263"/>
      <c r="D2" s="263"/>
      <c r="E2" s="263"/>
      <c r="F2" s="263"/>
      <c r="G2" s="263"/>
      <c r="H2" s="263"/>
      <c r="I2" s="263"/>
      <c r="J2" s="263"/>
      <c r="K2" s="264"/>
    </row>
    <row r="3" s="15" customFormat="1" ht="45" customHeight="1">
      <c r="B3" s="265"/>
      <c r="C3" s="266" t="s">
        <v>546</v>
      </c>
      <c r="D3" s="266"/>
      <c r="E3" s="266"/>
      <c r="F3" s="266"/>
      <c r="G3" s="266"/>
      <c r="H3" s="266"/>
      <c r="I3" s="266"/>
      <c r="J3" s="266"/>
      <c r="K3" s="267"/>
    </row>
    <row r="4" s="1" customFormat="1" ht="25.5" customHeight="1">
      <c r="B4" s="268"/>
      <c r="C4" s="269" t="s">
        <v>547</v>
      </c>
      <c r="D4" s="269"/>
      <c r="E4" s="269"/>
      <c r="F4" s="269"/>
      <c r="G4" s="269"/>
      <c r="H4" s="269"/>
      <c r="I4" s="269"/>
      <c r="J4" s="269"/>
      <c r="K4" s="270"/>
    </row>
    <row r="5" s="1" customFormat="1" ht="5.25" customHeight="1">
      <c r="B5" s="268"/>
      <c r="C5" s="271"/>
      <c r="D5" s="271"/>
      <c r="E5" s="271"/>
      <c r="F5" s="271"/>
      <c r="G5" s="271"/>
      <c r="H5" s="271"/>
      <c r="I5" s="271"/>
      <c r="J5" s="271"/>
      <c r="K5" s="270"/>
    </row>
    <row r="6" s="1" customFormat="1" ht="15" customHeight="1">
      <c r="B6" s="268"/>
      <c r="C6" s="272" t="s">
        <v>548</v>
      </c>
      <c r="D6" s="272"/>
      <c r="E6" s="272"/>
      <c r="F6" s="272"/>
      <c r="G6" s="272"/>
      <c r="H6" s="272"/>
      <c r="I6" s="272"/>
      <c r="J6" s="272"/>
      <c r="K6" s="270"/>
    </row>
    <row r="7" s="1" customFormat="1" ht="15" customHeight="1">
      <c r="B7" s="273"/>
      <c r="C7" s="272" t="s">
        <v>549</v>
      </c>
      <c r="D7" s="272"/>
      <c r="E7" s="272"/>
      <c r="F7" s="272"/>
      <c r="G7" s="272"/>
      <c r="H7" s="272"/>
      <c r="I7" s="272"/>
      <c r="J7" s="272"/>
      <c r="K7" s="270"/>
    </row>
    <row r="8" s="1" customFormat="1" ht="12.75" customHeight="1">
      <c r="B8" s="273"/>
      <c r="C8" s="272"/>
      <c r="D8" s="272"/>
      <c r="E8" s="272"/>
      <c r="F8" s="272"/>
      <c r="G8" s="272"/>
      <c r="H8" s="272"/>
      <c r="I8" s="272"/>
      <c r="J8" s="272"/>
      <c r="K8" s="270"/>
    </row>
    <row r="9" s="1" customFormat="1" ht="15" customHeight="1">
      <c r="B9" s="273"/>
      <c r="C9" s="272" t="s">
        <v>550</v>
      </c>
      <c r="D9" s="272"/>
      <c r="E9" s="272"/>
      <c r="F9" s="272"/>
      <c r="G9" s="272"/>
      <c r="H9" s="272"/>
      <c r="I9" s="272"/>
      <c r="J9" s="272"/>
      <c r="K9" s="270"/>
    </row>
    <row r="10" s="1" customFormat="1" ht="15" customHeight="1">
      <c r="B10" s="273"/>
      <c r="C10" s="272"/>
      <c r="D10" s="272" t="s">
        <v>551</v>
      </c>
      <c r="E10" s="272"/>
      <c r="F10" s="272"/>
      <c r="G10" s="272"/>
      <c r="H10" s="272"/>
      <c r="I10" s="272"/>
      <c r="J10" s="272"/>
      <c r="K10" s="270"/>
    </row>
    <row r="11" s="1" customFormat="1" ht="15" customHeight="1">
      <c r="B11" s="273"/>
      <c r="C11" s="274"/>
      <c r="D11" s="272" t="s">
        <v>552</v>
      </c>
      <c r="E11" s="272"/>
      <c r="F11" s="272"/>
      <c r="G11" s="272"/>
      <c r="H11" s="272"/>
      <c r="I11" s="272"/>
      <c r="J11" s="272"/>
      <c r="K11" s="270"/>
    </row>
    <row r="12" s="1" customFormat="1" ht="15" customHeight="1">
      <c r="B12" s="273"/>
      <c r="C12" s="274"/>
      <c r="D12" s="272"/>
      <c r="E12" s="272"/>
      <c r="F12" s="272"/>
      <c r="G12" s="272"/>
      <c r="H12" s="272"/>
      <c r="I12" s="272"/>
      <c r="J12" s="272"/>
      <c r="K12" s="270"/>
    </row>
    <row r="13" s="1" customFormat="1" ht="15" customHeight="1">
      <c r="B13" s="273"/>
      <c r="C13" s="274"/>
      <c r="D13" s="275" t="s">
        <v>553</v>
      </c>
      <c r="E13" s="272"/>
      <c r="F13" s="272"/>
      <c r="G13" s="272"/>
      <c r="H13" s="272"/>
      <c r="I13" s="272"/>
      <c r="J13" s="272"/>
      <c r="K13" s="270"/>
    </row>
    <row r="14" s="1" customFormat="1" ht="12.75" customHeight="1">
      <c r="B14" s="273"/>
      <c r="C14" s="274"/>
      <c r="D14" s="274"/>
      <c r="E14" s="274"/>
      <c r="F14" s="274"/>
      <c r="G14" s="274"/>
      <c r="H14" s="274"/>
      <c r="I14" s="274"/>
      <c r="J14" s="274"/>
      <c r="K14" s="270"/>
    </row>
    <row r="15" s="1" customFormat="1" ht="15" customHeight="1">
      <c r="B15" s="273"/>
      <c r="C15" s="274"/>
      <c r="D15" s="272" t="s">
        <v>554</v>
      </c>
      <c r="E15" s="272"/>
      <c r="F15" s="272"/>
      <c r="G15" s="272"/>
      <c r="H15" s="272"/>
      <c r="I15" s="272"/>
      <c r="J15" s="272"/>
      <c r="K15" s="270"/>
    </row>
    <row r="16" s="1" customFormat="1" ht="15" customHeight="1">
      <c r="B16" s="273"/>
      <c r="C16" s="274"/>
      <c r="D16" s="272" t="s">
        <v>555</v>
      </c>
      <c r="E16" s="272"/>
      <c r="F16" s="272"/>
      <c r="G16" s="272"/>
      <c r="H16" s="272"/>
      <c r="I16" s="272"/>
      <c r="J16" s="272"/>
      <c r="K16" s="270"/>
    </row>
    <row r="17" s="1" customFormat="1" ht="15" customHeight="1">
      <c r="B17" s="273"/>
      <c r="C17" s="274"/>
      <c r="D17" s="272" t="s">
        <v>556</v>
      </c>
      <c r="E17" s="272"/>
      <c r="F17" s="272"/>
      <c r="G17" s="272"/>
      <c r="H17" s="272"/>
      <c r="I17" s="272"/>
      <c r="J17" s="272"/>
      <c r="K17" s="270"/>
    </row>
    <row r="18" s="1" customFormat="1" ht="15" customHeight="1">
      <c r="B18" s="273"/>
      <c r="C18" s="274"/>
      <c r="D18" s="274"/>
      <c r="E18" s="276" t="s">
        <v>79</v>
      </c>
      <c r="F18" s="272" t="s">
        <v>557</v>
      </c>
      <c r="G18" s="272"/>
      <c r="H18" s="272"/>
      <c r="I18" s="272"/>
      <c r="J18" s="272"/>
      <c r="K18" s="270"/>
    </row>
    <row r="19" s="1" customFormat="1" ht="15" customHeight="1">
      <c r="B19" s="273"/>
      <c r="C19" s="274"/>
      <c r="D19" s="274"/>
      <c r="E19" s="276" t="s">
        <v>558</v>
      </c>
      <c r="F19" s="272" t="s">
        <v>559</v>
      </c>
      <c r="G19" s="272"/>
      <c r="H19" s="272"/>
      <c r="I19" s="272"/>
      <c r="J19" s="272"/>
      <c r="K19" s="270"/>
    </row>
    <row r="20" s="1" customFormat="1" ht="15" customHeight="1">
      <c r="B20" s="273"/>
      <c r="C20" s="274"/>
      <c r="D20" s="274"/>
      <c r="E20" s="276" t="s">
        <v>560</v>
      </c>
      <c r="F20" s="272" t="s">
        <v>561</v>
      </c>
      <c r="G20" s="272"/>
      <c r="H20" s="272"/>
      <c r="I20" s="272"/>
      <c r="J20" s="272"/>
      <c r="K20" s="270"/>
    </row>
    <row r="21" s="1" customFormat="1" ht="15" customHeight="1">
      <c r="B21" s="273"/>
      <c r="C21" s="274"/>
      <c r="D21" s="274"/>
      <c r="E21" s="276" t="s">
        <v>562</v>
      </c>
      <c r="F21" s="272" t="s">
        <v>563</v>
      </c>
      <c r="G21" s="272"/>
      <c r="H21" s="272"/>
      <c r="I21" s="272"/>
      <c r="J21" s="272"/>
      <c r="K21" s="270"/>
    </row>
    <row r="22" s="1" customFormat="1" ht="15" customHeight="1">
      <c r="B22" s="273"/>
      <c r="C22" s="274"/>
      <c r="D22" s="274"/>
      <c r="E22" s="276" t="s">
        <v>564</v>
      </c>
      <c r="F22" s="272" t="s">
        <v>565</v>
      </c>
      <c r="G22" s="272"/>
      <c r="H22" s="272"/>
      <c r="I22" s="272"/>
      <c r="J22" s="272"/>
      <c r="K22" s="270"/>
    </row>
    <row r="23" s="1" customFormat="1" ht="15" customHeight="1">
      <c r="B23" s="273"/>
      <c r="C23" s="274"/>
      <c r="D23" s="274"/>
      <c r="E23" s="276" t="s">
        <v>566</v>
      </c>
      <c r="F23" s="272" t="s">
        <v>567</v>
      </c>
      <c r="G23" s="272"/>
      <c r="H23" s="272"/>
      <c r="I23" s="272"/>
      <c r="J23" s="272"/>
      <c r="K23" s="270"/>
    </row>
    <row r="24" s="1" customFormat="1" ht="12.75" customHeight="1">
      <c r="B24" s="273"/>
      <c r="C24" s="274"/>
      <c r="D24" s="274"/>
      <c r="E24" s="274"/>
      <c r="F24" s="274"/>
      <c r="G24" s="274"/>
      <c r="H24" s="274"/>
      <c r="I24" s="274"/>
      <c r="J24" s="274"/>
      <c r="K24" s="270"/>
    </row>
    <row r="25" s="1" customFormat="1" ht="15" customHeight="1">
      <c r="B25" s="273"/>
      <c r="C25" s="272" t="s">
        <v>568</v>
      </c>
      <c r="D25" s="272"/>
      <c r="E25" s="272"/>
      <c r="F25" s="272"/>
      <c r="G25" s="272"/>
      <c r="H25" s="272"/>
      <c r="I25" s="272"/>
      <c r="J25" s="272"/>
      <c r="K25" s="270"/>
    </row>
    <row r="26" s="1" customFormat="1" ht="15" customHeight="1">
      <c r="B26" s="273"/>
      <c r="C26" s="272" t="s">
        <v>569</v>
      </c>
      <c r="D26" s="272"/>
      <c r="E26" s="272"/>
      <c r="F26" s="272"/>
      <c r="G26" s="272"/>
      <c r="H26" s="272"/>
      <c r="I26" s="272"/>
      <c r="J26" s="272"/>
      <c r="K26" s="270"/>
    </row>
    <row r="27" s="1" customFormat="1" ht="15" customHeight="1">
      <c r="B27" s="273"/>
      <c r="C27" s="272"/>
      <c r="D27" s="272" t="s">
        <v>570</v>
      </c>
      <c r="E27" s="272"/>
      <c r="F27" s="272"/>
      <c r="G27" s="272"/>
      <c r="H27" s="272"/>
      <c r="I27" s="272"/>
      <c r="J27" s="272"/>
      <c r="K27" s="270"/>
    </row>
    <row r="28" s="1" customFormat="1" ht="15" customHeight="1">
      <c r="B28" s="273"/>
      <c r="C28" s="274"/>
      <c r="D28" s="272" t="s">
        <v>571</v>
      </c>
      <c r="E28" s="272"/>
      <c r="F28" s="272"/>
      <c r="G28" s="272"/>
      <c r="H28" s="272"/>
      <c r="I28" s="272"/>
      <c r="J28" s="272"/>
      <c r="K28" s="270"/>
    </row>
    <row r="29" s="1" customFormat="1" ht="12.75" customHeight="1">
      <c r="B29" s="273"/>
      <c r="C29" s="274"/>
      <c r="D29" s="274"/>
      <c r="E29" s="274"/>
      <c r="F29" s="274"/>
      <c r="G29" s="274"/>
      <c r="H29" s="274"/>
      <c r="I29" s="274"/>
      <c r="J29" s="274"/>
      <c r="K29" s="270"/>
    </row>
    <row r="30" s="1" customFormat="1" ht="15" customHeight="1">
      <c r="B30" s="273"/>
      <c r="C30" s="274"/>
      <c r="D30" s="272" t="s">
        <v>572</v>
      </c>
      <c r="E30" s="272"/>
      <c r="F30" s="272"/>
      <c r="G30" s="272"/>
      <c r="H30" s="272"/>
      <c r="I30" s="272"/>
      <c r="J30" s="272"/>
      <c r="K30" s="270"/>
    </row>
    <row r="31" s="1" customFormat="1" ht="15" customHeight="1">
      <c r="B31" s="273"/>
      <c r="C31" s="274"/>
      <c r="D31" s="272" t="s">
        <v>573</v>
      </c>
      <c r="E31" s="272"/>
      <c r="F31" s="272"/>
      <c r="G31" s="272"/>
      <c r="H31" s="272"/>
      <c r="I31" s="272"/>
      <c r="J31" s="272"/>
      <c r="K31" s="270"/>
    </row>
    <row r="32" s="1" customFormat="1" ht="12.75" customHeight="1">
      <c r="B32" s="273"/>
      <c r="C32" s="274"/>
      <c r="D32" s="274"/>
      <c r="E32" s="274"/>
      <c r="F32" s="274"/>
      <c r="G32" s="274"/>
      <c r="H32" s="274"/>
      <c r="I32" s="274"/>
      <c r="J32" s="274"/>
      <c r="K32" s="270"/>
    </row>
    <row r="33" s="1" customFormat="1" ht="15" customHeight="1">
      <c r="B33" s="273"/>
      <c r="C33" s="274"/>
      <c r="D33" s="272" t="s">
        <v>574</v>
      </c>
      <c r="E33" s="272"/>
      <c r="F33" s="272"/>
      <c r="G33" s="272"/>
      <c r="H33" s="272"/>
      <c r="I33" s="272"/>
      <c r="J33" s="272"/>
      <c r="K33" s="270"/>
    </row>
    <row r="34" s="1" customFormat="1" ht="15" customHeight="1">
      <c r="B34" s="273"/>
      <c r="C34" s="274"/>
      <c r="D34" s="272" t="s">
        <v>575</v>
      </c>
      <c r="E34" s="272"/>
      <c r="F34" s="272"/>
      <c r="G34" s="272"/>
      <c r="H34" s="272"/>
      <c r="I34" s="272"/>
      <c r="J34" s="272"/>
      <c r="K34" s="270"/>
    </row>
    <row r="35" s="1" customFormat="1" ht="15" customHeight="1">
      <c r="B35" s="273"/>
      <c r="C35" s="274"/>
      <c r="D35" s="272" t="s">
        <v>576</v>
      </c>
      <c r="E35" s="272"/>
      <c r="F35" s="272"/>
      <c r="G35" s="272"/>
      <c r="H35" s="272"/>
      <c r="I35" s="272"/>
      <c r="J35" s="272"/>
      <c r="K35" s="270"/>
    </row>
    <row r="36" s="1" customFormat="1" ht="15" customHeight="1">
      <c r="B36" s="273"/>
      <c r="C36" s="274"/>
      <c r="D36" s="272"/>
      <c r="E36" s="275" t="s">
        <v>108</v>
      </c>
      <c r="F36" s="272"/>
      <c r="G36" s="272" t="s">
        <v>577</v>
      </c>
      <c r="H36" s="272"/>
      <c r="I36" s="272"/>
      <c r="J36" s="272"/>
      <c r="K36" s="270"/>
    </row>
    <row r="37" s="1" customFormat="1" ht="30.75" customHeight="1">
      <c r="B37" s="273"/>
      <c r="C37" s="274"/>
      <c r="D37" s="272"/>
      <c r="E37" s="275" t="s">
        <v>578</v>
      </c>
      <c r="F37" s="272"/>
      <c r="G37" s="272" t="s">
        <v>579</v>
      </c>
      <c r="H37" s="272"/>
      <c r="I37" s="272"/>
      <c r="J37" s="272"/>
      <c r="K37" s="270"/>
    </row>
    <row r="38" s="1" customFormat="1" ht="15" customHeight="1">
      <c r="B38" s="273"/>
      <c r="C38" s="274"/>
      <c r="D38" s="272"/>
      <c r="E38" s="275" t="s">
        <v>53</v>
      </c>
      <c r="F38" s="272"/>
      <c r="G38" s="272" t="s">
        <v>580</v>
      </c>
      <c r="H38" s="272"/>
      <c r="I38" s="272"/>
      <c r="J38" s="272"/>
      <c r="K38" s="270"/>
    </row>
    <row r="39" s="1" customFormat="1" ht="15" customHeight="1">
      <c r="B39" s="273"/>
      <c r="C39" s="274"/>
      <c r="D39" s="272"/>
      <c r="E39" s="275" t="s">
        <v>54</v>
      </c>
      <c r="F39" s="272"/>
      <c r="G39" s="272" t="s">
        <v>581</v>
      </c>
      <c r="H39" s="272"/>
      <c r="I39" s="272"/>
      <c r="J39" s="272"/>
      <c r="K39" s="270"/>
    </row>
    <row r="40" s="1" customFormat="1" ht="15" customHeight="1">
      <c r="B40" s="273"/>
      <c r="C40" s="274"/>
      <c r="D40" s="272"/>
      <c r="E40" s="275" t="s">
        <v>109</v>
      </c>
      <c r="F40" s="272"/>
      <c r="G40" s="272" t="s">
        <v>582</v>
      </c>
      <c r="H40" s="272"/>
      <c r="I40" s="272"/>
      <c r="J40" s="272"/>
      <c r="K40" s="270"/>
    </row>
    <row r="41" s="1" customFormat="1" ht="15" customHeight="1">
      <c r="B41" s="273"/>
      <c r="C41" s="274"/>
      <c r="D41" s="272"/>
      <c r="E41" s="275" t="s">
        <v>110</v>
      </c>
      <c r="F41" s="272"/>
      <c r="G41" s="272" t="s">
        <v>583</v>
      </c>
      <c r="H41" s="272"/>
      <c r="I41" s="272"/>
      <c r="J41" s="272"/>
      <c r="K41" s="270"/>
    </row>
    <row r="42" s="1" customFormat="1" ht="15" customHeight="1">
      <c r="B42" s="273"/>
      <c r="C42" s="274"/>
      <c r="D42" s="272"/>
      <c r="E42" s="275" t="s">
        <v>584</v>
      </c>
      <c r="F42" s="272"/>
      <c r="G42" s="272" t="s">
        <v>585</v>
      </c>
      <c r="H42" s="272"/>
      <c r="I42" s="272"/>
      <c r="J42" s="272"/>
      <c r="K42" s="270"/>
    </row>
    <row r="43" s="1" customFormat="1" ht="15" customHeight="1">
      <c r="B43" s="273"/>
      <c r="C43" s="274"/>
      <c r="D43" s="272"/>
      <c r="E43" s="275"/>
      <c r="F43" s="272"/>
      <c r="G43" s="272" t="s">
        <v>586</v>
      </c>
      <c r="H43" s="272"/>
      <c r="I43" s="272"/>
      <c r="J43" s="272"/>
      <c r="K43" s="270"/>
    </row>
    <row r="44" s="1" customFormat="1" ht="15" customHeight="1">
      <c r="B44" s="273"/>
      <c r="C44" s="274"/>
      <c r="D44" s="272"/>
      <c r="E44" s="275" t="s">
        <v>587</v>
      </c>
      <c r="F44" s="272"/>
      <c r="G44" s="272" t="s">
        <v>588</v>
      </c>
      <c r="H44" s="272"/>
      <c r="I44" s="272"/>
      <c r="J44" s="272"/>
      <c r="K44" s="270"/>
    </row>
    <row r="45" s="1" customFormat="1" ht="15" customHeight="1">
      <c r="B45" s="273"/>
      <c r="C45" s="274"/>
      <c r="D45" s="272"/>
      <c r="E45" s="275" t="s">
        <v>112</v>
      </c>
      <c r="F45" s="272"/>
      <c r="G45" s="272" t="s">
        <v>589</v>
      </c>
      <c r="H45" s="272"/>
      <c r="I45" s="272"/>
      <c r="J45" s="272"/>
      <c r="K45" s="270"/>
    </row>
    <row r="46" s="1" customFormat="1" ht="12.75" customHeight="1">
      <c r="B46" s="273"/>
      <c r="C46" s="274"/>
      <c r="D46" s="272"/>
      <c r="E46" s="272"/>
      <c r="F46" s="272"/>
      <c r="G46" s="272"/>
      <c r="H46" s="272"/>
      <c r="I46" s="272"/>
      <c r="J46" s="272"/>
      <c r="K46" s="270"/>
    </row>
    <row r="47" s="1" customFormat="1" ht="15" customHeight="1">
      <c r="B47" s="273"/>
      <c r="C47" s="274"/>
      <c r="D47" s="272" t="s">
        <v>590</v>
      </c>
      <c r="E47" s="272"/>
      <c r="F47" s="272"/>
      <c r="G47" s="272"/>
      <c r="H47" s="272"/>
      <c r="I47" s="272"/>
      <c r="J47" s="272"/>
      <c r="K47" s="270"/>
    </row>
    <row r="48" s="1" customFormat="1" ht="15" customHeight="1">
      <c r="B48" s="273"/>
      <c r="C48" s="274"/>
      <c r="D48" s="274"/>
      <c r="E48" s="272" t="s">
        <v>591</v>
      </c>
      <c r="F48" s="272"/>
      <c r="G48" s="272"/>
      <c r="H48" s="272"/>
      <c r="I48" s="272"/>
      <c r="J48" s="272"/>
      <c r="K48" s="270"/>
    </row>
    <row r="49" s="1" customFormat="1" ht="15" customHeight="1">
      <c r="B49" s="273"/>
      <c r="C49" s="274"/>
      <c r="D49" s="274"/>
      <c r="E49" s="272" t="s">
        <v>592</v>
      </c>
      <c r="F49" s="272"/>
      <c r="G49" s="272"/>
      <c r="H49" s="272"/>
      <c r="I49" s="272"/>
      <c r="J49" s="272"/>
      <c r="K49" s="270"/>
    </row>
    <row r="50" s="1" customFormat="1" ht="15" customHeight="1">
      <c r="B50" s="273"/>
      <c r="C50" s="274"/>
      <c r="D50" s="274"/>
      <c r="E50" s="272" t="s">
        <v>593</v>
      </c>
      <c r="F50" s="272"/>
      <c r="G50" s="272"/>
      <c r="H50" s="272"/>
      <c r="I50" s="272"/>
      <c r="J50" s="272"/>
      <c r="K50" s="270"/>
    </row>
    <row r="51" s="1" customFormat="1" ht="15" customHeight="1">
      <c r="B51" s="273"/>
      <c r="C51" s="274"/>
      <c r="D51" s="272" t="s">
        <v>594</v>
      </c>
      <c r="E51" s="272"/>
      <c r="F51" s="272"/>
      <c r="G51" s="272"/>
      <c r="H51" s="272"/>
      <c r="I51" s="272"/>
      <c r="J51" s="272"/>
      <c r="K51" s="270"/>
    </row>
    <row r="52" s="1" customFormat="1" ht="25.5" customHeight="1">
      <c r="B52" s="268"/>
      <c r="C52" s="269" t="s">
        <v>595</v>
      </c>
      <c r="D52" s="269"/>
      <c r="E52" s="269"/>
      <c r="F52" s="269"/>
      <c r="G52" s="269"/>
      <c r="H52" s="269"/>
      <c r="I52" s="269"/>
      <c r="J52" s="269"/>
      <c r="K52" s="270"/>
    </row>
    <row r="53" s="1" customFormat="1" ht="5.25" customHeight="1">
      <c r="B53" s="268"/>
      <c r="C53" s="271"/>
      <c r="D53" s="271"/>
      <c r="E53" s="271"/>
      <c r="F53" s="271"/>
      <c r="G53" s="271"/>
      <c r="H53" s="271"/>
      <c r="I53" s="271"/>
      <c r="J53" s="271"/>
      <c r="K53" s="270"/>
    </row>
    <row r="54" s="1" customFormat="1" ht="15" customHeight="1">
      <c r="B54" s="268"/>
      <c r="C54" s="272" t="s">
        <v>596</v>
      </c>
      <c r="D54" s="272"/>
      <c r="E54" s="272"/>
      <c r="F54" s="272"/>
      <c r="G54" s="272"/>
      <c r="H54" s="272"/>
      <c r="I54" s="272"/>
      <c r="J54" s="272"/>
      <c r="K54" s="270"/>
    </row>
    <row r="55" s="1" customFormat="1" ht="15" customHeight="1">
      <c r="B55" s="268"/>
      <c r="C55" s="272" t="s">
        <v>597</v>
      </c>
      <c r="D55" s="272"/>
      <c r="E55" s="272"/>
      <c r="F55" s="272"/>
      <c r="G55" s="272"/>
      <c r="H55" s="272"/>
      <c r="I55" s="272"/>
      <c r="J55" s="272"/>
      <c r="K55" s="270"/>
    </row>
    <row r="56" s="1" customFormat="1" ht="12.75" customHeight="1">
      <c r="B56" s="268"/>
      <c r="C56" s="272"/>
      <c r="D56" s="272"/>
      <c r="E56" s="272"/>
      <c r="F56" s="272"/>
      <c r="G56" s="272"/>
      <c r="H56" s="272"/>
      <c r="I56" s="272"/>
      <c r="J56" s="272"/>
      <c r="K56" s="270"/>
    </row>
    <row r="57" s="1" customFormat="1" ht="15" customHeight="1">
      <c r="B57" s="268"/>
      <c r="C57" s="272" t="s">
        <v>598</v>
      </c>
      <c r="D57" s="272"/>
      <c r="E57" s="272"/>
      <c r="F57" s="272"/>
      <c r="G57" s="272"/>
      <c r="H57" s="272"/>
      <c r="I57" s="272"/>
      <c r="J57" s="272"/>
      <c r="K57" s="270"/>
    </row>
    <row r="58" s="1" customFormat="1" ht="15" customHeight="1">
      <c r="B58" s="268"/>
      <c r="C58" s="274"/>
      <c r="D58" s="272" t="s">
        <v>599</v>
      </c>
      <c r="E58" s="272"/>
      <c r="F58" s="272"/>
      <c r="G58" s="272"/>
      <c r="H58" s="272"/>
      <c r="I58" s="272"/>
      <c r="J58" s="272"/>
      <c r="K58" s="270"/>
    </row>
    <row r="59" s="1" customFormat="1" ht="15" customHeight="1">
      <c r="B59" s="268"/>
      <c r="C59" s="274"/>
      <c r="D59" s="272" t="s">
        <v>600</v>
      </c>
      <c r="E59" s="272"/>
      <c r="F59" s="272"/>
      <c r="G59" s="272"/>
      <c r="H59" s="272"/>
      <c r="I59" s="272"/>
      <c r="J59" s="272"/>
      <c r="K59" s="270"/>
    </row>
    <row r="60" s="1" customFormat="1" ht="15" customHeight="1">
      <c r="B60" s="268"/>
      <c r="C60" s="274"/>
      <c r="D60" s="272" t="s">
        <v>601</v>
      </c>
      <c r="E60" s="272"/>
      <c r="F60" s="272"/>
      <c r="G60" s="272"/>
      <c r="H60" s="272"/>
      <c r="I60" s="272"/>
      <c r="J60" s="272"/>
      <c r="K60" s="270"/>
    </row>
    <row r="61" s="1" customFormat="1" ht="15" customHeight="1">
      <c r="B61" s="268"/>
      <c r="C61" s="274"/>
      <c r="D61" s="272" t="s">
        <v>602</v>
      </c>
      <c r="E61" s="272"/>
      <c r="F61" s="272"/>
      <c r="G61" s="272"/>
      <c r="H61" s="272"/>
      <c r="I61" s="272"/>
      <c r="J61" s="272"/>
      <c r="K61" s="270"/>
    </row>
    <row r="62" s="1" customFormat="1" ht="15" customHeight="1">
      <c r="B62" s="268"/>
      <c r="C62" s="274"/>
      <c r="D62" s="277" t="s">
        <v>603</v>
      </c>
      <c r="E62" s="277"/>
      <c r="F62" s="277"/>
      <c r="G62" s="277"/>
      <c r="H62" s="277"/>
      <c r="I62" s="277"/>
      <c r="J62" s="277"/>
      <c r="K62" s="270"/>
    </row>
    <row r="63" s="1" customFormat="1" ht="15" customHeight="1">
      <c r="B63" s="268"/>
      <c r="C63" s="274"/>
      <c r="D63" s="272" t="s">
        <v>604</v>
      </c>
      <c r="E63" s="272"/>
      <c r="F63" s="272"/>
      <c r="G63" s="272"/>
      <c r="H63" s="272"/>
      <c r="I63" s="272"/>
      <c r="J63" s="272"/>
      <c r="K63" s="270"/>
    </row>
    <row r="64" s="1" customFormat="1" ht="12.75" customHeight="1">
      <c r="B64" s="268"/>
      <c r="C64" s="274"/>
      <c r="D64" s="274"/>
      <c r="E64" s="278"/>
      <c r="F64" s="274"/>
      <c r="G64" s="274"/>
      <c r="H64" s="274"/>
      <c r="I64" s="274"/>
      <c r="J64" s="274"/>
      <c r="K64" s="270"/>
    </row>
    <row r="65" s="1" customFormat="1" ht="15" customHeight="1">
      <c r="B65" s="268"/>
      <c r="C65" s="274"/>
      <c r="D65" s="272" t="s">
        <v>605</v>
      </c>
      <c r="E65" s="272"/>
      <c r="F65" s="272"/>
      <c r="G65" s="272"/>
      <c r="H65" s="272"/>
      <c r="I65" s="272"/>
      <c r="J65" s="272"/>
      <c r="K65" s="270"/>
    </row>
    <row r="66" s="1" customFormat="1" ht="15" customHeight="1">
      <c r="B66" s="268"/>
      <c r="C66" s="274"/>
      <c r="D66" s="277" t="s">
        <v>606</v>
      </c>
      <c r="E66" s="277"/>
      <c r="F66" s="277"/>
      <c r="G66" s="277"/>
      <c r="H66" s="277"/>
      <c r="I66" s="277"/>
      <c r="J66" s="277"/>
      <c r="K66" s="270"/>
    </row>
    <row r="67" s="1" customFormat="1" ht="15" customHeight="1">
      <c r="B67" s="268"/>
      <c r="C67" s="274"/>
      <c r="D67" s="272" t="s">
        <v>607</v>
      </c>
      <c r="E67" s="272"/>
      <c r="F67" s="272"/>
      <c r="G67" s="272"/>
      <c r="H67" s="272"/>
      <c r="I67" s="272"/>
      <c r="J67" s="272"/>
      <c r="K67" s="270"/>
    </row>
    <row r="68" s="1" customFormat="1" ht="15" customHeight="1">
      <c r="B68" s="268"/>
      <c r="C68" s="274"/>
      <c r="D68" s="272" t="s">
        <v>608</v>
      </c>
      <c r="E68" s="272"/>
      <c r="F68" s="272"/>
      <c r="G68" s="272"/>
      <c r="H68" s="272"/>
      <c r="I68" s="272"/>
      <c r="J68" s="272"/>
      <c r="K68" s="270"/>
    </row>
    <row r="69" s="1" customFormat="1" ht="15" customHeight="1">
      <c r="B69" s="268"/>
      <c r="C69" s="274"/>
      <c r="D69" s="272" t="s">
        <v>609</v>
      </c>
      <c r="E69" s="272"/>
      <c r="F69" s="272"/>
      <c r="G69" s="272"/>
      <c r="H69" s="272"/>
      <c r="I69" s="272"/>
      <c r="J69" s="272"/>
      <c r="K69" s="270"/>
    </row>
    <row r="70" s="1" customFormat="1" ht="15" customHeight="1">
      <c r="B70" s="268"/>
      <c r="C70" s="274"/>
      <c r="D70" s="272" t="s">
        <v>610</v>
      </c>
      <c r="E70" s="272"/>
      <c r="F70" s="272"/>
      <c r="G70" s="272"/>
      <c r="H70" s="272"/>
      <c r="I70" s="272"/>
      <c r="J70" s="272"/>
      <c r="K70" s="270"/>
    </row>
    <row r="71" s="1" customFormat="1" ht="12.75" customHeight="1">
      <c r="B71" s="279"/>
      <c r="C71" s="280"/>
      <c r="D71" s="280"/>
      <c r="E71" s="280"/>
      <c r="F71" s="280"/>
      <c r="G71" s="280"/>
      <c r="H71" s="280"/>
      <c r="I71" s="280"/>
      <c r="J71" s="280"/>
      <c r="K71" s="281"/>
    </row>
    <row r="72" s="1" customFormat="1" ht="18.75" customHeight="1">
      <c r="B72" s="282"/>
      <c r="C72" s="282"/>
      <c r="D72" s="282"/>
      <c r="E72" s="282"/>
      <c r="F72" s="282"/>
      <c r="G72" s="282"/>
      <c r="H72" s="282"/>
      <c r="I72" s="282"/>
      <c r="J72" s="282"/>
      <c r="K72" s="283"/>
    </row>
    <row r="73" s="1" customFormat="1" ht="18.75" customHeight="1">
      <c r="B73" s="283"/>
      <c r="C73" s="283"/>
      <c r="D73" s="283"/>
      <c r="E73" s="283"/>
      <c r="F73" s="283"/>
      <c r="G73" s="283"/>
      <c r="H73" s="283"/>
      <c r="I73" s="283"/>
      <c r="J73" s="283"/>
      <c r="K73" s="283"/>
    </row>
    <row r="74" s="1" customFormat="1" ht="7.5" customHeight="1">
      <c r="B74" s="284"/>
      <c r="C74" s="285"/>
      <c r="D74" s="285"/>
      <c r="E74" s="285"/>
      <c r="F74" s="285"/>
      <c r="G74" s="285"/>
      <c r="H74" s="285"/>
      <c r="I74" s="285"/>
      <c r="J74" s="285"/>
      <c r="K74" s="286"/>
    </row>
    <row r="75" s="1" customFormat="1" ht="45" customHeight="1">
      <c r="B75" s="287"/>
      <c r="C75" s="288" t="s">
        <v>611</v>
      </c>
      <c r="D75" s="288"/>
      <c r="E75" s="288"/>
      <c r="F75" s="288"/>
      <c r="G75" s="288"/>
      <c r="H75" s="288"/>
      <c r="I75" s="288"/>
      <c r="J75" s="288"/>
      <c r="K75" s="289"/>
    </row>
    <row r="76" s="1" customFormat="1" ht="17.25" customHeight="1">
      <c r="B76" s="287"/>
      <c r="C76" s="290" t="s">
        <v>612</v>
      </c>
      <c r="D76" s="290"/>
      <c r="E76" s="290"/>
      <c r="F76" s="290" t="s">
        <v>613</v>
      </c>
      <c r="G76" s="291"/>
      <c r="H76" s="290" t="s">
        <v>54</v>
      </c>
      <c r="I76" s="290" t="s">
        <v>57</v>
      </c>
      <c r="J76" s="290" t="s">
        <v>614</v>
      </c>
      <c r="K76" s="289"/>
    </row>
    <row r="77" s="1" customFormat="1" ht="17.25" customHeight="1">
      <c r="B77" s="287"/>
      <c r="C77" s="292" t="s">
        <v>615</v>
      </c>
      <c r="D77" s="292"/>
      <c r="E77" s="292"/>
      <c r="F77" s="293" t="s">
        <v>616</v>
      </c>
      <c r="G77" s="294"/>
      <c r="H77" s="292"/>
      <c r="I77" s="292"/>
      <c r="J77" s="292" t="s">
        <v>617</v>
      </c>
      <c r="K77" s="289"/>
    </row>
    <row r="78" s="1" customFormat="1" ht="5.25" customHeight="1">
      <c r="B78" s="287"/>
      <c r="C78" s="295"/>
      <c r="D78" s="295"/>
      <c r="E78" s="295"/>
      <c r="F78" s="295"/>
      <c r="G78" s="296"/>
      <c r="H78" s="295"/>
      <c r="I78" s="295"/>
      <c r="J78" s="295"/>
      <c r="K78" s="289"/>
    </row>
    <row r="79" s="1" customFormat="1" ht="15" customHeight="1">
      <c r="B79" s="287"/>
      <c r="C79" s="275" t="s">
        <v>53</v>
      </c>
      <c r="D79" s="297"/>
      <c r="E79" s="297"/>
      <c r="F79" s="298" t="s">
        <v>618</v>
      </c>
      <c r="G79" s="299"/>
      <c r="H79" s="275" t="s">
        <v>619</v>
      </c>
      <c r="I79" s="275" t="s">
        <v>620</v>
      </c>
      <c r="J79" s="275">
        <v>20</v>
      </c>
      <c r="K79" s="289"/>
    </row>
    <row r="80" s="1" customFormat="1" ht="15" customHeight="1">
      <c r="B80" s="287"/>
      <c r="C80" s="275" t="s">
        <v>621</v>
      </c>
      <c r="D80" s="275"/>
      <c r="E80" s="275"/>
      <c r="F80" s="298" t="s">
        <v>618</v>
      </c>
      <c r="G80" s="299"/>
      <c r="H80" s="275" t="s">
        <v>622</v>
      </c>
      <c r="I80" s="275" t="s">
        <v>620</v>
      </c>
      <c r="J80" s="275">
        <v>120</v>
      </c>
      <c r="K80" s="289"/>
    </row>
    <row r="81" s="1" customFormat="1" ht="15" customHeight="1">
      <c r="B81" s="300"/>
      <c r="C81" s="275" t="s">
        <v>623</v>
      </c>
      <c r="D81" s="275"/>
      <c r="E81" s="275"/>
      <c r="F81" s="298" t="s">
        <v>624</v>
      </c>
      <c r="G81" s="299"/>
      <c r="H81" s="275" t="s">
        <v>625</v>
      </c>
      <c r="I81" s="275" t="s">
        <v>620</v>
      </c>
      <c r="J81" s="275">
        <v>50</v>
      </c>
      <c r="K81" s="289"/>
    </row>
    <row r="82" s="1" customFormat="1" ht="15" customHeight="1">
      <c r="B82" s="300"/>
      <c r="C82" s="275" t="s">
        <v>626</v>
      </c>
      <c r="D82" s="275"/>
      <c r="E82" s="275"/>
      <c r="F82" s="298" t="s">
        <v>618</v>
      </c>
      <c r="G82" s="299"/>
      <c r="H82" s="275" t="s">
        <v>627</v>
      </c>
      <c r="I82" s="275" t="s">
        <v>628</v>
      </c>
      <c r="J82" s="275"/>
      <c r="K82" s="289"/>
    </row>
    <row r="83" s="1" customFormat="1" ht="15" customHeight="1">
      <c r="B83" s="300"/>
      <c r="C83" s="301" t="s">
        <v>629</v>
      </c>
      <c r="D83" s="301"/>
      <c r="E83" s="301"/>
      <c r="F83" s="302" t="s">
        <v>624</v>
      </c>
      <c r="G83" s="301"/>
      <c r="H83" s="301" t="s">
        <v>630</v>
      </c>
      <c r="I83" s="301" t="s">
        <v>620</v>
      </c>
      <c r="J83" s="301">
        <v>15</v>
      </c>
      <c r="K83" s="289"/>
    </row>
    <row r="84" s="1" customFormat="1" ht="15" customHeight="1">
      <c r="B84" s="300"/>
      <c r="C84" s="301" t="s">
        <v>631</v>
      </c>
      <c r="D84" s="301"/>
      <c r="E84" s="301"/>
      <c r="F84" s="302" t="s">
        <v>624</v>
      </c>
      <c r="G84" s="301"/>
      <c r="H84" s="301" t="s">
        <v>632</v>
      </c>
      <c r="I84" s="301" t="s">
        <v>620</v>
      </c>
      <c r="J84" s="301">
        <v>15</v>
      </c>
      <c r="K84" s="289"/>
    </row>
    <row r="85" s="1" customFormat="1" ht="15" customHeight="1">
      <c r="B85" s="300"/>
      <c r="C85" s="301" t="s">
        <v>633</v>
      </c>
      <c r="D85" s="301"/>
      <c r="E85" s="301"/>
      <c r="F85" s="302" t="s">
        <v>624</v>
      </c>
      <c r="G85" s="301"/>
      <c r="H85" s="301" t="s">
        <v>634</v>
      </c>
      <c r="I85" s="301" t="s">
        <v>620</v>
      </c>
      <c r="J85" s="301">
        <v>20</v>
      </c>
      <c r="K85" s="289"/>
    </row>
    <row r="86" s="1" customFormat="1" ht="15" customHeight="1">
      <c r="B86" s="300"/>
      <c r="C86" s="301" t="s">
        <v>635</v>
      </c>
      <c r="D86" s="301"/>
      <c r="E86" s="301"/>
      <c r="F86" s="302" t="s">
        <v>624</v>
      </c>
      <c r="G86" s="301"/>
      <c r="H86" s="301" t="s">
        <v>636</v>
      </c>
      <c r="I86" s="301" t="s">
        <v>620</v>
      </c>
      <c r="J86" s="301">
        <v>20</v>
      </c>
      <c r="K86" s="289"/>
    </row>
    <row r="87" s="1" customFormat="1" ht="15" customHeight="1">
      <c r="B87" s="300"/>
      <c r="C87" s="275" t="s">
        <v>637</v>
      </c>
      <c r="D87" s="275"/>
      <c r="E87" s="275"/>
      <c r="F87" s="298" t="s">
        <v>624</v>
      </c>
      <c r="G87" s="299"/>
      <c r="H87" s="275" t="s">
        <v>638</v>
      </c>
      <c r="I87" s="275" t="s">
        <v>620</v>
      </c>
      <c r="J87" s="275">
        <v>50</v>
      </c>
      <c r="K87" s="289"/>
    </row>
    <row r="88" s="1" customFormat="1" ht="15" customHeight="1">
      <c r="B88" s="300"/>
      <c r="C88" s="275" t="s">
        <v>639</v>
      </c>
      <c r="D88" s="275"/>
      <c r="E88" s="275"/>
      <c r="F88" s="298" t="s">
        <v>624</v>
      </c>
      <c r="G88" s="299"/>
      <c r="H88" s="275" t="s">
        <v>640</v>
      </c>
      <c r="I88" s="275" t="s">
        <v>620</v>
      </c>
      <c r="J88" s="275">
        <v>20</v>
      </c>
      <c r="K88" s="289"/>
    </row>
    <row r="89" s="1" customFormat="1" ht="15" customHeight="1">
      <c r="B89" s="300"/>
      <c r="C89" s="275" t="s">
        <v>641</v>
      </c>
      <c r="D89" s="275"/>
      <c r="E89" s="275"/>
      <c r="F89" s="298" t="s">
        <v>624</v>
      </c>
      <c r="G89" s="299"/>
      <c r="H89" s="275" t="s">
        <v>642</v>
      </c>
      <c r="I89" s="275" t="s">
        <v>620</v>
      </c>
      <c r="J89" s="275">
        <v>20</v>
      </c>
      <c r="K89" s="289"/>
    </row>
    <row r="90" s="1" customFormat="1" ht="15" customHeight="1">
      <c r="B90" s="300"/>
      <c r="C90" s="275" t="s">
        <v>643</v>
      </c>
      <c r="D90" s="275"/>
      <c r="E90" s="275"/>
      <c r="F90" s="298" t="s">
        <v>624</v>
      </c>
      <c r="G90" s="299"/>
      <c r="H90" s="275" t="s">
        <v>644</v>
      </c>
      <c r="I90" s="275" t="s">
        <v>620</v>
      </c>
      <c r="J90" s="275">
        <v>50</v>
      </c>
      <c r="K90" s="289"/>
    </row>
    <row r="91" s="1" customFormat="1" ht="15" customHeight="1">
      <c r="B91" s="300"/>
      <c r="C91" s="275" t="s">
        <v>645</v>
      </c>
      <c r="D91" s="275"/>
      <c r="E91" s="275"/>
      <c r="F91" s="298" t="s">
        <v>624</v>
      </c>
      <c r="G91" s="299"/>
      <c r="H91" s="275" t="s">
        <v>645</v>
      </c>
      <c r="I91" s="275" t="s">
        <v>620</v>
      </c>
      <c r="J91" s="275">
        <v>50</v>
      </c>
      <c r="K91" s="289"/>
    </row>
    <row r="92" s="1" customFormat="1" ht="15" customHeight="1">
      <c r="B92" s="300"/>
      <c r="C92" s="275" t="s">
        <v>646</v>
      </c>
      <c r="D92" s="275"/>
      <c r="E92" s="275"/>
      <c r="F92" s="298" t="s">
        <v>624</v>
      </c>
      <c r="G92" s="299"/>
      <c r="H92" s="275" t="s">
        <v>647</v>
      </c>
      <c r="I92" s="275" t="s">
        <v>620</v>
      </c>
      <c r="J92" s="275">
        <v>255</v>
      </c>
      <c r="K92" s="289"/>
    </row>
    <row r="93" s="1" customFormat="1" ht="15" customHeight="1">
      <c r="B93" s="300"/>
      <c r="C93" s="275" t="s">
        <v>648</v>
      </c>
      <c r="D93" s="275"/>
      <c r="E93" s="275"/>
      <c r="F93" s="298" t="s">
        <v>618</v>
      </c>
      <c r="G93" s="299"/>
      <c r="H93" s="275" t="s">
        <v>649</v>
      </c>
      <c r="I93" s="275" t="s">
        <v>650</v>
      </c>
      <c r="J93" s="275"/>
      <c r="K93" s="289"/>
    </row>
    <row r="94" s="1" customFormat="1" ht="15" customHeight="1">
      <c r="B94" s="300"/>
      <c r="C94" s="275" t="s">
        <v>651</v>
      </c>
      <c r="D94" s="275"/>
      <c r="E94" s="275"/>
      <c r="F94" s="298" t="s">
        <v>618</v>
      </c>
      <c r="G94" s="299"/>
      <c r="H94" s="275" t="s">
        <v>652</v>
      </c>
      <c r="I94" s="275" t="s">
        <v>653</v>
      </c>
      <c r="J94" s="275"/>
      <c r="K94" s="289"/>
    </row>
    <row r="95" s="1" customFormat="1" ht="15" customHeight="1">
      <c r="B95" s="300"/>
      <c r="C95" s="275" t="s">
        <v>654</v>
      </c>
      <c r="D95" s="275"/>
      <c r="E95" s="275"/>
      <c r="F95" s="298" t="s">
        <v>618</v>
      </c>
      <c r="G95" s="299"/>
      <c r="H95" s="275" t="s">
        <v>654</v>
      </c>
      <c r="I95" s="275" t="s">
        <v>653</v>
      </c>
      <c r="J95" s="275"/>
      <c r="K95" s="289"/>
    </row>
    <row r="96" s="1" customFormat="1" ht="15" customHeight="1">
      <c r="B96" s="300"/>
      <c r="C96" s="275" t="s">
        <v>38</v>
      </c>
      <c r="D96" s="275"/>
      <c r="E96" s="275"/>
      <c r="F96" s="298" t="s">
        <v>618</v>
      </c>
      <c r="G96" s="299"/>
      <c r="H96" s="275" t="s">
        <v>655</v>
      </c>
      <c r="I96" s="275" t="s">
        <v>653</v>
      </c>
      <c r="J96" s="275"/>
      <c r="K96" s="289"/>
    </row>
    <row r="97" s="1" customFormat="1" ht="15" customHeight="1">
      <c r="B97" s="300"/>
      <c r="C97" s="275" t="s">
        <v>48</v>
      </c>
      <c r="D97" s="275"/>
      <c r="E97" s="275"/>
      <c r="F97" s="298" t="s">
        <v>618</v>
      </c>
      <c r="G97" s="299"/>
      <c r="H97" s="275" t="s">
        <v>656</v>
      </c>
      <c r="I97" s="275" t="s">
        <v>653</v>
      </c>
      <c r="J97" s="275"/>
      <c r="K97" s="289"/>
    </row>
    <row r="98" s="1" customFormat="1" ht="15" customHeight="1">
      <c r="B98" s="303"/>
      <c r="C98" s="304"/>
      <c r="D98" s="304"/>
      <c r="E98" s="304"/>
      <c r="F98" s="304"/>
      <c r="G98" s="304"/>
      <c r="H98" s="304"/>
      <c r="I98" s="304"/>
      <c r="J98" s="304"/>
      <c r="K98" s="305"/>
    </row>
    <row r="99" s="1" customFormat="1" ht="18.75" customHeight="1">
      <c r="B99" s="306"/>
      <c r="C99" s="307"/>
      <c r="D99" s="307"/>
      <c r="E99" s="307"/>
      <c r="F99" s="307"/>
      <c r="G99" s="307"/>
      <c r="H99" s="307"/>
      <c r="I99" s="307"/>
      <c r="J99" s="307"/>
      <c r="K99" s="306"/>
    </row>
    <row r="100" s="1" customFormat="1" ht="18.75" customHeight="1">
      <c r="B100" s="283"/>
      <c r="C100" s="283"/>
      <c r="D100" s="283"/>
      <c r="E100" s="283"/>
      <c r="F100" s="283"/>
      <c r="G100" s="283"/>
      <c r="H100" s="283"/>
      <c r="I100" s="283"/>
      <c r="J100" s="283"/>
      <c r="K100" s="283"/>
    </row>
    <row r="101" s="1" customFormat="1" ht="7.5" customHeight="1">
      <c r="B101" s="284"/>
      <c r="C101" s="285"/>
      <c r="D101" s="285"/>
      <c r="E101" s="285"/>
      <c r="F101" s="285"/>
      <c r="G101" s="285"/>
      <c r="H101" s="285"/>
      <c r="I101" s="285"/>
      <c r="J101" s="285"/>
      <c r="K101" s="286"/>
    </row>
    <row r="102" s="1" customFormat="1" ht="45" customHeight="1">
      <c r="B102" s="287"/>
      <c r="C102" s="288" t="s">
        <v>657</v>
      </c>
      <c r="D102" s="288"/>
      <c r="E102" s="288"/>
      <c r="F102" s="288"/>
      <c r="G102" s="288"/>
      <c r="H102" s="288"/>
      <c r="I102" s="288"/>
      <c r="J102" s="288"/>
      <c r="K102" s="289"/>
    </row>
    <row r="103" s="1" customFormat="1" ht="17.25" customHeight="1">
      <c r="B103" s="287"/>
      <c r="C103" s="290" t="s">
        <v>612</v>
      </c>
      <c r="D103" s="290"/>
      <c r="E103" s="290"/>
      <c r="F103" s="290" t="s">
        <v>613</v>
      </c>
      <c r="G103" s="291"/>
      <c r="H103" s="290" t="s">
        <v>54</v>
      </c>
      <c r="I103" s="290" t="s">
        <v>57</v>
      </c>
      <c r="J103" s="290" t="s">
        <v>614</v>
      </c>
      <c r="K103" s="289"/>
    </row>
    <row r="104" s="1" customFormat="1" ht="17.25" customHeight="1">
      <c r="B104" s="287"/>
      <c r="C104" s="292" t="s">
        <v>615</v>
      </c>
      <c r="D104" s="292"/>
      <c r="E104" s="292"/>
      <c r="F104" s="293" t="s">
        <v>616</v>
      </c>
      <c r="G104" s="294"/>
      <c r="H104" s="292"/>
      <c r="I104" s="292"/>
      <c r="J104" s="292" t="s">
        <v>617</v>
      </c>
      <c r="K104" s="289"/>
    </row>
    <row r="105" s="1" customFormat="1" ht="5.25" customHeight="1">
      <c r="B105" s="287"/>
      <c r="C105" s="290"/>
      <c r="D105" s="290"/>
      <c r="E105" s="290"/>
      <c r="F105" s="290"/>
      <c r="G105" s="308"/>
      <c r="H105" s="290"/>
      <c r="I105" s="290"/>
      <c r="J105" s="290"/>
      <c r="K105" s="289"/>
    </row>
    <row r="106" s="1" customFormat="1" ht="15" customHeight="1">
      <c r="B106" s="287"/>
      <c r="C106" s="275" t="s">
        <v>53</v>
      </c>
      <c r="D106" s="297"/>
      <c r="E106" s="297"/>
      <c r="F106" s="298" t="s">
        <v>618</v>
      </c>
      <c r="G106" s="275"/>
      <c r="H106" s="275" t="s">
        <v>658</v>
      </c>
      <c r="I106" s="275" t="s">
        <v>620</v>
      </c>
      <c r="J106" s="275">
        <v>20</v>
      </c>
      <c r="K106" s="289"/>
    </row>
    <row r="107" s="1" customFormat="1" ht="15" customHeight="1">
      <c r="B107" s="287"/>
      <c r="C107" s="275" t="s">
        <v>621</v>
      </c>
      <c r="D107" s="275"/>
      <c r="E107" s="275"/>
      <c r="F107" s="298" t="s">
        <v>618</v>
      </c>
      <c r="G107" s="275"/>
      <c r="H107" s="275" t="s">
        <v>658</v>
      </c>
      <c r="I107" s="275" t="s">
        <v>620</v>
      </c>
      <c r="J107" s="275">
        <v>120</v>
      </c>
      <c r="K107" s="289"/>
    </row>
    <row r="108" s="1" customFormat="1" ht="15" customHeight="1">
      <c r="B108" s="300"/>
      <c r="C108" s="275" t="s">
        <v>623</v>
      </c>
      <c r="D108" s="275"/>
      <c r="E108" s="275"/>
      <c r="F108" s="298" t="s">
        <v>624</v>
      </c>
      <c r="G108" s="275"/>
      <c r="H108" s="275" t="s">
        <v>658</v>
      </c>
      <c r="I108" s="275" t="s">
        <v>620</v>
      </c>
      <c r="J108" s="275">
        <v>50</v>
      </c>
      <c r="K108" s="289"/>
    </row>
    <row r="109" s="1" customFormat="1" ht="15" customHeight="1">
      <c r="B109" s="300"/>
      <c r="C109" s="275" t="s">
        <v>626</v>
      </c>
      <c r="D109" s="275"/>
      <c r="E109" s="275"/>
      <c r="F109" s="298" t="s">
        <v>618</v>
      </c>
      <c r="G109" s="275"/>
      <c r="H109" s="275" t="s">
        <v>658</v>
      </c>
      <c r="I109" s="275" t="s">
        <v>628</v>
      </c>
      <c r="J109" s="275"/>
      <c r="K109" s="289"/>
    </row>
    <row r="110" s="1" customFormat="1" ht="15" customHeight="1">
      <c r="B110" s="300"/>
      <c r="C110" s="275" t="s">
        <v>637</v>
      </c>
      <c r="D110" s="275"/>
      <c r="E110" s="275"/>
      <c r="F110" s="298" t="s">
        <v>624</v>
      </c>
      <c r="G110" s="275"/>
      <c r="H110" s="275" t="s">
        <v>658</v>
      </c>
      <c r="I110" s="275" t="s">
        <v>620</v>
      </c>
      <c r="J110" s="275">
        <v>50</v>
      </c>
      <c r="K110" s="289"/>
    </row>
    <row r="111" s="1" customFormat="1" ht="15" customHeight="1">
      <c r="B111" s="300"/>
      <c r="C111" s="275" t="s">
        <v>645</v>
      </c>
      <c r="D111" s="275"/>
      <c r="E111" s="275"/>
      <c r="F111" s="298" t="s">
        <v>624</v>
      </c>
      <c r="G111" s="275"/>
      <c r="H111" s="275" t="s">
        <v>658</v>
      </c>
      <c r="I111" s="275" t="s">
        <v>620</v>
      </c>
      <c r="J111" s="275">
        <v>50</v>
      </c>
      <c r="K111" s="289"/>
    </row>
    <row r="112" s="1" customFormat="1" ht="15" customHeight="1">
      <c r="B112" s="300"/>
      <c r="C112" s="275" t="s">
        <v>643</v>
      </c>
      <c r="D112" s="275"/>
      <c r="E112" s="275"/>
      <c r="F112" s="298" t="s">
        <v>624</v>
      </c>
      <c r="G112" s="275"/>
      <c r="H112" s="275" t="s">
        <v>658</v>
      </c>
      <c r="I112" s="275" t="s">
        <v>620</v>
      </c>
      <c r="J112" s="275">
        <v>50</v>
      </c>
      <c r="K112" s="289"/>
    </row>
    <row r="113" s="1" customFormat="1" ht="15" customHeight="1">
      <c r="B113" s="300"/>
      <c r="C113" s="275" t="s">
        <v>53</v>
      </c>
      <c r="D113" s="275"/>
      <c r="E113" s="275"/>
      <c r="F113" s="298" t="s">
        <v>618</v>
      </c>
      <c r="G113" s="275"/>
      <c r="H113" s="275" t="s">
        <v>659</v>
      </c>
      <c r="I113" s="275" t="s">
        <v>620</v>
      </c>
      <c r="J113" s="275">
        <v>20</v>
      </c>
      <c r="K113" s="289"/>
    </row>
    <row r="114" s="1" customFormat="1" ht="15" customHeight="1">
      <c r="B114" s="300"/>
      <c r="C114" s="275" t="s">
        <v>660</v>
      </c>
      <c r="D114" s="275"/>
      <c r="E114" s="275"/>
      <c r="F114" s="298" t="s">
        <v>618</v>
      </c>
      <c r="G114" s="275"/>
      <c r="H114" s="275" t="s">
        <v>661</v>
      </c>
      <c r="I114" s="275" t="s">
        <v>620</v>
      </c>
      <c r="J114" s="275">
        <v>120</v>
      </c>
      <c r="K114" s="289"/>
    </row>
    <row r="115" s="1" customFormat="1" ht="15" customHeight="1">
      <c r="B115" s="300"/>
      <c r="C115" s="275" t="s">
        <v>38</v>
      </c>
      <c r="D115" s="275"/>
      <c r="E115" s="275"/>
      <c r="F115" s="298" t="s">
        <v>618</v>
      </c>
      <c r="G115" s="275"/>
      <c r="H115" s="275" t="s">
        <v>662</v>
      </c>
      <c r="I115" s="275" t="s">
        <v>653</v>
      </c>
      <c r="J115" s="275"/>
      <c r="K115" s="289"/>
    </row>
    <row r="116" s="1" customFormat="1" ht="15" customHeight="1">
      <c r="B116" s="300"/>
      <c r="C116" s="275" t="s">
        <v>48</v>
      </c>
      <c r="D116" s="275"/>
      <c r="E116" s="275"/>
      <c r="F116" s="298" t="s">
        <v>618</v>
      </c>
      <c r="G116" s="275"/>
      <c r="H116" s="275" t="s">
        <v>663</v>
      </c>
      <c r="I116" s="275" t="s">
        <v>653</v>
      </c>
      <c r="J116" s="275"/>
      <c r="K116" s="289"/>
    </row>
    <row r="117" s="1" customFormat="1" ht="15" customHeight="1">
      <c r="B117" s="300"/>
      <c r="C117" s="275" t="s">
        <v>57</v>
      </c>
      <c r="D117" s="275"/>
      <c r="E117" s="275"/>
      <c r="F117" s="298" t="s">
        <v>618</v>
      </c>
      <c r="G117" s="275"/>
      <c r="H117" s="275" t="s">
        <v>664</v>
      </c>
      <c r="I117" s="275" t="s">
        <v>665</v>
      </c>
      <c r="J117" s="275"/>
      <c r="K117" s="289"/>
    </row>
    <row r="118" s="1" customFormat="1" ht="15" customHeight="1">
      <c r="B118" s="303"/>
      <c r="C118" s="309"/>
      <c r="D118" s="309"/>
      <c r="E118" s="309"/>
      <c r="F118" s="309"/>
      <c r="G118" s="309"/>
      <c r="H118" s="309"/>
      <c r="I118" s="309"/>
      <c r="J118" s="309"/>
      <c r="K118" s="305"/>
    </row>
    <row r="119" s="1" customFormat="1" ht="18.75" customHeight="1">
      <c r="B119" s="310"/>
      <c r="C119" s="311"/>
      <c r="D119" s="311"/>
      <c r="E119" s="311"/>
      <c r="F119" s="312"/>
      <c r="G119" s="311"/>
      <c r="H119" s="311"/>
      <c r="I119" s="311"/>
      <c r="J119" s="311"/>
      <c r="K119" s="310"/>
    </row>
    <row r="120" s="1" customFormat="1" ht="18.75" customHeight="1">
      <c r="B120" s="283"/>
      <c r="C120" s="283"/>
      <c r="D120" s="283"/>
      <c r="E120" s="283"/>
      <c r="F120" s="283"/>
      <c r="G120" s="283"/>
      <c r="H120" s="283"/>
      <c r="I120" s="283"/>
      <c r="J120" s="283"/>
      <c r="K120" s="283"/>
    </row>
    <row r="121" s="1" customFormat="1" ht="7.5" customHeight="1">
      <c r="B121" s="313"/>
      <c r="C121" s="314"/>
      <c r="D121" s="314"/>
      <c r="E121" s="314"/>
      <c r="F121" s="314"/>
      <c r="G121" s="314"/>
      <c r="H121" s="314"/>
      <c r="I121" s="314"/>
      <c r="J121" s="314"/>
      <c r="K121" s="315"/>
    </row>
    <row r="122" s="1" customFormat="1" ht="45" customHeight="1">
      <c r="B122" s="316"/>
      <c r="C122" s="266" t="s">
        <v>666</v>
      </c>
      <c r="D122" s="266"/>
      <c r="E122" s="266"/>
      <c r="F122" s="266"/>
      <c r="G122" s="266"/>
      <c r="H122" s="266"/>
      <c r="I122" s="266"/>
      <c r="J122" s="266"/>
      <c r="K122" s="317"/>
    </row>
    <row r="123" s="1" customFormat="1" ht="17.25" customHeight="1">
      <c r="B123" s="318"/>
      <c r="C123" s="290" t="s">
        <v>612</v>
      </c>
      <c r="D123" s="290"/>
      <c r="E123" s="290"/>
      <c r="F123" s="290" t="s">
        <v>613</v>
      </c>
      <c r="G123" s="291"/>
      <c r="H123" s="290" t="s">
        <v>54</v>
      </c>
      <c r="I123" s="290" t="s">
        <v>57</v>
      </c>
      <c r="J123" s="290" t="s">
        <v>614</v>
      </c>
      <c r="K123" s="319"/>
    </row>
    <row r="124" s="1" customFormat="1" ht="17.25" customHeight="1">
      <c r="B124" s="318"/>
      <c r="C124" s="292" t="s">
        <v>615</v>
      </c>
      <c r="D124" s="292"/>
      <c r="E124" s="292"/>
      <c r="F124" s="293" t="s">
        <v>616</v>
      </c>
      <c r="G124" s="294"/>
      <c r="H124" s="292"/>
      <c r="I124" s="292"/>
      <c r="J124" s="292" t="s">
        <v>617</v>
      </c>
      <c r="K124" s="319"/>
    </row>
    <row r="125" s="1" customFormat="1" ht="5.25" customHeight="1">
      <c r="B125" s="320"/>
      <c r="C125" s="295"/>
      <c r="D125" s="295"/>
      <c r="E125" s="295"/>
      <c r="F125" s="295"/>
      <c r="G125" s="321"/>
      <c r="H125" s="295"/>
      <c r="I125" s="295"/>
      <c r="J125" s="295"/>
      <c r="K125" s="322"/>
    </row>
    <row r="126" s="1" customFormat="1" ht="15" customHeight="1">
      <c r="B126" s="320"/>
      <c r="C126" s="275" t="s">
        <v>621</v>
      </c>
      <c r="D126" s="297"/>
      <c r="E126" s="297"/>
      <c r="F126" s="298" t="s">
        <v>618</v>
      </c>
      <c r="G126" s="275"/>
      <c r="H126" s="275" t="s">
        <v>658</v>
      </c>
      <c r="I126" s="275" t="s">
        <v>620</v>
      </c>
      <c r="J126" s="275">
        <v>120</v>
      </c>
      <c r="K126" s="323"/>
    </row>
    <row r="127" s="1" customFormat="1" ht="15" customHeight="1">
      <c r="B127" s="320"/>
      <c r="C127" s="275" t="s">
        <v>667</v>
      </c>
      <c r="D127" s="275"/>
      <c r="E127" s="275"/>
      <c r="F127" s="298" t="s">
        <v>618</v>
      </c>
      <c r="G127" s="275"/>
      <c r="H127" s="275" t="s">
        <v>668</v>
      </c>
      <c r="I127" s="275" t="s">
        <v>620</v>
      </c>
      <c r="J127" s="275" t="s">
        <v>669</v>
      </c>
      <c r="K127" s="323"/>
    </row>
    <row r="128" s="1" customFormat="1" ht="15" customHeight="1">
      <c r="B128" s="320"/>
      <c r="C128" s="275" t="s">
        <v>566</v>
      </c>
      <c r="D128" s="275"/>
      <c r="E128" s="275"/>
      <c r="F128" s="298" t="s">
        <v>618</v>
      </c>
      <c r="G128" s="275"/>
      <c r="H128" s="275" t="s">
        <v>670</v>
      </c>
      <c r="I128" s="275" t="s">
        <v>620</v>
      </c>
      <c r="J128" s="275" t="s">
        <v>669</v>
      </c>
      <c r="K128" s="323"/>
    </row>
    <row r="129" s="1" customFormat="1" ht="15" customHeight="1">
      <c r="B129" s="320"/>
      <c r="C129" s="275" t="s">
        <v>629</v>
      </c>
      <c r="D129" s="275"/>
      <c r="E129" s="275"/>
      <c r="F129" s="298" t="s">
        <v>624</v>
      </c>
      <c r="G129" s="275"/>
      <c r="H129" s="275" t="s">
        <v>630</v>
      </c>
      <c r="I129" s="275" t="s">
        <v>620</v>
      </c>
      <c r="J129" s="275">
        <v>15</v>
      </c>
      <c r="K129" s="323"/>
    </row>
    <row r="130" s="1" customFormat="1" ht="15" customHeight="1">
      <c r="B130" s="320"/>
      <c r="C130" s="301" t="s">
        <v>631</v>
      </c>
      <c r="D130" s="301"/>
      <c r="E130" s="301"/>
      <c r="F130" s="302" t="s">
        <v>624</v>
      </c>
      <c r="G130" s="301"/>
      <c r="H130" s="301" t="s">
        <v>632</v>
      </c>
      <c r="I130" s="301" t="s">
        <v>620</v>
      </c>
      <c r="J130" s="301">
        <v>15</v>
      </c>
      <c r="K130" s="323"/>
    </row>
    <row r="131" s="1" customFormat="1" ht="15" customHeight="1">
      <c r="B131" s="320"/>
      <c r="C131" s="301" t="s">
        <v>633</v>
      </c>
      <c r="D131" s="301"/>
      <c r="E131" s="301"/>
      <c r="F131" s="302" t="s">
        <v>624</v>
      </c>
      <c r="G131" s="301"/>
      <c r="H131" s="301" t="s">
        <v>634</v>
      </c>
      <c r="I131" s="301" t="s">
        <v>620</v>
      </c>
      <c r="J131" s="301">
        <v>20</v>
      </c>
      <c r="K131" s="323"/>
    </row>
    <row r="132" s="1" customFormat="1" ht="15" customHeight="1">
      <c r="B132" s="320"/>
      <c r="C132" s="301" t="s">
        <v>635</v>
      </c>
      <c r="D132" s="301"/>
      <c r="E132" s="301"/>
      <c r="F132" s="302" t="s">
        <v>624</v>
      </c>
      <c r="G132" s="301"/>
      <c r="H132" s="301" t="s">
        <v>636</v>
      </c>
      <c r="I132" s="301" t="s">
        <v>620</v>
      </c>
      <c r="J132" s="301">
        <v>20</v>
      </c>
      <c r="K132" s="323"/>
    </row>
    <row r="133" s="1" customFormat="1" ht="15" customHeight="1">
      <c r="B133" s="320"/>
      <c r="C133" s="275" t="s">
        <v>623</v>
      </c>
      <c r="D133" s="275"/>
      <c r="E133" s="275"/>
      <c r="F133" s="298" t="s">
        <v>624</v>
      </c>
      <c r="G133" s="275"/>
      <c r="H133" s="275" t="s">
        <v>658</v>
      </c>
      <c r="I133" s="275" t="s">
        <v>620</v>
      </c>
      <c r="J133" s="275">
        <v>50</v>
      </c>
      <c r="K133" s="323"/>
    </row>
    <row r="134" s="1" customFormat="1" ht="15" customHeight="1">
      <c r="B134" s="320"/>
      <c r="C134" s="275" t="s">
        <v>637</v>
      </c>
      <c r="D134" s="275"/>
      <c r="E134" s="275"/>
      <c r="F134" s="298" t="s">
        <v>624</v>
      </c>
      <c r="G134" s="275"/>
      <c r="H134" s="275" t="s">
        <v>658</v>
      </c>
      <c r="I134" s="275" t="s">
        <v>620</v>
      </c>
      <c r="J134" s="275">
        <v>50</v>
      </c>
      <c r="K134" s="323"/>
    </row>
    <row r="135" s="1" customFormat="1" ht="15" customHeight="1">
      <c r="B135" s="320"/>
      <c r="C135" s="275" t="s">
        <v>643</v>
      </c>
      <c r="D135" s="275"/>
      <c r="E135" s="275"/>
      <c r="F135" s="298" t="s">
        <v>624</v>
      </c>
      <c r="G135" s="275"/>
      <c r="H135" s="275" t="s">
        <v>658</v>
      </c>
      <c r="I135" s="275" t="s">
        <v>620</v>
      </c>
      <c r="J135" s="275">
        <v>50</v>
      </c>
      <c r="K135" s="323"/>
    </row>
    <row r="136" s="1" customFormat="1" ht="15" customHeight="1">
      <c r="B136" s="320"/>
      <c r="C136" s="275" t="s">
        <v>645</v>
      </c>
      <c r="D136" s="275"/>
      <c r="E136" s="275"/>
      <c r="F136" s="298" t="s">
        <v>624</v>
      </c>
      <c r="G136" s="275"/>
      <c r="H136" s="275" t="s">
        <v>658</v>
      </c>
      <c r="I136" s="275" t="s">
        <v>620</v>
      </c>
      <c r="J136" s="275">
        <v>50</v>
      </c>
      <c r="K136" s="323"/>
    </row>
    <row r="137" s="1" customFormat="1" ht="15" customHeight="1">
      <c r="B137" s="320"/>
      <c r="C137" s="275" t="s">
        <v>646</v>
      </c>
      <c r="D137" s="275"/>
      <c r="E137" s="275"/>
      <c r="F137" s="298" t="s">
        <v>624</v>
      </c>
      <c r="G137" s="275"/>
      <c r="H137" s="275" t="s">
        <v>671</v>
      </c>
      <c r="I137" s="275" t="s">
        <v>620</v>
      </c>
      <c r="J137" s="275">
        <v>255</v>
      </c>
      <c r="K137" s="323"/>
    </row>
    <row r="138" s="1" customFormat="1" ht="15" customHeight="1">
      <c r="B138" s="320"/>
      <c r="C138" s="275" t="s">
        <v>648</v>
      </c>
      <c r="D138" s="275"/>
      <c r="E138" s="275"/>
      <c r="F138" s="298" t="s">
        <v>618</v>
      </c>
      <c r="G138" s="275"/>
      <c r="H138" s="275" t="s">
        <v>672</v>
      </c>
      <c r="I138" s="275" t="s">
        <v>650</v>
      </c>
      <c r="J138" s="275"/>
      <c r="K138" s="323"/>
    </row>
    <row r="139" s="1" customFormat="1" ht="15" customHeight="1">
      <c r="B139" s="320"/>
      <c r="C139" s="275" t="s">
        <v>651</v>
      </c>
      <c r="D139" s="275"/>
      <c r="E139" s="275"/>
      <c r="F139" s="298" t="s">
        <v>618</v>
      </c>
      <c r="G139" s="275"/>
      <c r="H139" s="275" t="s">
        <v>673</v>
      </c>
      <c r="I139" s="275" t="s">
        <v>653</v>
      </c>
      <c r="J139" s="275"/>
      <c r="K139" s="323"/>
    </row>
    <row r="140" s="1" customFormat="1" ht="15" customHeight="1">
      <c r="B140" s="320"/>
      <c r="C140" s="275" t="s">
        <v>654</v>
      </c>
      <c r="D140" s="275"/>
      <c r="E140" s="275"/>
      <c r="F140" s="298" t="s">
        <v>618</v>
      </c>
      <c r="G140" s="275"/>
      <c r="H140" s="275" t="s">
        <v>654</v>
      </c>
      <c r="I140" s="275" t="s">
        <v>653</v>
      </c>
      <c r="J140" s="275"/>
      <c r="K140" s="323"/>
    </row>
    <row r="141" s="1" customFormat="1" ht="15" customHeight="1">
      <c r="B141" s="320"/>
      <c r="C141" s="275" t="s">
        <v>38</v>
      </c>
      <c r="D141" s="275"/>
      <c r="E141" s="275"/>
      <c r="F141" s="298" t="s">
        <v>618</v>
      </c>
      <c r="G141" s="275"/>
      <c r="H141" s="275" t="s">
        <v>674</v>
      </c>
      <c r="I141" s="275" t="s">
        <v>653</v>
      </c>
      <c r="J141" s="275"/>
      <c r="K141" s="323"/>
    </row>
    <row r="142" s="1" customFormat="1" ht="15" customHeight="1">
      <c r="B142" s="320"/>
      <c r="C142" s="275" t="s">
        <v>675</v>
      </c>
      <c r="D142" s="275"/>
      <c r="E142" s="275"/>
      <c r="F142" s="298" t="s">
        <v>618</v>
      </c>
      <c r="G142" s="275"/>
      <c r="H142" s="275" t="s">
        <v>676</v>
      </c>
      <c r="I142" s="275" t="s">
        <v>653</v>
      </c>
      <c r="J142" s="275"/>
      <c r="K142" s="323"/>
    </row>
    <row r="143" s="1" customFormat="1" ht="15" customHeight="1">
      <c r="B143" s="324"/>
      <c r="C143" s="325"/>
      <c r="D143" s="325"/>
      <c r="E143" s="325"/>
      <c r="F143" s="325"/>
      <c r="G143" s="325"/>
      <c r="H143" s="325"/>
      <c r="I143" s="325"/>
      <c r="J143" s="325"/>
      <c r="K143" s="326"/>
    </row>
    <row r="144" s="1" customFormat="1" ht="18.75" customHeight="1">
      <c r="B144" s="311"/>
      <c r="C144" s="311"/>
      <c r="D144" s="311"/>
      <c r="E144" s="311"/>
      <c r="F144" s="312"/>
      <c r="G144" s="311"/>
      <c r="H144" s="311"/>
      <c r="I144" s="311"/>
      <c r="J144" s="311"/>
      <c r="K144" s="311"/>
    </row>
    <row r="145" s="1" customFormat="1" ht="18.75" customHeight="1">
      <c r="B145" s="283"/>
      <c r="C145" s="283"/>
      <c r="D145" s="283"/>
      <c r="E145" s="283"/>
      <c r="F145" s="283"/>
      <c r="G145" s="283"/>
      <c r="H145" s="283"/>
      <c r="I145" s="283"/>
      <c r="J145" s="283"/>
      <c r="K145" s="283"/>
    </row>
    <row r="146" s="1" customFormat="1" ht="7.5" customHeight="1">
      <c r="B146" s="284"/>
      <c r="C146" s="285"/>
      <c r="D146" s="285"/>
      <c r="E146" s="285"/>
      <c r="F146" s="285"/>
      <c r="G146" s="285"/>
      <c r="H146" s="285"/>
      <c r="I146" s="285"/>
      <c r="J146" s="285"/>
      <c r="K146" s="286"/>
    </row>
    <row r="147" s="1" customFormat="1" ht="45" customHeight="1">
      <c r="B147" s="287"/>
      <c r="C147" s="288" t="s">
        <v>677</v>
      </c>
      <c r="D147" s="288"/>
      <c r="E147" s="288"/>
      <c r="F147" s="288"/>
      <c r="G147" s="288"/>
      <c r="H147" s="288"/>
      <c r="I147" s="288"/>
      <c r="J147" s="288"/>
      <c r="K147" s="289"/>
    </row>
    <row r="148" s="1" customFormat="1" ht="17.25" customHeight="1">
      <c r="B148" s="287"/>
      <c r="C148" s="290" t="s">
        <v>612</v>
      </c>
      <c r="D148" s="290"/>
      <c r="E148" s="290"/>
      <c r="F148" s="290" t="s">
        <v>613</v>
      </c>
      <c r="G148" s="291"/>
      <c r="H148" s="290" t="s">
        <v>54</v>
      </c>
      <c r="I148" s="290" t="s">
        <v>57</v>
      </c>
      <c r="J148" s="290" t="s">
        <v>614</v>
      </c>
      <c r="K148" s="289"/>
    </row>
    <row r="149" s="1" customFormat="1" ht="17.25" customHeight="1">
      <c r="B149" s="287"/>
      <c r="C149" s="292" t="s">
        <v>615</v>
      </c>
      <c r="D149" s="292"/>
      <c r="E149" s="292"/>
      <c r="F149" s="293" t="s">
        <v>616</v>
      </c>
      <c r="G149" s="294"/>
      <c r="H149" s="292"/>
      <c r="I149" s="292"/>
      <c r="J149" s="292" t="s">
        <v>617</v>
      </c>
      <c r="K149" s="289"/>
    </row>
    <row r="150" s="1" customFormat="1" ht="5.25" customHeight="1">
      <c r="B150" s="300"/>
      <c r="C150" s="295"/>
      <c r="D150" s="295"/>
      <c r="E150" s="295"/>
      <c r="F150" s="295"/>
      <c r="G150" s="296"/>
      <c r="H150" s="295"/>
      <c r="I150" s="295"/>
      <c r="J150" s="295"/>
      <c r="K150" s="323"/>
    </row>
    <row r="151" s="1" customFormat="1" ht="15" customHeight="1">
      <c r="B151" s="300"/>
      <c r="C151" s="327" t="s">
        <v>621</v>
      </c>
      <c r="D151" s="275"/>
      <c r="E151" s="275"/>
      <c r="F151" s="328" t="s">
        <v>618</v>
      </c>
      <c r="G151" s="275"/>
      <c r="H151" s="327" t="s">
        <v>658</v>
      </c>
      <c r="I151" s="327" t="s">
        <v>620</v>
      </c>
      <c r="J151" s="327">
        <v>120</v>
      </c>
      <c r="K151" s="323"/>
    </row>
    <row r="152" s="1" customFormat="1" ht="15" customHeight="1">
      <c r="B152" s="300"/>
      <c r="C152" s="327" t="s">
        <v>667</v>
      </c>
      <c r="D152" s="275"/>
      <c r="E152" s="275"/>
      <c r="F152" s="328" t="s">
        <v>618</v>
      </c>
      <c r="G152" s="275"/>
      <c r="H152" s="327" t="s">
        <v>678</v>
      </c>
      <c r="I152" s="327" t="s">
        <v>620</v>
      </c>
      <c r="J152" s="327" t="s">
        <v>669</v>
      </c>
      <c r="K152" s="323"/>
    </row>
    <row r="153" s="1" customFormat="1" ht="15" customHeight="1">
      <c r="B153" s="300"/>
      <c r="C153" s="327" t="s">
        <v>566</v>
      </c>
      <c r="D153" s="275"/>
      <c r="E153" s="275"/>
      <c r="F153" s="328" t="s">
        <v>618</v>
      </c>
      <c r="G153" s="275"/>
      <c r="H153" s="327" t="s">
        <v>679</v>
      </c>
      <c r="I153" s="327" t="s">
        <v>620</v>
      </c>
      <c r="J153" s="327" t="s">
        <v>669</v>
      </c>
      <c r="K153" s="323"/>
    </row>
    <row r="154" s="1" customFormat="1" ht="15" customHeight="1">
      <c r="B154" s="300"/>
      <c r="C154" s="327" t="s">
        <v>623</v>
      </c>
      <c r="D154" s="275"/>
      <c r="E154" s="275"/>
      <c r="F154" s="328" t="s">
        <v>624</v>
      </c>
      <c r="G154" s="275"/>
      <c r="H154" s="327" t="s">
        <v>658</v>
      </c>
      <c r="I154" s="327" t="s">
        <v>620</v>
      </c>
      <c r="J154" s="327">
        <v>50</v>
      </c>
      <c r="K154" s="323"/>
    </row>
    <row r="155" s="1" customFormat="1" ht="15" customHeight="1">
      <c r="B155" s="300"/>
      <c r="C155" s="327" t="s">
        <v>626</v>
      </c>
      <c r="D155" s="275"/>
      <c r="E155" s="275"/>
      <c r="F155" s="328" t="s">
        <v>618</v>
      </c>
      <c r="G155" s="275"/>
      <c r="H155" s="327" t="s">
        <v>658</v>
      </c>
      <c r="I155" s="327" t="s">
        <v>628</v>
      </c>
      <c r="J155" s="327"/>
      <c r="K155" s="323"/>
    </row>
    <row r="156" s="1" customFormat="1" ht="15" customHeight="1">
      <c r="B156" s="300"/>
      <c r="C156" s="327" t="s">
        <v>637</v>
      </c>
      <c r="D156" s="275"/>
      <c r="E156" s="275"/>
      <c r="F156" s="328" t="s">
        <v>624</v>
      </c>
      <c r="G156" s="275"/>
      <c r="H156" s="327" t="s">
        <v>658</v>
      </c>
      <c r="I156" s="327" t="s">
        <v>620</v>
      </c>
      <c r="J156" s="327">
        <v>50</v>
      </c>
      <c r="K156" s="323"/>
    </row>
    <row r="157" s="1" customFormat="1" ht="15" customHeight="1">
      <c r="B157" s="300"/>
      <c r="C157" s="327" t="s">
        <v>645</v>
      </c>
      <c r="D157" s="275"/>
      <c r="E157" s="275"/>
      <c r="F157" s="328" t="s">
        <v>624</v>
      </c>
      <c r="G157" s="275"/>
      <c r="H157" s="327" t="s">
        <v>658</v>
      </c>
      <c r="I157" s="327" t="s">
        <v>620</v>
      </c>
      <c r="J157" s="327">
        <v>50</v>
      </c>
      <c r="K157" s="323"/>
    </row>
    <row r="158" s="1" customFormat="1" ht="15" customHeight="1">
      <c r="B158" s="300"/>
      <c r="C158" s="327" t="s">
        <v>643</v>
      </c>
      <c r="D158" s="275"/>
      <c r="E158" s="275"/>
      <c r="F158" s="328" t="s">
        <v>624</v>
      </c>
      <c r="G158" s="275"/>
      <c r="H158" s="327" t="s">
        <v>658</v>
      </c>
      <c r="I158" s="327" t="s">
        <v>620</v>
      </c>
      <c r="J158" s="327">
        <v>50</v>
      </c>
      <c r="K158" s="323"/>
    </row>
    <row r="159" s="1" customFormat="1" ht="15" customHeight="1">
      <c r="B159" s="300"/>
      <c r="C159" s="327" t="s">
        <v>92</v>
      </c>
      <c r="D159" s="275"/>
      <c r="E159" s="275"/>
      <c r="F159" s="328" t="s">
        <v>618</v>
      </c>
      <c r="G159" s="275"/>
      <c r="H159" s="327" t="s">
        <v>680</v>
      </c>
      <c r="I159" s="327" t="s">
        <v>620</v>
      </c>
      <c r="J159" s="327" t="s">
        <v>681</v>
      </c>
      <c r="K159" s="323"/>
    </row>
    <row r="160" s="1" customFormat="1" ht="15" customHeight="1">
      <c r="B160" s="300"/>
      <c r="C160" s="327" t="s">
        <v>682</v>
      </c>
      <c r="D160" s="275"/>
      <c r="E160" s="275"/>
      <c r="F160" s="328" t="s">
        <v>618</v>
      </c>
      <c r="G160" s="275"/>
      <c r="H160" s="327" t="s">
        <v>683</v>
      </c>
      <c r="I160" s="327" t="s">
        <v>653</v>
      </c>
      <c r="J160" s="327"/>
      <c r="K160" s="323"/>
    </row>
    <row r="161" s="1" customFormat="1" ht="15" customHeight="1">
      <c r="B161" s="329"/>
      <c r="C161" s="309"/>
      <c r="D161" s="309"/>
      <c r="E161" s="309"/>
      <c r="F161" s="309"/>
      <c r="G161" s="309"/>
      <c r="H161" s="309"/>
      <c r="I161" s="309"/>
      <c r="J161" s="309"/>
      <c r="K161" s="330"/>
    </row>
    <row r="162" s="1" customFormat="1" ht="18.75" customHeight="1">
      <c r="B162" s="311"/>
      <c r="C162" s="321"/>
      <c r="D162" s="321"/>
      <c r="E162" s="321"/>
      <c r="F162" s="331"/>
      <c r="G162" s="321"/>
      <c r="H162" s="321"/>
      <c r="I162" s="321"/>
      <c r="J162" s="321"/>
      <c r="K162" s="311"/>
    </row>
    <row r="163" s="1" customFormat="1" ht="18.75" customHeight="1">
      <c r="B163" s="283"/>
      <c r="C163" s="283"/>
      <c r="D163" s="283"/>
      <c r="E163" s="283"/>
      <c r="F163" s="283"/>
      <c r="G163" s="283"/>
      <c r="H163" s="283"/>
      <c r="I163" s="283"/>
      <c r="J163" s="283"/>
      <c r="K163" s="283"/>
    </row>
    <row r="164" s="1" customFormat="1" ht="7.5" customHeight="1">
      <c r="B164" s="262"/>
      <c r="C164" s="263"/>
      <c r="D164" s="263"/>
      <c r="E164" s="263"/>
      <c r="F164" s="263"/>
      <c r="G164" s="263"/>
      <c r="H164" s="263"/>
      <c r="I164" s="263"/>
      <c r="J164" s="263"/>
      <c r="K164" s="264"/>
    </row>
    <row r="165" s="1" customFormat="1" ht="45" customHeight="1">
      <c r="B165" s="265"/>
      <c r="C165" s="266" t="s">
        <v>684</v>
      </c>
      <c r="D165" s="266"/>
      <c r="E165" s="266"/>
      <c r="F165" s="266"/>
      <c r="G165" s="266"/>
      <c r="H165" s="266"/>
      <c r="I165" s="266"/>
      <c r="J165" s="266"/>
      <c r="K165" s="267"/>
    </row>
    <row r="166" s="1" customFormat="1" ht="17.25" customHeight="1">
      <c r="B166" s="265"/>
      <c r="C166" s="290" t="s">
        <v>612</v>
      </c>
      <c r="D166" s="290"/>
      <c r="E166" s="290"/>
      <c r="F166" s="290" t="s">
        <v>613</v>
      </c>
      <c r="G166" s="332"/>
      <c r="H166" s="333" t="s">
        <v>54</v>
      </c>
      <c r="I166" s="333" t="s">
        <v>57</v>
      </c>
      <c r="J166" s="290" t="s">
        <v>614</v>
      </c>
      <c r="K166" s="267"/>
    </row>
    <row r="167" s="1" customFormat="1" ht="17.25" customHeight="1">
      <c r="B167" s="268"/>
      <c r="C167" s="292" t="s">
        <v>615</v>
      </c>
      <c r="D167" s="292"/>
      <c r="E167" s="292"/>
      <c r="F167" s="293" t="s">
        <v>616</v>
      </c>
      <c r="G167" s="334"/>
      <c r="H167" s="335"/>
      <c r="I167" s="335"/>
      <c r="J167" s="292" t="s">
        <v>617</v>
      </c>
      <c r="K167" s="270"/>
    </row>
    <row r="168" s="1" customFormat="1" ht="5.25" customHeight="1">
      <c r="B168" s="300"/>
      <c r="C168" s="295"/>
      <c r="D168" s="295"/>
      <c r="E168" s="295"/>
      <c r="F168" s="295"/>
      <c r="G168" s="296"/>
      <c r="H168" s="295"/>
      <c r="I168" s="295"/>
      <c r="J168" s="295"/>
      <c r="K168" s="323"/>
    </row>
    <row r="169" s="1" customFormat="1" ht="15" customHeight="1">
      <c r="B169" s="300"/>
      <c r="C169" s="275" t="s">
        <v>621</v>
      </c>
      <c r="D169" s="275"/>
      <c r="E169" s="275"/>
      <c r="F169" s="298" t="s">
        <v>618</v>
      </c>
      <c r="G169" s="275"/>
      <c r="H169" s="275" t="s">
        <v>658</v>
      </c>
      <c r="I169" s="275" t="s">
        <v>620</v>
      </c>
      <c r="J169" s="275">
        <v>120</v>
      </c>
      <c r="K169" s="323"/>
    </row>
    <row r="170" s="1" customFormat="1" ht="15" customHeight="1">
      <c r="B170" s="300"/>
      <c r="C170" s="275" t="s">
        <v>667</v>
      </c>
      <c r="D170" s="275"/>
      <c r="E170" s="275"/>
      <c r="F170" s="298" t="s">
        <v>618</v>
      </c>
      <c r="G170" s="275"/>
      <c r="H170" s="275" t="s">
        <v>668</v>
      </c>
      <c r="I170" s="275" t="s">
        <v>620</v>
      </c>
      <c r="J170" s="275" t="s">
        <v>669</v>
      </c>
      <c r="K170" s="323"/>
    </row>
    <row r="171" s="1" customFormat="1" ht="15" customHeight="1">
      <c r="B171" s="300"/>
      <c r="C171" s="275" t="s">
        <v>566</v>
      </c>
      <c r="D171" s="275"/>
      <c r="E171" s="275"/>
      <c r="F171" s="298" t="s">
        <v>618</v>
      </c>
      <c r="G171" s="275"/>
      <c r="H171" s="275" t="s">
        <v>685</v>
      </c>
      <c r="I171" s="275" t="s">
        <v>620</v>
      </c>
      <c r="J171" s="275" t="s">
        <v>669</v>
      </c>
      <c r="K171" s="323"/>
    </row>
    <row r="172" s="1" customFormat="1" ht="15" customHeight="1">
      <c r="B172" s="300"/>
      <c r="C172" s="275" t="s">
        <v>623</v>
      </c>
      <c r="D172" s="275"/>
      <c r="E172" s="275"/>
      <c r="F172" s="298" t="s">
        <v>624</v>
      </c>
      <c r="G172" s="275"/>
      <c r="H172" s="275" t="s">
        <v>685</v>
      </c>
      <c r="I172" s="275" t="s">
        <v>620</v>
      </c>
      <c r="J172" s="275">
        <v>50</v>
      </c>
      <c r="K172" s="323"/>
    </row>
    <row r="173" s="1" customFormat="1" ht="15" customHeight="1">
      <c r="B173" s="300"/>
      <c r="C173" s="275" t="s">
        <v>626</v>
      </c>
      <c r="D173" s="275"/>
      <c r="E173" s="275"/>
      <c r="F173" s="298" t="s">
        <v>618</v>
      </c>
      <c r="G173" s="275"/>
      <c r="H173" s="275" t="s">
        <v>685</v>
      </c>
      <c r="I173" s="275" t="s">
        <v>628</v>
      </c>
      <c r="J173" s="275"/>
      <c r="K173" s="323"/>
    </row>
    <row r="174" s="1" customFormat="1" ht="15" customHeight="1">
      <c r="B174" s="300"/>
      <c r="C174" s="275" t="s">
        <v>637</v>
      </c>
      <c r="D174" s="275"/>
      <c r="E174" s="275"/>
      <c r="F174" s="298" t="s">
        <v>624</v>
      </c>
      <c r="G174" s="275"/>
      <c r="H174" s="275" t="s">
        <v>685</v>
      </c>
      <c r="I174" s="275" t="s">
        <v>620</v>
      </c>
      <c r="J174" s="275">
        <v>50</v>
      </c>
      <c r="K174" s="323"/>
    </row>
    <row r="175" s="1" customFormat="1" ht="15" customHeight="1">
      <c r="B175" s="300"/>
      <c r="C175" s="275" t="s">
        <v>645</v>
      </c>
      <c r="D175" s="275"/>
      <c r="E175" s="275"/>
      <c r="F175" s="298" t="s">
        <v>624</v>
      </c>
      <c r="G175" s="275"/>
      <c r="H175" s="275" t="s">
        <v>685</v>
      </c>
      <c r="I175" s="275" t="s">
        <v>620</v>
      </c>
      <c r="J175" s="275">
        <v>50</v>
      </c>
      <c r="K175" s="323"/>
    </row>
    <row r="176" s="1" customFormat="1" ht="15" customHeight="1">
      <c r="B176" s="300"/>
      <c r="C176" s="275" t="s">
        <v>643</v>
      </c>
      <c r="D176" s="275"/>
      <c r="E176" s="275"/>
      <c r="F176" s="298" t="s">
        <v>624</v>
      </c>
      <c r="G176" s="275"/>
      <c r="H176" s="275" t="s">
        <v>685</v>
      </c>
      <c r="I176" s="275" t="s">
        <v>620</v>
      </c>
      <c r="J176" s="275">
        <v>50</v>
      </c>
      <c r="K176" s="323"/>
    </row>
    <row r="177" s="1" customFormat="1" ht="15" customHeight="1">
      <c r="B177" s="300"/>
      <c r="C177" s="275" t="s">
        <v>108</v>
      </c>
      <c r="D177" s="275"/>
      <c r="E177" s="275"/>
      <c r="F177" s="298" t="s">
        <v>618</v>
      </c>
      <c r="G177" s="275"/>
      <c r="H177" s="275" t="s">
        <v>686</v>
      </c>
      <c r="I177" s="275" t="s">
        <v>687</v>
      </c>
      <c r="J177" s="275"/>
      <c r="K177" s="323"/>
    </row>
    <row r="178" s="1" customFormat="1" ht="15" customHeight="1">
      <c r="B178" s="300"/>
      <c r="C178" s="275" t="s">
        <v>57</v>
      </c>
      <c r="D178" s="275"/>
      <c r="E178" s="275"/>
      <c r="F178" s="298" t="s">
        <v>618</v>
      </c>
      <c r="G178" s="275"/>
      <c r="H178" s="275" t="s">
        <v>688</v>
      </c>
      <c r="I178" s="275" t="s">
        <v>689</v>
      </c>
      <c r="J178" s="275">
        <v>1</v>
      </c>
      <c r="K178" s="323"/>
    </row>
    <row r="179" s="1" customFormat="1" ht="15" customHeight="1">
      <c r="B179" s="300"/>
      <c r="C179" s="275" t="s">
        <v>53</v>
      </c>
      <c r="D179" s="275"/>
      <c r="E179" s="275"/>
      <c r="F179" s="298" t="s">
        <v>618</v>
      </c>
      <c r="G179" s="275"/>
      <c r="H179" s="275" t="s">
        <v>690</v>
      </c>
      <c r="I179" s="275" t="s">
        <v>620</v>
      </c>
      <c r="J179" s="275">
        <v>20</v>
      </c>
      <c r="K179" s="323"/>
    </row>
    <row r="180" s="1" customFormat="1" ht="15" customHeight="1">
      <c r="B180" s="300"/>
      <c r="C180" s="275" t="s">
        <v>54</v>
      </c>
      <c r="D180" s="275"/>
      <c r="E180" s="275"/>
      <c r="F180" s="298" t="s">
        <v>618</v>
      </c>
      <c r="G180" s="275"/>
      <c r="H180" s="275" t="s">
        <v>691</v>
      </c>
      <c r="I180" s="275" t="s">
        <v>620</v>
      </c>
      <c r="J180" s="275">
        <v>255</v>
      </c>
      <c r="K180" s="323"/>
    </row>
    <row r="181" s="1" customFormat="1" ht="15" customHeight="1">
      <c r="B181" s="300"/>
      <c r="C181" s="275" t="s">
        <v>109</v>
      </c>
      <c r="D181" s="275"/>
      <c r="E181" s="275"/>
      <c r="F181" s="298" t="s">
        <v>618</v>
      </c>
      <c r="G181" s="275"/>
      <c r="H181" s="275" t="s">
        <v>582</v>
      </c>
      <c r="I181" s="275" t="s">
        <v>620</v>
      </c>
      <c r="J181" s="275">
        <v>10</v>
      </c>
      <c r="K181" s="323"/>
    </row>
    <row r="182" s="1" customFormat="1" ht="15" customHeight="1">
      <c r="B182" s="300"/>
      <c r="C182" s="275" t="s">
        <v>110</v>
      </c>
      <c r="D182" s="275"/>
      <c r="E182" s="275"/>
      <c r="F182" s="298" t="s">
        <v>618</v>
      </c>
      <c r="G182" s="275"/>
      <c r="H182" s="275" t="s">
        <v>692</v>
      </c>
      <c r="I182" s="275" t="s">
        <v>653</v>
      </c>
      <c r="J182" s="275"/>
      <c r="K182" s="323"/>
    </row>
    <row r="183" s="1" customFormat="1" ht="15" customHeight="1">
      <c r="B183" s="300"/>
      <c r="C183" s="275" t="s">
        <v>693</v>
      </c>
      <c r="D183" s="275"/>
      <c r="E183" s="275"/>
      <c r="F183" s="298" t="s">
        <v>618</v>
      </c>
      <c r="G183" s="275"/>
      <c r="H183" s="275" t="s">
        <v>694</v>
      </c>
      <c r="I183" s="275" t="s">
        <v>653</v>
      </c>
      <c r="J183" s="275"/>
      <c r="K183" s="323"/>
    </row>
    <row r="184" s="1" customFormat="1" ht="15" customHeight="1">
      <c r="B184" s="300"/>
      <c r="C184" s="275" t="s">
        <v>682</v>
      </c>
      <c r="D184" s="275"/>
      <c r="E184" s="275"/>
      <c r="F184" s="298" t="s">
        <v>618</v>
      </c>
      <c r="G184" s="275"/>
      <c r="H184" s="275" t="s">
        <v>695</v>
      </c>
      <c r="I184" s="275" t="s">
        <v>653</v>
      </c>
      <c r="J184" s="275"/>
      <c r="K184" s="323"/>
    </row>
    <row r="185" s="1" customFormat="1" ht="15" customHeight="1">
      <c r="B185" s="300"/>
      <c r="C185" s="275" t="s">
        <v>112</v>
      </c>
      <c r="D185" s="275"/>
      <c r="E185" s="275"/>
      <c r="F185" s="298" t="s">
        <v>624</v>
      </c>
      <c r="G185" s="275"/>
      <c r="H185" s="275" t="s">
        <v>696</v>
      </c>
      <c r="I185" s="275" t="s">
        <v>620</v>
      </c>
      <c r="J185" s="275">
        <v>50</v>
      </c>
      <c r="K185" s="323"/>
    </row>
    <row r="186" s="1" customFormat="1" ht="15" customHeight="1">
      <c r="B186" s="300"/>
      <c r="C186" s="275" t="s">
        <v>697</v>
      </c>
      <c r="D186" s="275"/>
      <c r="E186" s="275"/>
      <c r="F186" s="298" t="s">
        <v>624</v>
      </c>
      <c r="G186" s="275"/>
      <c r="H186" s="275" t="s">
        <v>698</v>
      </c>
      <c r="I186" s="275" t="s">
        <v>699</v>
      </c>
      <c r="J186" s="275"/>
      <c r="K186" s="323"/>
    </row>
    <row r="187" s="1" customFormat="1" ht="15" customHeight="1">
      <c r="B187" s="300"/>
      <c r="C187" s="275" t="s">
        <v>700</v>
      </c>
      <c r="D187" s="275"/>
      <c r="E187" s="275"/>
      <c r="F187" s="298" t="s">
        <v>624</v>
      </c>
      <c r="G187" s="275"/>
      <c r="H187" s="275" t="s">
        <v>701</v>
      </c>
      <c r="I187" s="275" t="s">
        <v>699</v>
      </c>
      <c r="J187" s="275"/>
      <c r="K187" s="323"/>
    </row>
    <row r="188" s="1" customFormat="1" ht="15" customHeight="1">
      <c r="B188" s="300"/>
      <c r="C188" s="275" t="s">
        <v>702</v>
      </c>
      <c r="D188" s="275"/>
      <c r="E188" s="275"/>
      <c r="F188" s="298" t="s">
        <v>624</v>
      </c>
      <c r="G188" s="275"/>
      <c r="H188" s="275" t="s">
        <v>703</v>
      </c>
      <c r="I188" s="275" t="s">
        <v>699</v>
      </c>
      <c r="J188" s="275"/>
      <c r="K188" s="323"/>
    </row>
    <row r="189" s="1" customFormat="1" ht="15" customHeight="1">
      <c r="B189" s="300"/>
      <c r="C189" s="336" t="s">
        <v>704</v>
      </c>
      <c r="D189" s="275"/>
      <c r="E189" s="275"/>
      <c r="F189" s="298" t="s">
        <v>624</v>
      </c>
      <c r="G189" s="275"/>
      <c r="H189" s="275" t="s">
        <v>705</v>
      </c>
      <c r="I189" s="275" t="s">
        <v>706</v>
      </c>
      <c r="J189" s="337" t="s">
        <v>707</v>
      </c>
      <c r="K189" s="323"/>
    </row>
    <row r="190" s="16" customFormat="1" ht="15" customHeight="1">
      <c r="B190" s="338"/>
      <c r="C190" s="339" t="s">
        <v>708</v>
      </c>
      <c r="D190" s="340"/>
      <c r="E190" s="340"/>
      <c r="F190" s="341" t="s">
        <v>624</v>
      </c>
      <c r="G190" s="340"/>
      <c r="H190" s="340" t="s">
        <v>709</v>
      </c>
      <c r="I190" s="340" t="s">
        <v>706</v>
      </c>
      <c r="J190" s="342" t="s">
        <v>707</v>
      </c>
      <c r="K190" s="343"/>
    </row>
    <row r="191" s="1" customFormat="1" ht="15" customHeight="1">
      <c r="B191" s="300"/>
      <c r="C191" s="336" t="s">
        <v>42</v>
      </c>
      <c r="D191" s="275"/>
      <c r="E191" s="275"/>
      <c r="F191" s="298" t="s">
        <v>618</v>
      </c>
      <c r="G191" s="275"/>
      <c r="H191" s="272" t="s">
        <v>710</v>
      </c>
      <c r="I191" s="275" t="s">
        <v>711</v>
      </c>
      <c r="J191" s="275"/>
      <c r="K191" s="323"/>
    </row>
    <row r="192" s="1" customFormat="1" ht="15" customHeight="1">
      <c r="B192" s="300"/>
      <c r="C192" s="336" t="s">
        <v>712</v>
      </c>
      <c r="D192" s="275"/>
      <c r="E192" s="275"/>
      <c r="F192" s="298" t="s">
        <v>618</v>
      </c>
      <c r="G192" s="275"/>
      <c r="H192" s="275" t="s">
        <v>713</v>
      </c>
      <c r="I192" s="275" t="s">
        <v>653</v>
      </c>
      <c r="J192" s="275"/>
      <c r="K192" s="323"/>
    </row>
    <row r="193" s="1" customFormat="1" ht="15" customHeight="1">
      <c r="B193" s="300"/>
      <c r="C193" s="336" t="s">
        <v>714</v>
      </c>
      <c r="D193" s="275"/>
      <c r="E193" s="275"/>
      <c r="F193" s="298" t="s">
        <v>618</v>
      </c>
      <c r="G193" s="275"/>
      <c r="H193" s="275" t="s">
        <v>715</v>
      </c>
      <c r="I193" s="275" t="s">
        <v>653</v>
      </c>
      <c r="J193" s="275"/>
      <c r="K193" s="323"/>
    </row>
    <row r="194" s="1" customFormat="1" ht="15" customHeight="1">
      <c r="B194" s="300"/>
      <c r="C194" s="336" t="s">
        <v>716</v>
      </c>
      <c r="D194" s="275"/>
      <c r="E194" s="275"/>
      <c r="F194" s="298" t="s">
        <v>624</v>
      </c>
      <c r="G194" s="275"/>
      <c r="H194" s="275" t="s">
        <v>717</v>
      </c>
      <c r="I194" s="275" t="s">
        <v>653</v>
      </c>
      <c r="J194" s="275"/>
      <c r="K194" s="323"/>
    </row>
    <row r="195" s="1" customFormat="1" ht="15" customHeight="1">
      <c r="B195" s="329"/>
      <c r="C195" s="344"/>
      <c r="D195" s="309"/>
      <c r="E195" s="309"/>
      <c r="F195" s="309"/>
      <c r="G195" s="309"/>
      <c r="H195" s="309"/>
      <c r="I195" s="309"/>
      <c r="J195" s="309"/>
      <c r="K195" s="330"/>
    </row>
    <row r="196" s="1" customFormat="1" ht="18.75" customHeight="1">
      <c r="B196" s="311"/>
      <c r="C196" s="321"/>
      <c r="D196" s="321"/>
      <c r="E196" s="321"/>
      <c r="F196" s="331"/>
      <c r="G196" s="321"/>
      <c r="H196" s="321"/>
      <c r="I196" s="321"/>
      <c r="J196" s="321"/>
      <c r="K196" s="311"/>
    </row>
    <row r="197" s="1" customFormat="1" ht="18.75" customHeight="1">
      <c r="B197" s="311"/>
      <c r="C197" s="321"/>
      <c r="D197" s="321"/>
      <c r="E197" s="321"/>
      <c r="F197" s="331"/>
      <c r="G197" s="321"/>
      <c r="H197" s="321"/>
      <c r="I197" s="321"/>
      <c r="J197" s="321"/>
      <c r="K197" s="311"/>
    </row>
    <row r="198" s="1" customFormat="1" ht="18.75" customHeight="1">
      <c r="B198" s="283"/>
      <c r="C198" s="283"/>
      <c r="D198" s="283"/>
      <c r="E198" s="283"/>
      <c r="F198" s="283"/>
      <c r="G198" s="283"/>
      <c r="H198" s="283"/>
      <c r="I198" s="283"/>
      <c r="J198" s="283"/>
      <c r="K198" s="283"/>
    </row>
    <row r="199" s="1" customFormat="1" ht="13.5">
      <c r="B199" s="262"/>
      <c r="C199" s="263"/>
      <c r="D199" s="263"/>
      <c r="E199" s="263"/>
      <c r="F199" s="263"/>
      <c r="G199" s="263"/>
      <c r="H199" s="263"/>
      <c r="I199" s="263"/>
      <c r="J199" s="263"/>
      <c r="K199" s="264"/>
    </row>
    <row r="200" s="1" customFormat="1" ht="21">
      <c r="B200" s="265"/>
      <c r="C200" s="266" t="s">
        <v>718</v>
      </c>
      <c r="D200" s="266"/>
      <c r="E200" s="266"/>
      <c r="F200" s="266"/>
      <c r="G200" s="266"/>
      <c r="H200" s="266"/>
      <c r="I200" s="266"/>
      <c r="J200" s="266"/>
      <c r="K200" s="267"/>
    </row>
    <row r="201" s="1" customFormat="1" ht="25.5" customHeight="1">
      <c r="B201" s="265"/>
      <c r="C201" s="345" t="s">
        <v>719</v>
      </c>
      <c r="D201" s="345"/>
      <c r="E201" s="345"/>
      <c r="F201" s="345" t="s">
        <v>720</v>
      </c>
      <c r="G201" s="346"/>
      <c r="H201" s="345" t="s">
        <v>721</v>
      </c>
      <c r="I201" s="345"/>
      <c r="J201" s="345"/>
      <c r="K201" s="267"/>
    </row>
    <row r="202" s="1" customFormat="1" ht="5.25" customHeight="1">
      <c r="B202" s="300"/>
      <c r="C202" s="295"/>
      <c r="D202" s="295"/>
      <c r="E202" s="295"/>
      <c r="F202" s="295"/>
      <c r="G202" s="321"/>
      <c r="H202" s="295"/>
      <c r="I202" s="295"/>
      <c r="J202" s="295"/>
      <c r="K202" s="323"/>
    </row>
    <row r="203" s="1" customFormat="1" ht="15" customHeight="1">
      <c r="B203" s="300"/>
      <c r="C203" s="275" t="s">
        <v>711</v>
      </c>
      <c r="D203" s="275"/>
      <c r="E203" s="275"/>
      <c r="F203" s="298" t="s">
        <v>43</v>
      </c>
      <c r="G203" s="275"/>
      <c r="H203" s="275" t="s">
        <v>722</v>
      </c>
      <c r="I203" s="275"/>
      <c r="J203" s="275"/>
      <c r="K203" s="323"/>
    </row>
    <row r="204" s="1" customFormat="1" ht="15" customHeight="1">
      <c r="B204" s="300"/>
      <c r="C204" s="275"/>
      <c r="D204" s="275"/>
      <c r="E204" s="275"/>
      <c r="F204" s="298" t="s">
        <v>44</v>
      </c>
      <c r="G204" s="275"/>
      <c r="H204" s="275" t="s">
        <v>723</v>
      </c>
      <c r="I204" s="275"/>
      <c r="J204" s="275"/>
      <c r="K204" s="323"/>
    </row>
    <row r="205" s="1" customFormat="1" ht="15" customHeight="1">
      <c r="B205" s="300"/>
      <c r="C205" s="275"/>
      <c r="D205" s="275"/>
      <c r="E205" s="275"/>
      <c r="F205" s="298" t="s">
        <v>47</v>
      </c>
      <c r="G205" s="275"/>
      <c r="H205" s="275" t="s">
        <v>724</v>
      </c>
      <c r="I205" s="275"/>
      <c r="J205" s="275"/>
      <c r="K205" s="323"/>
    </row>
    <row r="206" s="1" customFormat="1" ht="15" customHeight="1">
      <c r="B206" s="300"/>
      <c r="C206" s="275"/>
      <c r="D206" s="275"/>
      <c r="E206" s="275"/>
      <c r="F206" s="298" t="s">
        <v>45</v>
      </c>
      <c r="G206" s="275"/>
      <c r="H206" s="275" t="s">
        <v>725</v>
      </c>
      <c r="I206" s="275"/>
      <c r="J206" s="275"/>
      <c r="K206" s="323"/>
    </row>
    <row r="207" s="1" customFormat="1" ht="15" customHeight="1">
      <c r="B207" s="300"/>
      <c r="C207" s="275"/>
      <c r="D207" s="275"/>
      <c r="E207" s="275"/>
      <c r="F207" s="298" t="s">
        <v>46</v>
      </c>
      <c r="G207" s="275"/>
      <c r="H207" s="275" t="s">
        <v>726</v>
      </c>
      <c r="I207" s="275"/>
      <c r="J207" s="275"/>
      <c r="K207" s="323"/>
    </row>
    <row r="208" s="1" customFormat="1" ht="15" customHeight="1">
      <c r="B208" s="300"/>
      <c r="C208" s="275"/>
      <c r="D208" s="275"/>
      <c r="E208" s="275"/>
      <c r="F208" s="298"/>
      <c r="G208" s="275"/>
      <c r="H208" s="275"/>
      <c r="I208" s="275"/>
      <c r="J208" s="275"/>
      <c r="K208" s="323"/>
    </row>
    <row r="209" s="1" customFormat="1" ht="15" customHeight="1">
      <c r="B209" s="300"/>
      <c r="C209" s="275" t="s">
        <v>665</v>
      </c>
      <c r="D209" s="275"/>
      <c r="E209" s="275"/>
      <c r="F209" s="298" t="s">
        <v>79</v>
      </c>
      <c r="G209" s="275"/>
      <c r="H209" s="275" t="s">
        <v>727</v>
      </c>
      <c r="I209" s="275"/>
      <c r="J209" s="275"/>
      <c r="K209" s="323"/>
    </row>
    <row r="210" s="1" customFormat="1" ht="15" customHeight="1">
      <c r="B210" s="300"/>
      <c r="C210" s="275"/>
      <c r="D210" s="275"/>
      <c r="E210" s="275"/>
      <c r="F210" s="298" t="s">
        <v>560</v>
      </c>
      <c r="G210" s="275"/>
      <c r="H210" s="275" t="s">
        <v>561</v>
      </c>
      <c r="I210" s="275"/>
      <c r="J210" s="275"/>
      <c r="K210" s="323"/>
    </row>
    <row r="211" s="1" customFormat="1" ht="15" customHeight="1">
      <c r="B211" s="300"/>
      <c r="C211" s="275"/>
      <c r="D211" s="275"/>
      <c r="E211" s="275"/>
      <c r="F211" s="298" t="s">
        <v>558</v>
      </c>
      <c r="G211" s="275"/>
      <c r="H211" s="275" t="s">
        <v>728</v>
      </c>
      <c r="I211" s="275"/>
      <c r="J211" s="275"/>
      <c r="K211" s="323"/>
    </row>
    <row r="212" s="1" customFormat="1" ht="15" customHeight="1">
      <c r="B212" s="347"/>
      <c r="C212" s="275"/>
      <c r="D212" s="275"/>
      <c r="E212" s="275"/>
      <c r="F212" s="298" t="s">
        <v>562</v>
      </c>
      <c r="G212" s="336"/>
      <c r="H212" s="327" t="s">
        <v>563</v>
      </c>
      <c r="I212" s="327"/>
      <c r="J212" s="327"/>
      <c r="K212" s="348"/>
    </row>
    <row r="213" s="1" customFormat="1" ht="15" customHeight="1">
      <c r="B213" s="347"/>
      <c r="C213" s="275"/>
      <c r="D213" s="275"/>
      <c r="E213" s="275"/>
      <c r="F213" s="298" t="s">
        <v>564</v>
      </c>
      <c r="G213" s="336"/>
      <c r="H213" s="327" t="s">
        <v>729</v>
      </c>
      <c r="I213" s="327"/>
      <c r="J213" s="327"/>
      <c r="K213" s="348"/>
    </row>
    <row r="214" s="1" customFormat="1" ht="15" customHeight="1">
      <c r="B214" s="347"/>
      <c r="C214" s="275"/>
      <c r="D214" s="275"/>
      <c r="E214" s="275"/>
      <c r="F214" s="298"/>
      <c r="G214" s="336"/>
      <c r="H214" s="327"/>
      <c r="I214" s="327"/>
      <c r="J214" s="327"/>
      <c r="K214" s="348"/>
    </row>
    <row r="215" s="1" customFormat="1" ht="15" customHeight="1">
      <c r="B215" s="347"/>
      <c r="C215" s="275" t="s">
        <v>689</v>
      </c>
      <c r="D215" s="275"/>
      <c r="E215" s="275"/>
      <c r="F215" s="298">
        <v>1</v>
      </c>
      <c r="G215" s="336"/>
      <c r="H215" s="327" t="s">
        <v>730</v>
      </c>
      <c r="I215" s="327"/>
      <c r="J215" s="327"/>
      <c r="K215" s="348"/>
    </row>
    <row r="216" s="1" customFormat="1" ht="15" customHeight="1">
      <c r="B216" s="347"/>
      <c r="C216" s="275"/>
      <c r="D216" s="275"/>
      <c r="E216" s="275"/>
      <c r="F216" s="298">
        <v>2</v>
      </c>
      <c r="G216" s="336"/>
      <c r="H216" s="327" t="s">
        <v>731</v>
      </c>
      <c r="I216" s="327"/>
      <c r="J216" s="327"/>
      <c r="K216" s="348"/>
    </row>
    <row r="217" s="1" customFormat="1" ht="15" customHeight="1">
      <c r="B217" s="347"/>
      <c r="C217" s="275"/>
      <c r="D217" s="275"/>
      <c r="E217" s="275"/>
      <c r="F217" s="298">
        <v>3</v>
      </c>
      <c r="G217" s="336"/>
      <c r="H217" s="327" t="s">
        <v>732</v>
      </c>
      <c r="I217" s="327"/>
      <c r="J217" s="327"/>
      <c r="K217" s="348"/>
    </row>
    <row r="218" s="1" customFormat="1" ht="15" customHeight="1">
      <c r="B218" s="347"/>
      <c r="C218" s="275"/>
      <c r="D218" s="275"/>
      <c r="E218" s="275"/>
      <c r="F218" s="298">
        <v>4</v>
      </c>
      <c r="G218" s="336"/>
      <c r="H218" s="327" t="s">
        <v>733</v>
      </c>
      <c r="I218" s="327"/>
      <c r="J218" s="327"/>
      <c r="K218" s="348"/>
    </row>
    <row r="219" s="1" customFormat="1" ht="12.75" customHeight="1">
      <c r="B219" s="349"/>
      <c r="C219" s="350"/>
      <c r="D219" s="350"/>
      <c r="E219" s="350"/>
      <c r="F219" s="350"/>
      <c r="G219" s="350"/>
      <c r="H219" s="350"/>
      <c r="I219" s="350"/>
      <c r="J219" s="350"/>
      <c r="K219" s="351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Michvot Lukáš</dc:creator>
  <cp:lastModifiedBy>Michvot Lukáš</cp:lastModifiedBy>
  <dcterms:created xsi:type="dcterms:W3CDTF">2025-04-22T09:16:49Z</dcterms:created>
  <dcterms:modified xsi:type="dcterms:W3CDTF">2025-04-22T09:16:52Z</dcterms:modified>
</cp:coreProperties>
</file>