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101 A - Autobusové zas..." sheetId="2" r:id="rId2"/>
    <sheet name="SO 101 B - Ostatní plochy" sheetId="3" r:id="rId3"/>
    <sheet name="SO 102 A - Vyhrazené park..." sheetId="4" r:id="rId4"/>
    <sheet name="SO 102 B - Parkoviště" sheetId="5" r:id="rId5"/>
    <sheet name="SO 401A - Nasvětlení přec..." sheetId="6" r:id="rId6"/>
    <sheet name="SO 401B - Nasvětlení park..." sheetId="7" r:id="rId7"/>
    <sheet name="VRN - Vedlejší rozpočtové..." sheetId="8" r:id="rId8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'SO 101 A - Autobusové zas...'!$C$131:$K$539</definedName>
    <definedName name="_xlnm.Print_Area" localSheetId="1">'SO 101 A - Autobusové zas...'!$C$4:$J$76,'SO 101 A - Autobusové zas...'!$C$82:$J$111,'SO 101 A - Autobusové zas...'!$C$117:$K$539</definedName>
    <definedName name="_xlnm.Print_Titles" localSheetId="1">'SO 101 A - Autobusové zas...'!$131:$131</definedName>
    <definedName name="_xlnm._FilterDatabase" localSheetId="2" hidden="1">'SO 101 B - Ostatní plochy'!$C$125:$K$313</definedName>
    <definedName name="_xlnm.Print_Area" localSheetId="2">'SO 101 B - Ostatní plochy'!$C$4:$J$76,'SO 101 B - Ostatní plochy'!$C$82:$J$105,'SO 101 B - Ostatní plochy'!$C$111:$K$313</definedName>
    <definedName name="_xlnm.Print_Titles" localSheetId="2">'SO 101 B - Ostatní plochy'!$125:$125</definedName>
    <definedName name="_xlnm._FilterDatabase" localSheetId="3" hidden="1">'SO 102 A - Vyhrazené park...'!$C$125:$K$214</definedName>
    <definedName name="_xlnm.Print_Area" localSheetId="3">'SO 102 A - Vyhrazené park...'!$C$4:$J$76,'SO 102 A - Vyhrazené park...'!$C$82:$J$105,'SO 102 A - Vyhrazené park...'!$C$111:$K$214</definedName>
    <definedName name="_xlnm.Print_Titles" localSheetId="3">'SO 102 A - Vyhrazené park...'!$125:$125</definedName>
    <definedName name="_xlnm._FilterDatabase" localSheetId="4" hidden="1">'SO 102 B - Parkoviště'!$C$126:$K$237</definedName>
    <definedName name="_xlnm.Print_Area" localSheetId="4">'SO 102 B - Parkoviště'!$C$4:$J$76,'SO 102 B - Parkoviště'!$C$82:$J$106,'SO 102 B - Parkoviště'!$C$112:$K$237</definedName>
    <definedName name="_xlnm.Print_Titles" localSheetId="4">'SO 102 B - Parkoviště'!$126:$126</definedName>
    <definedName name="_xlnm._FilterDatabase" localSheetId="5" hidden="1">'SO 401A - Nasvětlení přec...'!$C$122:$K$169</definedName>
    <definedName name="_xlnm.Print_Area" localSheetId="5">'SO 401A - Nasvětlení přec...'!$C$4:$J$76,'SO 401A - Nasvětlení přec...'!$C$82:$J$102,'SO 401A - Nasvětlení přec...'!$C$108:$K$169</definedName>
    <definedName name="_xlnm.Print_Titles" localSheetId="5">'SO 401A - Nasvětlení přec...'!$122:$122</definedName>
    <definedName name="_xlnm._FilterDatabase" localSheetId="6" hidden="1">'SO 401B - Nasvětlení park...'!$C$122:$K$164</definedName>
    <definedName name="_xlnm.Print_Area" localSheetId="6">'SO 401B - Nasvětlení park...'!$C$4:$J$76,'SO 401B - Nasvětlení park...'!$C$82:$J$102,'SO 401B - Nasvětlení park...'!$C$108:$K$164</definedName>
    <definedName name="_xlnm.Print_Titles" localSheetId="6">'SO 401B - Nasvětlení park...'!$122:$122</definedName>
    <definedName name="_xlnm._FilterDatabase" localSheetId="7" hidden="1">'VRN - Vedlejší rozpočtové...'!$C$116:$K$128</definedName>
    <definedName name="_xlnm.Print_Area" localSheetId="7">'VRN - Vedlejší rozpočtové...'!$C$4:$J$76,'VRN - Vedlejší rozpočtové...'!$C$82:$J$98,'VRN - Vedlejší rozpočtové...'!$C$104:$K$128</definedName>
    <definedName name="_xlnm.Print_Titles" localSheetId="7">'VRN - Vedlejší rozpočtové...'!$116:$116</definedName>
  </definedNames>
  <calcPr/>
</workbook>
</file>

<file path=xl/calcChain.xml><?xml version="1.0" encoding="utf-8"?>
<calcChain xmlns="http://schemas.openxmlformats.org/spreadsheetml/2006/main">
  <c i="8" l="1" r="J37"/>
  <c r="J36"/>
  <c i="1" r="AY104"/>
  <c i="8" r="J35"/>
  <c i="1" r="AX104"/>
  <c i="8"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92"/>
  <c r="J23"/>
  <c r="J21"/>
  <c r="E21"/>
  <c r="J113"/>
  <c r="J20"/>
  <c r="J18"/>
  <c r="E18"/>
  <c r="F114"/>
  <c r="J17"/>
  <c r="J15"/>
  <c r="E15"/>
  <c r="F91"/>
  <c r="J14"/>
  <c r="J12"/>
  <c r="J111"/>
  <c r="E7"/>
  <c r="E107"/>
  <c i="7" r="J39"/>
  <c r="J38"/>
  <c i="1" r="AY103"/>
  <c i="7" r="J37"/>
  <c i="1" r="AX103"/>
  <c i="7"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F117"/>
  <c r="E115"/>
  <c r="F91"/>
  <c r="E89"/>
  <c r="J26"/>
  <c r="E26"/>
  <c r="J120"/>
  <c r="J25"/>
  <c r="J23"/>
  <c r="E23"/>
  <c r="J93"/>
  <c r="J22"/>
  <c r="J20"/>
  <c r="E20"/>
  <c r="F94"/>
  <c r="J19"/>
  <c r="J17"/>
  <c r="E17"/>
  <c r="F93"/>
  <c r="J16"/>
  <c r="J14"/>
  <c r="J117"/>
  <c r="E7"/>
  <c r="E85"/>
  <c i="6" r="J39"/>
  <c r="J38"/>
  <c i="1" r="AY102"/>
  <c i="6" r="J37"/>
  <c i="1" r="AX102"/>
  <c i="6"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F117"/>
  <c r="E115"/>
  <c r="F91"/>
  <c r="E89"/>
  <c r="J26"/>
  <c r="E26"/>
  <c r="J120"/>
  <c r="J25"/>
  <c r="J23"/>
  <c r="E23"/>
  <c r="J93"/>
  <c r="J22"/>
  <c r="J20"/>
  <c r="E20"/>
  <c r="F94"/>
  <c r="J19"/>
  <c r="J17"/>
  <c r="E17"/>
  <c r="F119"/>
  <c r="J16"/>
  <c r="J14"/>
  <c r="J117"/>
  <c r="E7"/>
  <c r="E111"/>
  <c i="5" r="J39"/>
  <c r="J38"/>
  <c i="1" r="AY100"/>
  <c i="5" r="J37"/>
  <c i="1" r="AX100"/>
  <c i="5" r="BI237"/>
  <c r="BH237"/>
  <c r="BG237"/>
  <c r="BF237"/>
  <c r="T237"/>
  <c r="T236"/>
  <c r="R237"/>
  <c r="R236"/>
  <c r="P237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6"/>
  <c r="BH146"/>
  <c r="BG146"/>
  <c r="BF146"/>
  <c r="T146"/>
  <c r="R146"/>
  <c r="P146"/>
  <c r="BI145"/>
  <c r="BH145"/>
  <c r="BG145"/>
  <c r="BF145"/>
  <c r="T145"/>
  <c r="R145"/>
  <c r="P145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J123"/>
  <c r="F121"/>
  <c r="E119"/>
  <c r="J93"/>
  <c r="F91"/>
  <c r="E89"/>
  <c r="J26"/>
  <c r="E26"/>
  <c r="J94"/>
  <c r="J25"/>
  <c r="J20"/>
  <c r="E20"/>
  <c r="F94"/>
  <c r="J19"/>
  <c r="J17"/>
  <c r="E17"/>
  <c r="F123"/>
  <c r="J16"/>
  <c r="J14"/>
  <c r="J91"/>
  <c r="E7"/>
  <c r="E115"/>
  <c i="4" r="J39"/>
  <c r="J38"/>
  <c i="1" r="AY99"/>
  <c i="4" r="J37"/>
  <c i="1" r="AX99"/>
  <c i="4" r="BI214"/>
  <c r="BH214"/>
  <c r="BG214"/>
  <c r="BF214"/>
  <c r="T214"/>
  <c r="T213"/>
  <c r="R214"/>
  <c r="R213"/>
  <c r="P214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2"/>
  <c r="BH182"/>
  <c r="BG182"/>
  <c r="BF182"/>
  <c r="T182"/>
  <c r="R182"/>
  <c r="P182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J122"/>
  <c r="F120"/>
  <c r="E118"/>
  <c r="J93"/>
  <c r="F91"/>
  <c r="E89"/>
  <c r="J26"/>
  <c r="E26"/>
  <c r="J123"/>
  <c r="J25"/>
  <c r="J20"/>
  <c r="E20"/>
  <c r="F94"/>
  <c r="J19"/>
  <c r="J17"/>
  <c r="E17"/>
  <c r="F93"/>
  <c r="J16"/>
  <c r="J14"/>
  <c r="J120"/>
  <c r="E7"/>
  <c r="E114"/>
  <c i="3" r="J39"/>
  <c r="J38"/>
  <c i="1" r="AY97"/>
  <c i="3" r="J37"/>
  <c i="1" r="AX97"/>
  <c i="3" r="BI313"/>
  <c r="BH313"/>
  <c r="BG313"/>
  <c r="BF313"/>
  <c r="T313"/>
  <c r="T312"/>
  <c r="R313"/>
  <c r="R312"/>
  <c r="P313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90"/>
  <c r="BH290"/>
  <c r="BG290"/>
  <c r="BF290"/>
  <c r="T290"/>
  <c r="R290"/>
  <c r="P290"/>
  <c r="BI287"/>
  <c r="BH287"/>
  <c r="BG287"/>
  <c r="BF287"/>
  <c r="T287"/>
  <c r="R287"/>
  <c r="P287"/>
  <c r="BI285"/>
  <c r="BH285"/>
  <c r="BG285"/>
  <c r="BF285"/>
  <c r="T285"/>
  <c r="R285"/>
  <c r="P285"/>
  <c r="BI282"/>
  <c r="BH282"/>
  <c r="BG282"/>
  <c r="BF282"/>
  <c r="T282"/>
  <c r="R282"/>
  <c r="P282"/>
  <c r="BI280"/>
  <c r="BH280"/>
  <c r="BG280"/>
  <c r="BF280"/>
  <c r="T280"/>
  <c r="R280"/>
  <c r="P280"/>
  <c r="BI277"/>
  <c r="BH277"/>
  <c r="BG277"/>
  <c r="BF277"/>
  <c r="T277"/>
  <c r="R277"/>
  <c r="P277"/>
  <c r="BI273"/>
  <c r="BH273"/>
  <c r="BG273"/>
  <c r="BF273"/>
  <c r="T273"/>
  <c r="R273"/>
  <c r="P273"/>
  <c r="BI265"/>
  <c r="BH265"/>
  <c r="BG265"/>
  <c r="BF265"/>
  <c r="T265"/>
  <c r="R265"/>
  <c r="P265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R253"/>
  <c r="P253"/>
  <c r="BI245"/>
  <c r="BH245"/>
  <c r="BG245"/>
  <c r="BF245"/>
  <c r="T245"/>
  <c r="R245"/>
  <c r="P245"/>
  <c r="BI235"/>
  <c r="BH235"/>
  <c r="BG235"/>
  <c r="BF235"/>
  <c r="T235"/>
  <c r="R235"/>
  <c r="P235"/>
  <c r="BI231"/>
  <c r="BH231"/>
  <c r="BG231"/>
  <c r="BF231"/>
  <c r="T231"/>
  <c r="R231"/>
  <c r="P231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59"/>
  <c r="BH159"/>
  <c r="BG159"/>
  <c r="BF159"/>
  <c r="T159"/>
  <c r="R159"/>
  <c r="P159"/>
  <c r="BI158"/>
  <c r="BH158"/>
  <c r="BG158"/>
  <c r="BF158"/>
  <c r="T158"/>
  <c r="R158"/>
  <c r="P158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J122"/>
  <c r="F120"/>
  <c r="E118"/>
  <c r="J93"/>
  <c r="F91"/>
  <c r="E89"/>
  <c r="J26"/>
  <c r="E26"/>
  <c r="J94"/>
  <c r="J25"/>
  <c r="J20"/>
  <c r="E20"/>
  <c r="F94"/>
  <c r="J19"/>
  <c r="J17"/>
  <c r="E17"/>
  <c r="F93"/>
  <c r="J16"/>
  <c r="J14"/>
  <c r="J120"/>
  <c r="E7"/>
  <c r="E114"/>
  <c i="2" r="J39"/>
  <c r="J38"/>
  <c i="1" r="AY96"/>
  <c i="2" r="J37"/>
  <c i="1" r="AX96"/>
  <c i="2" r="BI538"/>
  <c r="BH538"/>
  <c r="BG538"/>
  <c r="BF538"/>
  <c r="T538"/>
  <c r="R538"/>
  <c r="P538"/>
  <c r="BI536"/>
  <c r="BH536"/>
  <c r="BG536"/>
  <c r="BF536"/>
  <c r="T536"/>
  <c r="R536"/>
  <c r="P536"/>
  <c r="BI534"/>
  <c r="BH534"/>
  <c r="BG534"/>
  <c r="BF534"/>
  <c r="T534"/>
  <c r="R534"/>
  <c r="P534"/>
  <c r="BI531"/>
  <c r="BH531"/>
  <c r="BG531"/>
  <c r="BF531"/>
  <c r="T531"/>
  <c r="R531"/>
  <c r="P531"/>
  <c r="BI529"/>
  <c r="BH529"/>
  <c r="BG529"/>
  <c r="BF529"/>
  <c r="T529"/>
  <c r="R529"/>
  <c r="P529"/>
  <c r="BI526"/>
  <c r="BH526"/>
  <c r="BG526"/>
  <c r="BF526"/>
  <c r="T526"/>
  <c r="R526"/>
  <c r="P526"/>
  <c r="BI524"/>
  <c r="BH524"/>
  <c r="BG524"/>
  <c r="BF524"/>
  <c r="T524"/>
  <c r="R524"/>
  <c r="P524"/>
  <c r="BI521"/>
  <c r="BH521"/>
  <c r="BG521"/>
  <c r="BF521"/>
  <c r="T521"/>
  <c r="R521"/>
  <c r="P521"/>
  <c r="BI518"/>
  <c r="BH518"/>
  <c r="BG518"/>
  <c r="BF518"/>
  <c r="T518"/>
  <c r="T517"/>
  <c r="R518"/>
  <c r="R517"/>
  <c r="P518"/>
  <c r="P517"/>
  <c r="BI516"/>
  <c r="BH516"/>
  <c r="BG516"/>
  <c r="BF516"/>
  <c r="T516"/>
  <c r="R516"/>
  <c r="P516"/>
  <c r="BI515"/>
  <c r="BH515"/>
  <c r="BG515"/>
  <c r="BF515"/>
  <c r="T515"/>
  <c r="R515"/>
  <c r="P515"/>
  <c r="BI514"/>
  <c r="BH514"/>
  <c r="BG514"/>
  <c r="BF514"/>
  <c r="T514"/>
  <c r="R514"/>
  <c r="P514"/>
  <c r="BI513"/>
  <c r="BH513"/>
  <c r="BG513"/>
  <c r="BF513"/>
  <c r="T513"/>
  <c r="R513"/>
  <c r="P513"/>
  <c r="BI512"/>
  <c r="BH512"/>
  <c r="BG512"/>
  <c r="BF512"/>
  <c r="T512"/>
  <c r="R512"/>
  <c r="P512"/>
  <c r="BI511"/>
  <c r="BH511"/>
  <c r="BG511"/>
  <c r="BF511"/>
  <c r="T511"/>
  <c r="R511"/>
  <c r="P511"/>
  <c r="BI508"/>
  <c r="BH508"/>
  <c r="BG508"/>
  <c r="BF508"/>
  <c r="T508"/>
  <c r="R508"/>
  <c r="P508"/>
  <c r="BI507"/>
  <c r="BH507"/>
  <c r="BG507"/>
  <c r="BF507"/>
  <c r="T507"/>
  <c r="R507"/>
  <c r="P507"/>
  <c r="BI506"/>
  <c r="BH506"/>
  <c r="BG506"/>
  <c r="BF506"/>
  <c r="T506"/>
  <c r="R506"/>
  <c r="P506"/>
  <c r="BI505"/>
  <c r="BH505"/>
  <c r="BG505"/>
  <c r="BF505"/>
  <c r="T505"/>
  <c r="R505"/>
  <c r="P505"/>
  <c r="BI502"/>
  <c r="BH502"/>
  <c r="BG502"/>
  <c r="BF502"/>
  <c r="T502"/>
  <c r="R502"/>
  <c r="P502"/>
  <c r="BI488"/>
  <c r="BH488"/>
  <c r="BG488"/>
  <c r="BF488"/>
  <c r="T488"/>
  <c r="R488"/>
  <c r="P488"/>
  <c r="BI485"/>
  <c r="BH485"/>
  <c r="BG485"/>
  <c r="BF485"/>
  <c r="T485"/>
  <c r="R485"/>
  <c r="P485"/>
  <c r="BI482"/>
  <c r="BH482"/>
  <c r="BG482"/>
  <c r="BF482"/>
  <c r="T482"/>
  <c r="R482"/>
  <c r="P482"/>
  <c r="BI479"/>
  <c r="BH479"/>
  <c r="BG479"/>
  <c r="BF479"/>
  <c r="T479"/>
  <c r="R479"/>
  <c r="P479"/>
  <c r="BI476"/>
  <c r="BH476"/>
  <c r="BG476"/>
  <c r="BF476"/>
  <c r="T476"/>
  <c r="R476"/>
  <c r="P476"/>
  <c r="BI474"/>
  <c r="BH474"/>
  <c r="BG474"/>
  <c r="BF474"/>
  <c r="T474"/>
  <c r="R474"/>
  <c r="P474"/>
  <c r="BI471"/>
  <c r="BH471"/>
  <c r="BG471"/>
  <c r="BF471"/>
  <c r="T471"/>
  <c r="R471"/>
  <c r="P471"/>
  <c r="BI469"/>
  <c r="BH469"/>
  <c r="BG469"/>
  <c r="BF469"/>
  <c r="T469"/>
  <c r="R469"/>
  <c r="P469"/>
  <c r="BI466"/>
  <c r="BH466"/>
  <c r="BG466"/>
  <c r="BF466"/>
  <c r="T466"/>
  <c r="R466"/>
  <c r="P466"/>
  <c r="BI461"/>
  <c r="BH461"/>
  <c r="BG461"/>
  <c r="BF461"/>
  <c r="T461"/>
  <c r="R461"/>
  <c r="P461"/>
  <c r="BI451"/>
  <c r="BH451"/>
  <c r="BG451"/>
  <c r="BF451"/>
  <c r="T451"/>
  <c r="R451"/>
  <c r="P451"/>
  <c r="BI441"/>
  <c r="BH441"/>
  <c r="BG441"/>
  <c r="BF441"/>
  <c r="T441"/>
  <c r="R441"/>
  <c r="P441"/>
  <c r="BI433"/>
  <c r="BH433"/>
  <c r="BG433"/>
  <c r="BF433"/>
  <c r="T433"/>
  <c r="R433"/>
  <c r="P433"/>
  <c r="BI428"/>
  <c r="BH428"/>
  <c r="BG428"/>
  <c r="BF428"/>
  <c r="T428"/>
  <c r="R428"/>
  <c r="P428"/>
  <c r="BI424"/>
  <c r="BH424"/>
  <c r="BG424"/>
  <c r="BF424"/>
  <c r="T424"/>
  <c r="R424"/>
  <c r="P424"/>
  <c r="BI422"/>
  <c r="BH422"/>
  <c r="BG422"/>
  <c r="BF422"/>
  <c r="T422"/>
  <c r="R422"/>
  <c r="P422"/>
  <c r="BI419"/>
  <c r="BH419"/>
  <c r="BG419"/>
  <c r="BF419"/>
  <c r="T419"/>
  <c r="R419"/>
  <c r="P419"/>
  <c r="BI417"/>
  <c r="BH417"/>
  <c r="BG417"/>
  <c r="BF417"/>
  <c r="T417"/>
  <c r="R417"/>
  <c r="P417"/>
  <c r="BI414"/>
  <c r="BH414"/>
  <c r="BG414"/>
  <c r="BF414"/>
  <c r="T414"/>
  <c r="R414"/>
  <c r="P414"/>
  <c r="BI409"/>
  <c r="BH409"/>
  <c r="BG409"/>
  <c r="BF409"/>
  <c r="T409"/>
  <c r="R409"/>
  <c r="P409"/>
  <c r="BI406"/>
  <c r="BH406"/>
  <c r="BG406"/>
  <c r="BF406"/>
  <c r="T406"/>
  <c r="R406"/>
  <c r="P406"/>
  <c r="BI403"/>
  <c r="BH403"/>
  <c r="BG403"/>
  <c r="BF403"/>
  <c r="T403"/>
  <c r="R403"/>
  <c r="P403"/>
  <c r="BI400"/>
  <c r="BH400"/>
  <c r="BG400"/>
  <c r="BF400"/>
  <c r="T400"/>
  <c r="R400"/>
  <c r="P400"/>
  <c r="BI397"/>
  <c r="BH397"/>
  <c r="BG397"/>
  <c r="BF397"/>
  <c r="T397"/>
  <c r="R397"/>
  <c r="P397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0"/>
  <c r="BH380"/>
  <c r="BG380"/>
  <c r="BF380"/>
  <c r="T380"/>
  <c r="R380"/>
  <c r="P380"/>
  <c r="BI378"/>
  <c r="BH378"/>
  <c r="BG378"/>
  <c r="BF378"/>
  <c r="T378"/>
  <c r="R378"/>
  <c r="P378"/>
  <c r="BI375"/>
  <c r="BH375"/>
  <c r="BG375"/>
  <c r="BF375"/>
  <c r="T375"/>
  <c r="R375"/>
  <c r="P375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3"/>
  <c r="BH363"/>
  <c r="BG363"/>
  <c r="BF363"/>
  <c r="T363"/>
  <c r="R363"/>
  <c r="P363"/>
  <c r="BI359"/>
  <c r="BH359"/>
  <c r="BG359"/>
  <c r="BF359"/>
  <c r="T359"/>
  <c r="R359"/>
  <c r="P359"/>
  <c r="BI357"/>
  <c r="BH357"/>
  <c r="BG357"/>
  <c r="BF357"/>
  <c r="T357"/>
  <c r="R357"/>
  <c r="P357"/>
  <c r="BI354"/>
  <c r="BH354"/>
  <c r="BG354"/>
  <c r="BF354"/>
  <c r="T354"/>
  <c r="R354"/>
  <c r="P354"/>
  <c r="BI346"/>
  <c r="BH346"/>
  <c r="BG346"/>
  <c r="BF346"/>
  <c r="T346"/>
  <c r="R346"/>
  <c r="P346"/>
  <c r="BI342"/>
  <c r="BH342"/>
  <c r="BG342"/>
  <c r="BF342"/>
  <c r="T342"/>
  <c r="R342"/>
  <c r="P342"/>
  <c r="BI338"/>
  <c r="BH338"/>
  <c r="BG338"/>
  <c r="BF338"/>
  <c r="T338"/>
  <c r="R338"/>
  <c r="P338"/>
  <c r="BI334"/>
  <c r="BH334"/>
  <c r="BG334"/>
  <c r="BF334"/>
  <c r="T334"/>
  <c r="R334"/>
  <c r="P334"/>
  <c r="BI326"/>
  <c r="BH326"/>
  <c r="BG326"/>
  <c r="BF326"/>
  <c r="T326"/>
  <c r="R326"/>
  <c r="P326"/>
  <c r="BI318"/>
  <c r="BH318"/>
  <c r="BG318"/>
  <c r="BF318"/>
  <c r="T318"/>
  <c r="R318"/>
  <c r="P318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304"/>
  <c r="BH304"/>
  <c r="BG304"/>
  <c r="BF304"/>
  <c r="T304"/>
  <c r="R304"/>
  <c r="P304"/>
  <c r="BI300"/>
  <c r="BH300"/>
  <c r="BG300"/>
  <c r="BF300"/>
  <c r="T300"/>
  <c r="R300"/>
  <c r="P300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8"/>
  <c r="BH268"/>
  <c r="BG268"/>
  <c r="BF268"/>
  <c r="T268"/>
  <c r="R268"/>
  <c r="P268"/>
  <c r="BI264"/>
  <c r="BH264"/>
  <c r="BG264"/>
  <c r="BF264"/>
  <c r="T264"/>
  <c r="R264"/>
  <c r="P264"/>
  <c r="BI261"/>
  <c r="BH261"/>
  <c r="BG261"/>
  <c r="BF261"/>
  <c r="T261"/>
  <c r="R261"/>
  <c r="P261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3"/>
  <c r="BH223"/>
  <c r="BG223"/>
  <c r="BF223"/>
  <c r="T223"/>
  <c r="R223"/>
  <c r="P223"/>
  <c r="BI221"/>
  <c r="BH221"/>
  <c r="BG221"/>
  <c r="BF221"/>
  <c r="T221"/>
  <c r="R221"/>
  <c r="P221"/>
  <c r="BI218"/>
  <c r="BH218"/>
  <c r="BG218"/>
  <c r="BF218"/>
  <c r="T218"/>
  <c r="R218"/>
  <c r="P218"/>
  <c r="BI216"/>
  <c r="BH216"/>
  <c r="BG216"/>
  <c r="BF216"/>
  <c r="T216"/>
  <c r="R216"/>
  <c r="P216"/>
  <c r="BI208"/>
  <c r="BH208"/>
  <c r="BG208"/>
  <c r="BF208"/>
  <c r="T208"/>
  <c r="R208"/>
  <c r="P208"/>
  <c r="BI207"/>
  <c r="BH207"/>
  <c r="BG207"/>
  <c r="BF207"/>
  <c r="T207"/>
  <c r="R207"/>
  <c r="P207"/>
  <c r="BI199"/>
  <c r="BH199"/>
  <c r="BG199"/>
  <c r="BF199"/>
  <c r="T199"/>
  <c r="R199"/>
  <c r="P199"/>
  <c r="BI198"/>
  <c r="BH198"/>
  <c r="BG198"/>
  <c r="BF198"/>
  <c r="T198"/>
  <c r="R198"/>
  <c r="P198"/>
  <c r="BI193"/>
  <c r="BH193"/>
  <c r="BG193"/>
  <c r="BF193"/>
  <c r="T193"/>
  <c r="R193"/>
  <c r="P193"/>
  <c r="BI192"/>
  <c r="BH192"/>
  <c r="BG192"/>
  <c r="BF192"/>
  <c r="T192"/>
  <c r="R192"/>
  <c r="P192"/>
  <c r="BI187"/>
  <c r="BH187"/>
  <c r="BG187"/>
  <c r="BF187"/>
  <c r="T187"/>
  <c r="R187"/>
  <c r="P187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J128"/>
  <c r="F126"/>
  <c r="E124"/>
  <c r="J93"/>
  <c r="F91"/>
  <c r="E89"/>
  <c r="J26"/>
  <c r="E26"/>
  <c r="J129"/>
  <c r="J25"/>
  <c r="J20"/>
  <c r="E20"/>
  <c r="F129"/>
  <c r="J19"/>
  <c r="J17"/>
  <c r="E17"/>
  <c r="F128"/>
  <c r="J16"/>
  <c r="J14"/>
  <c r="J126"/>
  <c r="E7"/>
  <c r="E120"/>
  <c i="1" r="L90"/>
  <c r="AM90"/>
  <c r="AM89"/>
  <c r="L89"/>
  <c r="AM87"/>
  <c r="L87"/>
  <c r="L85"/>
  <c r="L84"/>
  <c i="2" r="J538"/>
  <c r="BK529"/>
  <c r="BK518"/>
  <c r="BK514"/>
  <c r="BK511"/>
  <c r="J506"/>
  <c r="J482"/>
  <c r="J471"/>
  <c r="BK461"/>
  <c r="J441"/>
  <c r="J424"/>
  <c r="BK414"/>
  <c r="BK403"/>
  <c r="BK387"/>
  <c r="J380"/>
  <c r="J371"/>
  <c r="BK357"/>
  <c r="BK334"/>
  <c r="BK311"/>
  <c r="BK292"/>
  <c r="J286"/>
  <c r="BK275"/>
  <c r="J264"/>
  <c r="J253"/>
  <c r="BK242"/>
  <c r="BK231"/>
  <c r="BK218"/>
  <c r="J207"/>
  <c r="J193"/>
  <c r="J179"/>
  <c r="BK167"/>
  <c r="BK155"/>
  <c r="BK138"/>
  <c i="3" r="BK292"/>
  <c r="BK231"/>
  <c r="BK210"/>
  <c r="BK167"/>
  <c r="J132"/>
  <c r="J307"/>
  <c r="J277"/>
  <c r="BK187"/>
  <c r="BK165"/>
  <c r="BK257"/>
  <c r="J199"/>
  <c r="BK173"/>
  <c r="J146"/>
  <c r="BK308"/>
  <c r="BK253"/>
  <c r="BK193"/>
  <c r="J159"/>
  <c r="BK129"/>
  <c r="J185"/>
  <c r="J135"/>
  <c r="BK298"/>
  <c r="BK178"/>
  <c r="J308"/>
  <c r="J280"/>
  <c r="J253"/>
  <c r="J231"/>
  <c r="BK176"/>
  <c r="BK313"/>
  <c r="BK301"/>
  <c r="BK204"/>
  <c i="4" r="J211"/>
  <c r="BK182"/>
  <c r="J165"/>
  <c r="BK138"/>
  <c r="BK163"/>
  <c r="J132"/>
  <c r="J135"/>
  <c r="J197"/>
  <c r="BK165"/>
  <c r="J205"/>
  <c r="J141"/>
  <c r="BK150"/>
  <c r="BK147"/>
  <c r="J129"/>
  <c i="5" r="BK190"/>
  <c r="BK235"/>
  <c r="BK199"/>
  <c r="J169"/>
  <c r="J235"/>
  <c r="BK174"/>
  <c r="J218"/>
  <c r="BK204"/>
  <c r="BK218"/>
  <c r="BK152"/>
  <c r="BK164"/>
  <c r="J206"/>
  <c i="6" r="J158"/>
  <c r="BK133"/>
  <c r="J162"/>
  <c r="BK155"/>
  <c r="J136"/>
  <c r="BK156"/>
  <c r="BK146"/>
  <c r="J159"/>
  <c r="J141"/>
  <c r="J167"/>
  <c i="7" r="J154"/>
  <c r="J158"/>
  <c r="BK130"/>
  <c r="BK154"/>
  <c r="J134"/>
  <c r="J163"/>
  <c r="BK164"/>
  <c r="BK135"/>
  <c i="8" r="J125"/>
  <c r="BK119"/>
  <c i="1" r="AS98"/>
  <c i="2" r="BK524"/>
  <c r="BK515"/>
  <c r="BK508"/>
  <c r="BK488"/>
  <c r="BK474"/>
  <c r="BK466"/>
  <c r="BK433"/>
  <c r="J419"/>
  <c r="BK409"/>
  <c r="J403"/>
  <c r="J388"/>
  <c r="BK378"/>
  <c r="BK372"/>
  <c r="BK369"/>
  <c r="J357"/>
  <c r="J346"/>
  <c r="BK326"/>
  <c r="J311"/>
  <c r="BK290"/>
  <c r="J284"/>
  <c r="J275"/>
  <c r="BK256"/>
  <c r="BK247"/>
  <c r="BK240"/>
  <c r="J231"/>
  <c r="BK216"/>
  <c r="J199"/>
  <c r="BK179"/>
  <c r="BK170"/>
  <c r="BK152"/>
  <c r="J138"/>
  <c r="F39"/>
  <c i="4" r="BK129"/>
  <c r="BK167"/>
  <c r="BK135"/>
  <c r="J186"/>
  <c r="J145"/>
  <c r="J159"/>
  <c r="J209"/>
  <c r="BK153"/>
  <c r="BK170"/>
  <c i="5" r="BK139"/>
  <c r="BK214"/>
  <c r="BK172"/>
  <c r="BK237"/>
  <c r="J212"/>
  <c r="BK157"/>
  <c r="J164"/>
  <c r="J208"/>
  <c r="BK167"/>
  <c r="BK212"/>
  <c r="BK215"/>
  <c r="J139"/>
  <c r="J187"/>
  <c i="6" r="J156"/>
  <c r="BK138"/>
  <c r="J145"/>
  <c r="BK153"/>
  <c r="J129"/>
  <c r="J142"/>
  <c r="BK162"/>
  <c r="J135"/>
  <c r="J148"/>
  <c r="BK166"/>
  <c r="J155"/>
  <c i="7" r="J164"/>
  <c r="BK143"/>
  <c r="BK128"/>
  <c r="BK162"/>
  <c r="BK137"/>
  <c r="BK158"/>
  <c r="J136"/>
  <c r="J143"/>
  <c r="BK140"/>
  <c r="BK141"/>
  <c i="8" r="BK124"/>
  <c r="J127"/>
  <c r="J120"/>
  <c i="2" r="J536"/>
  <c r="BK531"/>
  <c r="BK521"/>
  <c r="J514"/>
  <c r="J511"/>
  <c r="J505"/>
  <c r="J485"/>
  <c r="J476"/>
  <c r="BK451"/>
  <c r="J428"/>
  <c r="BK417"/>
  <c r="BK397"/>
  <c r="J385"/>
  <c r="BK370"/>
  <c r="J363"/>
  <c r="BK346"/>
  <c r="J334"/>
  <c r="J314"/>
  <c r="J304"/>
  <c r="BK288"/>
  <c r="BK281"/>
  <c r="J272"/>
  <c r="BK259"/>
  <c r="BK245"/>
  <c r="J234"/>
  <c r="BK221"/>
  <c r="BK199"/>
  <c r="J192"/>
  <c r="BK176"/>
  <c r="BK164"/>
  <c r="J141"/>
  <c r="F36"/>
  <c i="4" r="BK186"/>
  <c r="BK214"/>
  <c r="BK141"/>
  <c r="BK159"/>
  <c i="5" r="J237"/>
  <c r="BK184"/>
  <c r="J234"/>
  <c r="J190"/>
  <c r="BK130"/>
  <c r="BK211"/>
  <c r="BK232"/>
  <c r="J211"/>
  <c r="J171"/>
  <c r="BK187"/>
  <c r="J179"/>
  <c r="J207"/>
  <c r="J167"/>
  <c i="6" r="BK154"/>
  <c r="BK169"/>
  <c r="J161"/>
  <c r="J154"/>
  <c r="BK135"/>
  <c r="J146"/>
  <c r="J152"/>
  <c r="BK125"/>
  <c r="BK129"/>
  <c r="J126"/>
  <c r="BK147"/>
  <c i="7" r="J152"/>
  <c r="J133"/>
  <c r="BK151"/>
  <c r="BK149"/>
  <c r="BK127"/>
  <c r="J149"/>
  <c r="BK129"/>
  <c r="BK125"/>
  <c r="J131"/>
  <c r="BK132"/>
  <c i="8" r="BK128"/>
  <c r="J124"/>
  <c i="2" r="F37"/>
  <c r="BK234"/>
  <c r="J221"/>
  <c r="BK207"/>
  <c r="J187"/>
  <c r="J170"/>
  <c r="J155"/>
  <c r="BK135"/>
  <c i="3" r="BK245"/>
  <c r="BK206"/>
  <c r="J181"/>
  <c r="BK158"/>
  <c r="J129"/>
  <c r="J298"/>
  <c r="BK265"/>
  <c r="J208"/>
  <c r="J141"/>
  <c r="BK208"/>
  <c r="J190"/>
  <c r="J170"/>
  <c r="BK141"/>
  <c r="BK287"/>
  <c r="J235"/>
  <c r="BK190"/>
  <c r="J149"/>
  <c r="BK304"/>
  <c r="J228"/>
  <c r="BK149"/>
  <c r="J301"/>
  <c r="BK199"/>
  <c r="J167"/>
  <c r="J295"/>
  <c r="J257"/>
  <c r="BK202"/>
  <c r="BK132"/>
  <c r="BK306"/>
  <c r="J282"/>
  <c r="BK152"/>
  <c i="4" r="J194"/>
  <c r="J147"/>
  <c r="BK209"/>
  <c r="J138"/>
  <c r="J183"/>
  <c r="J199"/>
  <c r="J150"/>
  <c r="BK189"/>
  <c r="J214"/>
  <c r="J173"/>
  <c r="J178"/>
  <c r="J202"/>
  <c r="BK132"/>
  <c i="5" r="BK194"/>
  <c r="BK154"/>
  <c r="J224"/>
  <c r="BK179"/>
  <c r="BK145"/>
  <c r="J192"/>
  <c r="J226"/>
  <c r="BK229"/>
  <c r="BK197"/>
  <c r="J221"/>
  <c r="J136"/>
  <c r="BK136"/>
  <c r="J199"/>
  <c i="6" r="J150"/>
  <c r="BK128"/>
  <c r="BK148"/>
  <c r="BK141"/>
  <c r="BK152"/>
  <c r="J163"/>
  <c r="BK136"/>
  <c r="J153"/>
  <c r="J133"/>
  <c r="BK137"/>
  <c r="BK151"/>
  <c i="7" r="J151"/>
  <c r="J132"/>
  <c r="J140"/>
  <c r="BK146"/>
  <c r="BK161"/>
  <c r="J128"/>
  <c r="J155"/>
  <c r="BK156"/>
  <c r="BK136"/>
  <c i="8" r="BK122"/>
  <c r="J122"/>
  <c i="2" r="BK538"/>
  <c r="J534"/>
  <c r="J526"/>
  <c r="J518"/>
  <c r="J513"/>
  <c r="J508"/>
  <c r="BK505"/>
  <c r="BK485"/>
  <c r="BK476"/>
  <c r="J469"/>
  <c r="BK441"/>
  <c r="BK424"/>
  <c r="J417"/>
  <c r="J406"/>
  <c r="J397"/>
  <c r="BK386"/>
  <c r="BK375"/>
  <c r="J372"/>
  <c r="BK368"/>
  <c r="BK359"/>
  <c r="BK342"/>
  <c r="J326"/>
  <c r="BK308"/>
  <c r="BK300"/>
  <c r="J288"/>
  <c r="BK278"/>
  <c r="BK268"/>
  <c r="BK261"/>
  <c r="J247"/>
  <c r="BK237"/>
  <c r="J223"/>
  <c r="J208"/>
  <c r="BK193"/>
  <c r="BK182"/>
  <c r="J164"/>
  <c r="BK144"/>
  <c r="J135"/>
  <c i="3" r="J287"/>
  <c r="J220"/>
  <c r="J186"/>
  <c r="J152"/>
  <c r="J311"/>
  <c r="BK282"/>
  <c r="BK220"/>
  <c r="J173"/>
  <c r="BK295"/>
  <c r="J206"/>
  <c r="J178"/>
  <c r="BK144"/>
  <c r="J285"/>
  <c r="J224"/>
  <c r="BK170"/>
  <c r="J306"/>
  <c r="BK277"/>
  <c r="BK146"/>
  <c r="J273"/>
  <c r="BK181"/>
  <c r="J310"/>
  <c r="J290"/>
  <c r="BK273"/>
  <c r="J245"/>
  <c r="BK186"/>
  <c r="J313"/>
  <c r="BK290"/>
  <c i="4" r="BK210"/>
  <c r="J167"/>
  <c r="BK145"/>
  <c r="BK177"/>
  <c r="BK202"/>
  <c r="BK178"/>
  <c r="J189"/>
  <c r="J212"/>
  <c r="BK179"/>
  <c r="BK197"/>
  <c r="J179"/>
  <c r="BK161"/>
  <c r="BK183"/>
  <c r="J142"/>
  <c i="5" r="J174"/>
  <c r="J133"/>
  <c r="J202"/>
  <c r="BK170"/>
  <c r="J229"/>
  <c r="J162"/>
  <c r="J197"/>
  <c r="BK224"/>
  <c r="J172"/>
  <c r="J214"/>
  <c r="J232"/>
  <c r="J146"/>
  <c r="BK171"/>
  <c i="6" r="J144"/>
  <c r="J166"/>
  <c r="J137"/>
  <c r="BK145"/>
  <c r="BK167"/>
  <c r="BK126"/>
  <c r="J143"/>
  <c r="J157"/>
  <c r="BK127"/>
  <c r="J168"/>
  <c r="J131"/>
  <c i="7" r="BK155"/>
  <c r="BK139"/>
  <c r="BK145"/>
  <c r="BK163"/>
  <c r="BK142"/>
  <c r="BK126"/>
  <c r="J148"/>
  <c r="J127"/>
  <c r="BK152"/>
  <c r="J150"/>
  <c r="BK131"/>
  <c i="8" r="J123"/>
  <c i="2" r="BK536"/>
  <c r="J531"/>
  <c r="J524"/>
  <c r="J516"/>
  <c r="BK512"/>
  <c r="BK507"/>
  <c r="BK502"/>
  <c r="BK482"/>
  <c r="BK471"/>
  <c r="J461"/>
  <c r="BK428"/>
  <c r="BK419"/>
  <c r="J409"/>
  <c r="BK388"/>
  <c r="J386"/>
  <c r="J378"/>
  <c r="J370"/>
  <c r="J368"/>
  <c r="BK354"/>
  <c r="J338"/>
  <c r="J318"/>
  <c r="BK304"/>
  <c r="J292"/>
  <c r="BK284"/>
  <c r="J268"/>
  <c r="J259"/>
  <c r="J250"/>
  <c r="J240"/>
  <c r="J228"/>
  <c r="J216"/>
  <c r="BK198"/>
  <c r="BK187"/>
  <c r="BK173"/>
  <c r="J158"/>
  <c r="BK141"/>
  <c r="J36"/>
  <c i="5" r="J154"/>
  <c r="BK226"/>
  <c r="BK146"/>
  <c r="J159"/>
  <c r="J182"/>
  <c r="BK133"/>
  <c r="J177"/>
  <c r="BK221"/>
  <c r="J130"/>
  <c r="J194"/>
  <c i="6" r="BK159"/>
  <c r="BK132"/>
  <c r="J164"/>
  <c r="BK157"/>
  <c r="J128"/>
  <c r="J140"/>
  <c r="BK150"/>
  <c r="BK168"/>
  <c r="J134"/>
  <c r="J151"/>
  <c r="J138"/>
  <c i="7" r="J156"/>
  <c r="J135"/>
  <c r="J161"/>
  <c r="J125"/>
  <c r="J144"/>
  <c r="J162"/>
  <c r="J145"/>
  <c r="BK144"/>
  <c r="J159"/>
  <c r="J160"/>
  <c r="J137"/>
  <c i="8" r="J128"/>
  <c r="J119"/>
  <c r="BK120"/>
  <c i="1" r="AS95"/>
  <c i="2" r="BK526"/>
  <c r="BK516"/>
  <c r="BK513"/>
  <c r="BK506"/>
  <c r="J502"/>
  <c r="BK479"/>
  <c r="J474"/>
  <c r="J466"/>
  <c r="J433"/>
  <c r="BK422"/>
  <c r="J414"/>
  <c r="BK400"/>
  <c r="J387"/>
  <c r="BK380"/>
  <c r="J375"/>
  <c r="J369"/>
  <c r="J359"/>
  <c r="J342"/>
  <c r="BK318"/>
  <c r="J308"/>
  <c r="J290"/>
  <c r="J281"/>
  <c r="BK272"/>
  <c r="J261"/>
  <c r="BK253"/>
  <c r="J245"/>
  <c r="J237"/>
  <c r="BK223"/>
  <c r="BK208"/>
  <c r="BK192"/>
  <c r="J176"/>
  <c r="J167"/>
  <c r="J152"/>
  <c i="1" r="AS101"/>
  <c i="3" r="BK188"/>
  <c r="J165"/>
  <c r="J144"/>
  <c r="BK310"/>
  <c r="BK224"/>
  <c r="BK185"/>
  <c r="BK307"/>
  <c r="BK228"/>
  <c r="J202"/>
  <c r="J188"/>
  <c r="J158"/>
  <c r="J304"/>
  <c r="J265"/>
  <c r="J204"/>
  <c r="J187"/>
  <c r="BK135"/>
  <c r="BK280"/>
  <c r="BK196"/>
  <c r="BK309"/>
  <c r="J210"/>
  <c r="J176"/>
  <c r="J309"/>
  <c r="BK285"/>
  <c r="J261"/>
  <c r="BK235"/>
  <c r="J193"/>
  <c r="BK159"/>
  <c r="BK311"/>
  <c r="J292"/>
  <c r="BK261"/>
  <c r="J196"/>
  <c i="4" r="BK205"/>
  <c r="J177"/>
  <c r="BK156"/>
  <c r="J210"/>
  <c r="J182"/>
  <c r="J161"/>
  <c r="BK192"/>
  <c r="J163"/>
  <c r="BK211"/>
  <c r="J170"/>
  <c r="BK142"/>
  <c r="BK194"/>
  <c r="BK173"/>
  <c r="J192"/>
  <c r="J153"/>
  <c r="BK199"/>
  <c r="BK212"/>
  <c r="J156"/>
  <c i="5" r="BK202"/>
  <c r="BK169"/>
  <c r="J145"/>
  <c r="BK233"/>
  <c r="BK182"/>
  <c r="J152"/>
  <c r="BK206"/>
  <c r="BK207"/>
  <c r="BK192"/>
  <c r="J157"/>
  <c r="BK234"/>
  <c r="BK162"/>
  <c r="J204"/>
  <c i="6" r="BK161"/>
  <c r="BK130"/>
  <c r="BK142"/>
  <c r="J147"/>
  <c r="J125"/>
  <c r="J132"/>
  <c r="BK139"/>
  <c r="BK158"/>
  <c r="J169"/>
  <c r="J139"/>
  <c i="7" r="BK148"/>
  <c r="J130"/>
  <c r="J126"/>
  <c r="BK138"/>
  <c r="BK150"/>
  <c r="J142"/>
  <c r="BK133"/>
  <c r="BK153"/>
  <c i="8" r="BK126"/>
  <c r="BK123"/>
  <c r="J126"/>
  <c i="2" r="BK534"/>
  <c r="J529"/>
  <c r="J521"/>
  <c r="J515"/>
  <c r="J512"/>
  <c r="J507"/>
  <c r="J488"/>
  <c r="J479"/>
  <c r="BK469"/>
  <c r="J451"/>
  <c r="J422"/>
  <c r="BK406"/>
  <c r="J400"/>
  <c r="BK385"/>
  <c r="BK371"/>
  <c r="BK363"/>
  <c r="J354"/>
  <c r="BK338"/>
  <c r="BK314"/>
  <c r="J300"/>
  <c r="BK286"/>
  <c r="J278"/>
  <c r="BK264"/>
  <c r="J256"/>
  <c r="BK250"/>
  <c r="J242"/>
  <c r="BK228"/>
  <c r="J218"/>
  <c r="J198"/>
  <c r="J182"/>
  <c r="J173"/>
  <c r="BK158"/>
  <c r="J144"/>
  <c r="F38"/>
  <c i="5" r="BK208"/>
  <c r="BK177"/>
  <c r="J215"/>
  <c r="BK159"/>
  <c r="J170"/>
  <c r="J184"/>
  <c r="J233"/>
  <c i="6" r="J165"/>
  <c r="BK140"/>
  <c r="BK165"/>
  <c r="BK134"/>
  <c r="BK144"/>
  <c r="BK163"/>
  <c r="BK164"/>
  <c r="J130"/>
  <c r="BK143"/>
  <c r="BK131"/>
  <c r="J127"/>
  <c i="7" r="J153"/>
  <c r="BK134"/>
  <c r="J141"/>
  <c r="BK159"/>
  <c r="J129"/>
  <c r="J139"/>
  <c r="BK160"/>
  <c r="J138"/>
  <c r="J146"/>
  <c i="8" r="BK127"/>
  <c r="BK125"/>
  <c i="2" l="1" r="BK230"/>
  <c r="J230"/>
  <c r="J101"/>
  <c r="T271"/>
  <c r="T362"/>
  <c r="R510"/>
  <c r="P535"/>
  <c i="3" r="BK128"/>
  <c r="BK276"/>
  <c r="J276"/>
  <c r="J102"/>
  <c i="4" r="P172"/>
  <c i="5" r="P129"/>
  <c r="R189"/>
  <c r="P231"/>
  <c i="6" r="T160"/>
  <c i="2" r="T134"/>
  <c r="R260"/>
  <c r="R379"/>
  <c r="P520"/>
  <c r="P519"/>
  <c i="3" r="T128"/>
  <c r="P276"/>
  <c i="4" r="R128"/>
  <c r="R172"/>
  <c i="5" r="BK129"/>
  <c r="T205"/>
  <c i="6" r="BK149"/>
  <c r="J149"/>
  <c r="J100"/>
  <c i="7" r="BK124"/>
  <c i="2" r="P230"/>
  <c r="BK271"/>
  <c r="J271"/>
  <c r="J103"/>
  <c r="BK362"/>
  <c r="J362"/>
  <c r="J104"/>
  <c r="BK510"/>
  <c r="J510"/>
  <c r="J106"/>
  <c r="BK535"/>
  <c r="J535"/>
  <c r="J110"/>
  <c i="3" r="R189"/>
  <c r="T305"/>
  <c i="4" r="BK128"/>
  <c r="R149"/>
  <c r="R208"/>
  <c i="5" r="BK173"/>
  <c r="J173"/>
  <c r="J101"/>
  <c r="R205"/>
  <c i="6" r="T124"/>
  <c r="T123"/>
  <c r="T149"/>
  <c i="7" r="BK147"/>
  <c r="J147"/>
  <c r="J100"/>
  <c r="P147"/>
  <c r="T147"/>
  <c r="BK157"/>
  <c r="J157"/>
  <c r="J101"/>
  <c r="P157"/>
  <c r="R157"/>
  <c r="T157"/>
  <c i="2" r="P134"/>
  <c r="P260"/>
  <c r="T379"/>
  <c r="T520"/>
  <c i="3" r="BK189"/>
  <c r="J189"/>
  <c r="J101"/>
  <c r="R305"/>
  <c i="4" r="T149"/>
  <c r="T208"/>
  <c i="5" r="P173"/>
  <c r="BK205"/>
  <c r="J205"/>
  <c r="J103"/>
  <c i="6" r="R124"/>
  <c r="P149"/>
  <c i="7" r="T124"/>
  <c r="T123"/>
  <c r="R147"/>
  <c i="2" r="BK134"/>
  <c r="J134"/>
  <c r="J100"/>
  <c r="T260"/>
  <c r="P379"/>
  <c r="R520"/>
  <c i="3" r="P128"/>
  <c r="T276"/>
  <c i="4" r="P128"/>
  <c r="BK172"/>
  <c r="J172"/>
  <c r="J102"/>
  <c i="5" r="R129"/>
  <c r="P205"/>
  <c i="6" r="BK160"/>
  <c r="J160"/>
  <c r="J101"/>
  <c i="2" r="T230"/>
  <c r="P271"/>
  <c r="P362"/>
  <c r="P510"/>
  <c r="T535"/>
  <c i="3" r="R128"/>
  <c r="R127"/>
  <c r="R126"/>
  <c r="R276"/>
  <c i="4" r="T128"/>
  <c r="T172"/>
  <c i="5" r="T129"/>
  <c r="BK189"/>
  <c r="J189"/>
  <c r="J102"/>
  <c r="BK231"/>
  <c r="J231"/>
  <c r="J104"/>
  <c i="6" r="P160"/>
  <c i="2" r="R230"/>
  <c r="BK379"/>
  <c r="J379"/>
  <c r="J105"/>
  <c r="BK520"/>
  <c r="J520"/>
  <c r="J109"/>
  <c i="3" r="P189"/>
  <c r="BK305"/>
  <c r="J305"/>
  <c r="J103"/>
  <c i="4" r="P149"/>
  <c r="BK208"/>
  <c r="J208"/>
  <c r="J103"/>
  <c i="5" r="R173"/>
  <c r="T189"/>
  <c r="R231"/>
  <c i="6" r="P124"/>
  <c r="P123"/>
  <c i="1" r="AU102"/>
  <c i="6" r="R149"/>
  <c i="7" r="P124"/>
  <c r="P123"/>
  <c i="1" r="AU103"/>
  <c i="8" r="BK118"/>
  <c r="J118"/>
  <c r="J97"/>
  <c r="R118"/>
  <c r="R117"/>
  <c i="2" r="R134"/>
  <c r="BK260"/>
  <c r="J260"/>
  <c r="J102"/>
  <c r="R271"/>
  <c r="R362"/>
  <c r="T510"/>
  <c r="R535"/>
  <c i="3" r="T189"/>
  <c r="P305"/>
  <c i="4" r="BK149"/>
  <c r="J149"/>
  <c r="J101"/>
  <c r="P208"/>
  <c i="5" r="T173"/>
  <c r="P189"/>
  <c r="T231"/>
  <c i="6" r="BK124"/>
  <c r="J124"/>
  <c r="J99"/>
  <c r="R160"/>
  <c i="7" r="R124"/>
  <c r="R123"/>
  <c i="8" r="P118"/>
  <c r="P117"/>
  <c i="1" r="AU104"/>
  <c i="8" r="T118"/>
  <c r="T117"/>
  <c i="3" r="BK312"/>
  <c r="J312"/>
  <c r="J104"/>
  <c i="2" r="BK517"/>
  <c r="J517"/>
  <c r="J107"/>
  <c i="5" r="BK236"/>
  <c r="J236"/>
  <c r="J105"/>
  <c i="4" r="BK213"/>
  <c r="J213"/>
  <c r="J104"/>
  <c i="7" r="J124"/>
  <c r="J99"/>
  <c i="8" r="J114"/>
  <c r="BE122"/>
  <c r="E85"/>
  <c r="J91"/>
  <c r="BE128"/>
  <c r="J89"/>
  <c r="F113"/>
  <c r="BE123"/>
  <c r="BE126"/>
  <c r="BE125"/>
  <c r="BE124"/>
  <c r="F92"/>
  <c r="BE119"/>
  <c r="BE120"/>
  <c r="BE127"/>
  <c i="7" r="E111"/>
  <c r="F120"/>
  <c r="BE129"/>
  <c r="BE130"/>
  <c r="BE143"/>
  <c r="BE151"/>
  <c r="BE159"/>
  <c r="BE163"/>
  <c i="6" r="BK123"/>
  <c r="J123"/>
  <c i="7" r="J119"/>
  <c r="BE126"/>
  <c r="BE127"/>
  <c r="BE128"/>
  <c r="BE144"/>
  <c r="BE145"/>
  <c r="BE146"/>
  <c r="BE150"/>
  <c r="BE154"/>
  <c r="BE155"/>
  <c r="BE156"/>
  <c r="BE158"/>
  <c r="J91"/>
  <c r="BE135"/>
  <c r="BE141"/>
  <c r="BE153"/>
  <c r="J94"/>
  <c r="F119"/>
  <c r="BE125"/>
  <c r="BE131"/>
  <c r="BE132"/>
  <c r="BE134"/>
  <c r="BE140"/>
  <c r="BE152"/>
  <c r="BE160"/>
  <c r="BE161"/>
  <c r="BE133"/>
  <c r="BE136"/>
  <c r="BE137"/>
  <c r="BE138"/>
  <c r="BE139"/>
  <c r="BE148"/>
  <c r="BE149"/>
  <c r="BE164"/>
  <c r="BE142"/>
  <c r="BE162"/>
  <c i="5" r="J129"/>
  <c r="J100"/>
  <c i="6" r="J94"/>
  <c r="J119"/>
  <c r="BE133"/>
  <c r="BE141"/>
  <c r="BE153"/>
  <c r="BE162"/>
  <c r="F120"/>
  <c r="BE132"/>
  <c r="BE143"/>
  <c r="BE144"/>
  <c r="BE145"/>
  <c r="BE148"/>
  <c r="BE157"/>
  <c r="BE168"/>
  <c r="BE125"/>
  <c r="BE135"/>
  <c r="BE137"/>
  <c r="BE138"/>
  <c r="BE139"/>
  <c r="BE155"/>
  <c r="BE163"/>
  <c r="BE169"/>
  <c r="J91"/>
  <c r="BE128"/>
  <c r="BE140"/>
  <c r="BE147"/>
  <c r="BE158"/>
  <c r="BE129"/>
  <c r="BE134"/>
  <c r="BE150"/>
  <c r="BE159"/>
  <c r="BE165"/>
  <c r="F93"/>
  <c r="BE142"/>
  <c r="BE151"/>
  <c r="BE161"/>
  <c r="BE164"/>
  <c r="BE167"/>
  <c r="BE127"/>
  <c r="BE130"/>
  <c r="BE131"/>
  <c r="BE152"/>
  <c r="BE154"/>
  <c r="BE156"/>
  <c r="E85"/>
  <c r="BE126"/>
  <c r="BE136"/>
  <c r="BE146"/>
  <c r="BE166"/>
  <c i="4" r="J128"/>
  <c r="J100"/>
  <c i="5" r="F93"/>
  <c r="F124"/>
  <c r="BE133"/>
  <c r="BE154"/>
  <c r="BE157"/>
  <c r="BE192"/>
  <c r="BE229"/>
  <c r="BE237"/>
  <c r="E85"/>
  <c r="BE169"/>
  <c r="BE171"/>
  <c r="BE177"/>
  <c r="BE187"/>
  <c r="BE190"/>
  <c r="J124"/>
  <c r="BE145"/>
  <c r="BE167"/>
  <c r="BE199"/>
  <c r="BE202"/>
  <c r="BE224"/>
  <c r="BE233"/>
  <c r="BE235"/>
  <c r="J121"/>
  <c r="BE162"/>
  <c r="BE206"/>
  <c r="BE139"/>
  <c r="BE146"/>
  <c r="BE152"/>
  <c r="BE172"/>
  <c r="BE182"/>
  <c r="BE184"/>
  <c r="BE211"/>
  <c r="BE212"/>
  <c r="BE130"/>
  <c r="BE170"/>
  <c r="BE197"/>
  <c r="BE204"/>
  <c r="BE234"/>
  <c r="BE136"/>
  <c r="BE174"/>
  <c r="BE194"/>
  <c r="BE215"/>
  <c r="BE232"/>
  <c r="BE159"/>
  <c r="BE164"/>
  <c r="BE179"/>
  <c r="BE207"/>
  <c r="BE208"/>
  <c r="BE214"/>
  <c r="BE218"/>
  <c r="BE221"/>
  <c r="BE226"/>
  <c i="4" r="E85"/>
  <c r="J94"/>
  <c r="F122"/>
  <c r="BE135"/>
  <c r="BE138"/>
  <c r="BE177"/>
  <c r="BE178"/>
  <c r="BE179"/>
  <c r="BE197"/>
  <c r="BE205"/>
  <c r="BE209"/>
  <c r="J91"/>
  <c r="BE165"/>
  <c r="BE167"/>
  <c r="BE186"/>
  <c r="BE192"/>
  <c r="BE141"/>
  <c r="BE163"/>
  <c r="BE182"/>
  <c i="3" r="J128"/>
  <c r="J100"/>
  <c i="4" r="BE132"/>
  <c r="BE199"/>
  <c r="F123"/>
  <c r="BE129"/>
  <c r="BE161"/>
  <c r="BE145"/>
  <c r="BE147"/>
  <c r="BE150"/>
  <c r="BE156"/>
  <c r="BE159"/>
  <c r="BE170"/>
  <c r="BE173"/>
  <c r="BE210"/>
  <c r="BE211"/>
  <c r="BE194"/>
  <c r="BE202"/>
  <c r="BE212"/>
  <c r="BE214"/>
  <c r="BE142"/>
  <c r="BE153"/>
  <c r="BE183"/>
  <c r="BE189"/>
  <c i="2" r="BK519"/>
  <c r="J519"/>
  <c r="J108"/>
  <c i="3" r="J123"/>
  <c r="BE186"/>
  <c r="BE188"/>
  <c r="BE208"/>
  <c r="BE304"/>
  <c r="BE308"/>
  <c r="BE310"/>
  <c r="BE311"/>
  <c r="BE313"/>
  <c r="E85"/>
  <c r="F123"/>
  <c r="BE146"/>
  <c r="BE170"/>
  <c r="BE181"/>
  <c r="BE196"/>
  <c r="BE298"/>
  <c r="BE301"/>
  <c r="BE306"/>
  <c i="2" r="BK133"/>
  <c r="J133"/>
  <c r="J99"/>
  <c i="3" r="BE135"/>
  <c r="BE144"/>
  <c r="BE158"/>
  <c r="BE159"/>
  <c r="BE173"/>
  <c r="BE190"/>
  <c r="BE193"/>
  <c r="BE204"/>
  <c r="BE228"/>
  <c r="BE231"/>
  <c r="BE261"/>
  <c r="J91"/>
  <c r="BE141"/>
  <c r="BE165"/>
  <c r="BE176"/>
  <c r="BE178"/>
  <c r="BE187"/>
  <c r="BE199"/>
  <c r="BE202"/>
  <c r="BE206"/>
  <c r="BE210"/>
  <c r="BE253"/>
  <c r="BE282"/>
  <c r="BE285"/>
  <c r="BE287"/>
  <c r="BE307"/>
  <c r="F122"/>
  <c r="BE152"/>
  <c r="BE185"/>
  <c r="BE280"/>
  <c r="BE295"/>
  <c r="BE149"/>
  <c r="BE167"/>
  <c r="BE220"/>
  <c r="BE245"/>
  <c r="BE129"/>
  <c r="BE132"/>
  <c r="BE235"/>
  <c r="BE290"/>
  <c r="BE292"/>
  <c r="BE224"/>
  <c r="BE257"/>
  <c r="BE265"/>
  <c r="BE273"/>
  <c r="BE277"/>
  <c r="BE309"/>
  <c i="1" r="BB96"/>
  <c r="BC96"/>
  <c r="BA96"/>
  <c i="2" r="E85"/>
  <c r="J91"/>
  <c r="F93"/>
  <c r="F94"/>
  <c r="J94"/>
  <c r="BE135"/>
  <c r="BE138"/>
  <c r="BE141"/>
  <c r="BE144"/>
  <c r="BE152"/>
  <c r="BE155"/>
  <c r="BE158"/>
  <c r="BE164"/>
  <c r="BE167"/>
  <c r="BE170"/>
  <c r="BE173"/>
  <c r="BE176"/>
  <c r="BE179"/>
  <c r="BE182"/>
  <c r="BE187"/>
  <c r="BE192"/>
  <c r="BE193"/>
  <c r="BE198"/>
  <c r="BE199"/>
  <c r="BE207"/>
  <c r="BE208"/>
  <c r="BE216"/>
  <c r="BE218"/>
  <c r="BE221"/>
  <c r="BE223"/>
  <c r="BE228"/>
  <c r="BE231"/>
  <c r="BE234"/>
  <c r="BE237"/>
  <c r="BE240"/>
  <c r="BE242"/>
  <c r="BE245"/>
  <c r="BE247"/>
  <c r="BE250"/>
  <c r="BE253"/>
  <c r="BE256"/>
  <c r="BE259"/>
  <c r="BE261"/>
  <c r="BE264"/>
  <c r="BE268"/>
  <c r="BE272"/>
  <c r="BE275"/>
  <c r="BE278"/>
  <c r="BE281"/>
  <c r="BE284"/>
  <c r="BE286"/>
  <c r="BE288"/>
  <c r="BE290"/>
  <c r="BE292"/>
  <c r="BE300"/>
  <c r="BE304"/>
  <c r="BE308"/>
  <c r="BE311"/>
  <c r="BE314"/>
  <c r="BE318"/>
  <c r="BE326"/>
  <c r="BE334"/>
  <c r="BE338"/>
  <c r="BE342"/>
  <c r="BE346"/>
  <c r="BE354"/>
  <c r="BE357"/>
  <c r="BE359"/>
  <c r="BE363"/>
  <c r="BE368"/>
  <c r="BE369"/>
  <c r="BE370"/>
  <c r="BE371"/>
  <c r="BE372"/>
  <c r="BE375"/>
  <c r="BE378"/>
  <c r="BE380"/>
  <c r="BE385"/>
  <c r="BE386"/>
  <c r="BE387"/>
  <c r="BE388"/>
  <c r="BE397"/>
  <c r="BE400"/>
  <c r="BE403"/>
  <c r="BE406"/>
  <c r="BE409"/>
  <c r="BE414"/>
  <c r="BE417"/>
  <c r="BE419"/>
  <c r="BE422"/>
  <c r="BE424"/>
  <c r="BE428"/>
  <c r="BE433"/>
  <c r="BE441"/>
  <c r="BE451"/>
  <c r="BE461"/>
  <c r="BE466"/>
  <c r="BE469"/>
  <c r="BE471"/>
  <c r="BE474"/>
  <c r="BE476"/>
  <c r="BE479"/>
  <c r="BE482"/>
  <c r="BE485"/>
  <c r="BE488"/>
  <c r="BE502"/>
  <c r="BE505"/>
  <c r="BE506"/>
  <c r="BE507"/>
  <c r="BE508"/>
  <c r="BE511"/>
  <c r="BE512"/>
  <c r="BE513"/>
  <c r="BE514"/>
  <c r="BE515"/>
  <c r="BE516"/>
  <c r="BE518"/>
  <c r="BE521"/>
  <c r="BE524"/>
  <c r="BE526"/>
  <c r="BE529"/>
  <c r="BE531"/>
  <c r="BE534"/>
  <c r="BE536"/>
  <c r="BE538"/>
  <c i="1" r="AW96"/>
  <c r="BD96"/>
  <c i="4" r="J36"/>
  <c i="1" r="AW99"/>
  <c i="4" r="F36"/>
  <c i="1" r="BA99"/>
  <c i="5" r="J36"/>
  <c i="1" r="AW100"/>
  <c i="6" r="F38"/>
  <c i="1" r="BC102"/>
  <c i="8" r="F37"/>
  <c i="1" r="BD104"/>
  <c i="3" r="F38"/>
  <c i="1" r="BC97"/>
  <c r="BC95"/>
  <c r="AY95"/>
  <c i="6" r="J36"/>
  <c i="1" r="AW102"/>
  <c i="7" r="F36"/>
  <c i="1" r="BA103"/>
  <c i="3" r="F37"/>
  <c i="1" r="BB97"/>
  <c r="BB95"/>
  <c r="AX95"/>
  <c i="5" r="F39"/>
  <c i="1" r="BD100"/>
  <c i="6" r="J32"/>
  <c i="8" r="F36"/>
  <c i="1" r="BC104"/>
  <c i="8" r="F35"/>
  <c i="1" r="BB104"/>
  <c i="3" r="F36"/>
  <c i="1" r="BA97"/>
  <c r="BA95"/>
  <c i="5" r="F38"/>
  <c i="1" r="BC100"/>
  <c i="8" r="F34"/>
  <c i="1" r="BA104"/>
  <c i="8" r="J34"/>
  <c i="1" r="AW104"/>
  <c i="3" r="J36"/>
  <c i="1" r="AW97"/>
  <c i="6" r="F39"/>
  <c i="1" r="BD102"/>
  <c i="7" r="F39"/>
  <c i="1" r="BD103"/>
  <c r="AS94"/>
  <c i="4" r="F37"/>
  <c i="1" r="BB99"/>
  <c i="4" r="F39"/>
  <c i="1" r="BD99"/>
  <c i="5" r="F37"/>
  <c i="1" r="BB100"/>
  <c i="7" r="F37"/>
  <c i="1" r="BB103"/>
  <c i="4" r="F38"/>
  <c i="1" r="BC99"/>
  <c i="5" r="F36"/>
  <c i="1" r="BA100"/>
  <c i="6" r="F37"/>
  <c i="1" r="BB102"/>
  <c i="7" r="J36"/>
  <c i="1" r="AW103"/>
  <c i="3" r="F39"/>
  <c i="1" r="BD97"/>
  <c r="BD95"/>
  <c i="6" r="F36"/>
  <c i="1" r="BA102"/>
  <c i="7" r="F38"/>
  <c i="1" r="BC103"/>
  <c i="4" l="1" r="P127"/>
  <c r="P126"/>
  <c i="1" r="AU99"/>
  <c i="4" r="BK127"/>
  <c r="J127"/>
  <c r="J99"/>
  <c i="2" r="T133"/>
  <c r="T132"/>
  <c r="T519"/>
  <c i="5" r="P128"/>
  <c r="P127"/>
  <c i="1" r="AU100"/>
  <c i="5" r="R128"/>
  <c r="R127"/>
  <c i="7" r="BK123"/>
  <c r="J123"/>
  <c i="2" r="R133"/>
  <c i="5" r="T128"/>
  <c r="T127"/>
  <c i="3" r="P127"/>
  <c r="P126"/>
  <c i="1" r="AU97"/>
  <c i="4" r="R127"/>
  <c r="R126"/>
  <c i="3" r="BK127"/>
  <c r="BK126"/>
  <c r="J126"/>
  <c r="J98"/>
  <c i="4" r="T127"/>
  <c r="T126"/>
  <c i="2" r="P133"/>
  <c r="P132"/>
  <c i="1" r="AU96"/>
  <c i="5" r="BK128"/>
  <c r="J128"/>
  <c r="J99"/>
  <c i="2" r="R519"/>
  <c i="6" r="R123"/>
  <c i="3" r="T127"/>
  <c r="T126"/>
  <c i="8" r="BK117"/>
  <c r="J117"/>
  <c r="J96"/>
  <c i="1" r="AG102"/>
  <c i="6" r="J98"/>
  <c i="2" r="BK132"/>
  <c r="J132"/>
  <c r="J98"/>
  <c i="7" r="J32"/>
  <c i="1" r="AG103"/>
  <c r="AG101"/>
  <c i="2" r="F35"/>
  <c i="1" r="AZ96"/>
  <c i="4" r="F35"/>
  <c i="1" r="AZ99"/>
  <c r="BA98"/>
  <c r="AW98"/>
  <c i="6" r="J35"/>
  <c i="1" r="AV102"/>
  <c r="AT102"/>
  <c r="AN102"/>
  <c i="3" r="J35"/>
  <c i="1" r="AV97"/>
  <c r="AT97"/>
  <c r="BA101"/>
  <c r="AW101"/>
  <c r="BB101"/>
  <c r="AX101"/>
  <c i="8" r="F33"/>
  <c i="1" r="AZ104"/>
  <c i="2" r="J35"/>
  <c i="1" r="AV96"/>
  <c r="AT96"/>
  <c i="3" r="F35"/>
  <c i="1" r="AZ97"/>
  <c r="BC101"/>
  <c r="AY101"/>
  <c i="7" r="J35"/>
  <c i="1" r="AV103"/>
  <c r="AT103"/>
  <c r="AN103"/>
  <c r="AU101"/>
  <c i="4" r="J35"/>
  <c i="1" r="AV99"/>
  <c r="AT99"/>
  <c r="BD98"/>
  <c i="6" r="F35"/>
  <c i="1" r="AZ102"/>
  <c i="8" r="J33"/>
  <c i="1" r="AV104"/>
  <c r="AT104"/>
  <c r="AW95"/>
  <c r="BC98"/>
  <c r="AY98"/>
  <c i="5" r="F35"/>
  <c i="1" r="AZ100"/>
  <c r="BD101"/>
  <c r="BB98"/>
  <c r="AX98"/>
  <c i="5" r="J35"/>
  <c i="1" r="AV100"/>
  <c r="AT100"/>
  <c i="7" r="F35"/>
  <c i="1" r="AZ103"/>
  <c i="2" l="1" r="R132"/>
  <c i="3" r="J127"/>
  <c r="J99"/>
  <c i="5" r="BK127"/>
  <c r="J127"/>
  <c r="J98"/>
  <c i="7" r="J98"/>
  <c i="4" r="BK126"/>
  <c r="J126"/>
  <c i="7" r="J41"/>
  <c i="6" r="J41"/>
  <c i="1" r="AZ95"/>
  <c r="AV95"/>
  <c r="AT95"/>
  <c r="AU95"/>
  <c r="AZ101"/>
  <c r="AV101"/>
  <c r="AT101"/>
  <c r="AN101"/>
  <c i="3" r="J32"/>
  <c i="1" r="AG97"/>
  <c r="BA94"/>
  <c r="W30"/>
  <c r="AU98"/>
  <c r="AZ98"/>
  <c r="AV98"/>
  <c r="AT98"/>
  <c i="8" r="J30"/>
  <c i="1" r="AG104"/>
  <c i="4" r="J32"/>
  <c i="1" r="AG99"/>
  <c r="BC94"/>
  <c r="AY94"/>
  <c r="BD94"/>
  <c r="W33"/>
  <c i="2" r="J32"/>
  <c i="1" r="AG96"/>
  <c r="BB94"/>
  <c r="AX94"/>
  <c i="8" l="1" r="J39"/>
  <c i="4" r="J41"/>
  <c i="3" r="J41"/>
  <c i="4" r="J98"/>
  <c i="2" r="J41"/>
  <c i="1" r="AN96"/>
  <c r="AN97"/>
  <c r="AN99"/>
  <c r="AN104"/>
  <c r="AU94"/>
  <c r="AG95"/>
  <c r="AZ94"/>
  <c r="AV94"/>
  <c r="AK29"/>
  <c r="W32"/>
  <c r="AW94"/>
  <c r="AK30"/>
  <c i="5" r="J32"/>
  <c i="1" r="AG100"/>
  <c r="AG98"/>
  <c r="W31"/>
  <c l="1" r="AN95"/>
  <c i="5" r="J41"/>
  <c i="1" r="AN100"/>
  <c r="AN98"/>
  <c r="AG94"/>
  <c r="AK26"/>
  <c r="AK35"/>
  <c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<sst xmlns="http://schemas.openxmlformats.org/spreadsheetml/2006/main">
  <si>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</si>
  <si>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</si>
  <si>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</si>
  <si>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</si>
  <si>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</si>
  <si>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{eb3ef7c7-08a3-4a1a-b02c-891bf97a102b}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</si>
  <si>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</si>
  <si>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</si>
  <si>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</si>
  <si>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</si>
  <si>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</si>
  <si>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</si>
  <si>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</si>
  <si>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</si>
  <si>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2270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</si>
  <si>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</si>
  <si>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</si>
  <si>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Nový Bor - BUS zastávky, parkování - ulice Liberecká</t>
  </si>
  <si>
    <t>0,1</t>
  </si>
  <si>
    <t>KSO:</t>
  </si>
  <si>
    <t>CC-CZ:</t>
  </si>
  <si>
    <t>1</t>
  </si>
  <si>
    <t>Místo:</t>
  </si>
  <si>
    <t>Nový Bor</t>
  </si>
  <si>
    <t>Datum:</t>
  </si>
  <si>
    <t>16. 4. 2024</t>
  </si>
  <si>
    <t>10</t>
  </si>
  <si>
    <t>100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</si>
  <si>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</si>
  <si>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</si>
  <si>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</si>
  <si>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</si>
  <si>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</si>
  <si>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</si>
  <si>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</si>
  <si>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 Martina Hřebřinová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</si>
  <si>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</si>
  <si>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</si>
  <si>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</si>
  <si>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</si>
  <si>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</si>
  <si>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</si>
  <si>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</si>
  <si>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</si>
  <si>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</si>
  <si>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</si>
  <si>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</si>
  <si>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</si>
  <si>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</si>
  <si>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</si>
  <si>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</si>
  <si>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</si>
  <si>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</si>
  <si>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</si>
  <si>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</si>
  <si>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</si>
  <si>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</si>
  <si>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</si>
  <si>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</si>
  <si>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</si>
  <si>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</si>
  <si>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</si>
  <si>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</si>
  <si>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</si>
  <si>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</si>
  <si>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</si>
  <si>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</si>
  <si>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</si>
  <si>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</si>
  <si>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</si>
  <si>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</si>
  <si>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</si>
  <si>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</si>
  <si>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</si>
  <si>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</si>
  <si>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</si>
  <si>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</si>
  <si>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</si>
  <si>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</si>
  <si>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</si>
  <si>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</si>
  <si>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</si>
  <si>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</si>
  <si>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101</t>
  </si>
  <si>
    <t>Autobusové zastávky, chodník</t>
  </si>
  <si>
    <t>STA</t>
  </si>
  <si>
    <t>{9e1a3300-1902-4e0d-9b89-cd70c2634f2c}</t>
  </si>
  <si>
    <t>2</t>
  </si>
  <si>
    <t>/</t>
  </si>
  <si>
    <t>SO 101 A</t>
  </si>
  <si>
    <t>Soupis</t>
  </si>
  <si>
    <t>{7f2629a0-4c9b-49d0-b5b8-b87068789d25}</t>
  </si>
  <si>
    <t>SO 101 B</t>
  </si>
  <si>
    <t>Ostatní plochy</t>
  </si>
  <si>
    <t>{7fa29984-42af-410f-be26-28b099d3ac82}</t>
  </si>
  <si>
    <t>SO 102</t>
  </si>
  <si>
    <t>Parkoviště</t>
  </si>
  <si>
    <t>{f82b9b9c-9458-40db-889b-deadb4e2801c}</t>
  </si>
  <si>
    <t>SO 102 A</t>
  </si>
  <si>
    <t>Vyhrazené parkovací stání</t>
  </si>
  <si>
    <t>{7fd61f32-e18f-45dd-8512-c559575492cb}</t>
  </si>
  <si>
    <t>SO 102 B</t>
  </si>
  <si>
    <t>{3a29ef33-b4f0-4c52-bd6a-72b7d398b83c}</t>
  </si>
  <si>
    <t>SO 401</t>
  </si>
  <si>
    <t>Veřejné osvětlení</t>
  </si>
  <si>
    <t>{d6236d15-3b4e-4ab2-8650-eb740d3b34a2}</t>
  </si>
  <si>
    <t>SO 401A</t>
  </si>
  <si>
    <t xml:space="preserve">Nasvětlení přechodu pro chodce vč. adaptační zóny </t>
  </si>
  <si>
    <t>{f60c8cf7-bd3f-490f-9152-fdff39d2bbb8}</t>
  </si>
  <si>
    <t>SO 401B</t>
  </si>
  <si>
    <t>Nasvětlení parkoviště, nabíjecí stanice</t>
  </si>
  <si>
    <t>{afb681e5-6b4c-42df-bb68-ec075a39c4a9}</t>
  </si>
  <si>
    <t>VRN</t>
  </si>
  <si>
    <t>Vedlejší rozpočtové náklady</t>
  </si>
  <si>
    <t>{74876a9b-1f1d-4e87-9cf2-548b0cdc2085}</t>
  </si>
  <si>
    <t>KRYCÍ LIST SOUPISU PRACÍ</t>
  </si>
  <si>
    <t>Objekt:</t>
  </si>
  <si>
    <t>SO 101 - Autobusové zastávky, chodník</t>
  </si>
  <si>
    <t>Soupis:</t>
  </si>
  <si>
    <t>SO 101 A - Autobusové zastávky, chodník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</si>
  <si>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</si>
  <si>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</si>
  <si>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</si>
  <si>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</si>
  <si>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</si>
  <si>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</si>
  <si>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</si>
  <si>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</si>
  <si>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</si>
  <si>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</si>
  <si>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</si>
  <si>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</si>
  <si>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</si>
  <si>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</si>
  <si>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</si>
  <si>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</si>
  <si>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</si>
  <si>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</si>
  <si>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</si>
  <si>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</si>
  <si>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</si>
  <si>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</si>
  <si>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</si>
  <si>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</si>
  <si>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</si>
  <si>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</si>
  <si>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</si>
  <si>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</si>
  <si>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</si>
  <si>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</si>
  <si>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</si>
  <si>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</si>
  <si>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</si>
  <si>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</si>
  <si>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</si>
  <si>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113105111</t>
  </si>
  <si>
    <t>Rozebrání dlažeb z lomového kamene kladených na sucho</t>
  </si>
  <si>
    <t>m2</t>
  </si>
  <si>
    <t>CS ÚRS 2024 01</t>
  </si>
  <si>
    <t>4</t>
  </si>
  <si>
    <t>-309744141</t>
  </si>
  <si>
    <t>VV</t>
  </si>
  <si>
    <t>odstranění kamenné dlažby (nepravidelný čedič)</t>
  </si>
  <si>
    <t>15,9</t>
  </si>
  <si>
    <t>113106132</t>
  </si>
  <si>
    <t>Rozebrání dlažeb z betonových nebo kamenných dlaždic komunikací pro pěší strojně pl do 50 m2</t>
  </si>
  <si>
    <t>13657351</t>
  </si>
  <si>
    <t>odstranění beton. vodícího proužku</t>
  </si>
  <si>
    <t>9,0*0,2</t>
  </si>
  <si>
    <t>3</t>
  </si>
  <si>
    <t>113106144</t>
  </si>
  <si>
    <t>Rozebrání dlažeb ze zámkových dlaždic komunikací pro pěší strojně pl přes 50 m2</t>
  </si>
  <si>
    <t>1974889173</t>
  </si>
  <si>
    <t>rozebrání a odstranění betonové dlažby</t>
  </si>
  <si>
    <t>190,3</t>
  </si>
  <si>
    <t>113107223</t>
  </si>
  <si>
    <t>Odstranění podkladu z kameniva drceného tl přes 200 do 300 mm strojně pl přes 200 m2</t>
  </si>
  <si>
    <t>1000471062</t>
  </si>
  <si>
    <t>odstranění podkladu bet.plochy - tl. 0,25 m</t>
  </si>
  <si>
    <t>218,2</t>
  </si>
  <si>
    <t>odstranění podkladu bet. dlažby - tl. 0,29 m</t>
  </si>
  <si>
    <t>odstranění podkladu kamenné dlažby - tl. 0,25 m</t>
  </si>
  <si>
    <t>Součet</t>
  </si>
  <si>
    <t>5</t>
  </si>
  <si>
    <t>113107224</t>
  </si>
  <si>
    <t>Odstranění podkladu z kameniva drceného tl přes 300 do 400 mm strojně pl přes 200 m2</t>
  </si>
  <si>
    <t>548036960</t>
  </si>
  <si>
    <t>odstranění podkladu asfaltového povrchu - tl. 0,32 m</t>
  </si>
  <si>
    <t>597,1</t>
  </si>
  <si>
    <t>6</t>
  </si>
  <si>
    <t>113107225</t>
  </si>
  <si>
    <t>Odstranění podkladu z kameniva drceného tl přes 400 do 500 mm strojně pl přes 200 m2</t>
  </si>
  <si>
    <t>1605864591</t>
  </si>
  <si>
    <t>asfaltový povrch silnice- podklad tl. 0,44 m</t>
  </si>
  <si>
    <t>513,0</t>
  </si>
  <si>
    <t>7</t>
  </si>
  <si>
    <t>113107241</t>
  </si>
  <si>
    <t>Odstranění podkladu živičného tl 50 mm strojně pl přes 200 m2</t>
  </si>
  <si>
    <t>582550059</t>
  </si>
  <si>
    <t>odstranění asfaltového povrchu tl. 0,03 m (chodník)</t>
  </si>
  <si>
    <t>odstranění asfaltového povrchu tl. 0,05 m (silnice)</t>
  </si>
  <si>
    <t>8</t>
  </si>
  <si>
    <t>113107330</t>
  </si>
  <si>
    <t>Odstranění podkladu z betonu prostého tl do 100 mm strojně pl do 50 m2</t>
  </si>
  <si>
    <t>9732991</t>
  </si>
  <si>
    <t>odstranění betonové plochy</t>
  </si>
  <si>
    <t>9</t>
  </si>
  <si>
    <t>113202111</t>
  </si>
  <si>
    <t>Vytrhání obrub krajníků obrubníků stojatých</t>
  </si>
  <si>
    <t>m</t>
  </si>
  <si>
    <t>497713075</t>
  </si>
  <si>
    <t>odstranění betonové obruby 150/250/1000</t>
  </si>
  <si>
    <t>33,0</t>
  </si>
  <si>
    <t>11320211R</t>
  </si>
  <si>
    <t>Vytrhání obrub krajníků obrubníků stojatých - kamenné obruby</t>
  </si>
  <si>
    <t>-1839105523</t>
  </si>
  <si>
    <t>odstranění kamenné obruby (kvádry cca dl. 0,3-1,0 m)</t>
  </si>
  <si>
    <t>480,5</t>
  </si>
  <si>
    <t>11</t>
  </si>
  <si>
    <t>113204111</t>
  </si>
  <si>
    <t>Vytrhání obrub záhonových</t>
  </si>
  <si>
    <t>-285149659</t>
  </si>
  <si>
    <t>odstranění sadové obruby</t>
  </si>
  <si>
    <t>215,0</t>
  </si>
  <si>
    <t>122452203</t>
  </si>
  <si>
    <t>Odkopávky a prokopávky nezapažené pro silnice a dálnice v hornině třídy těžitelnosti II objem do 100 m3 strojně</t>
  </si>
  <si>
    <t>m3</t>
  </si>
  <si>
    <t>566467327</t>
  </si>
  <si>
    <t>sejmutí drnové vrstvy, podkladu</t>
  </si>
  <si>
    <t>140,5*(0,25+0,1)</t>
  </si>
  <si>
    <t>13</t>
  </si>
  <si>
    <t>132254101</t>
  </si>
  <si>
    <t>Hloubení rýh zapažených š do 800 mm v hornině třídy těžitelnosti I skupiny 3 objem do 20 m3 strojně</t>
  </si>
  <si>
    <t>-1091302678</t>
  </si>
  <si>
    <t>opěrná zeď KB blok</t>
  </si>
  <si>
    <t>14,0*0,4*0,9</t>
  </si>
  <si>
    <t>14</t>
  </si>
  <si>
    <t>132254202</t>
  </si>
  <si>
    <t>Hloubení zapažených rýh š do 2000 mm v hornině třídy těžitelnosti I skupiny 3 objem do 50 m3</t>
  </si>
  <si>
    <t>49190182</t>
  </si>
  <si>
    <t>odvodnění - vsakovací rýhy</t>
  </si>
  <si>
    <t>3*8*2</t>
  </si>
  <si>
    <t>3*8*1</t>
  </si>
  <si>
    <t>15</t>
  </si>
  <si>
    <t>151101201</t>
  </si>
  <si>
    <t>Zřízení příložného pažení stěn výkopu hl do 4 m</t>
  </si>
  <si>
    <t>-191067917</t>
  </si>
  <si>
    <t>(2*2+8*2)*3,0</t>
  </si>
  <si>
    <t>(1*2+8*2)*3</t>
  </si>
  <si>
    <t>16</t>
  </si>
  <si>
    <t>151101211</t>
  </si>
  <si>
    <t>Odstranění příložného pažení stěn hl do 4 m</t>
  </si>
  <si>
    <t>1261788338</t>
  </si>
  <si>
    <t>17</t>
  </si>
  <si>
    <t>151101301</t>
  </si>
  <si>
    <t>Zřízení rozepření stěn při pažení příložném hl do 4 m</t>
  </si>
  <si>
    <t>-364100480</t>
  </si>
  <si>
    <t>18</t>
  </si>
  <si>
    <t>151101311</t>
  </si>
  <si>
    <t>Odstranění rozepření stěn při pažení příložném hl do 4 m</t>
  </si>
  <si>
    <t>2074911256</t>
  </si>
  <si>
    <t>19</t>
  </si>
  <si>
    <t>162751117R</t>
  </si>
  <si>
    <t>Vodorovné přemístění výkopku/sypaniny z horniny třídy těžitelnosti I skupiny 1 až 3 - na skládku dle dodavatele</t>
  </si>
  <si>
    <t>-1157155802</t>
  </si>
  <si>
    <t xml:space="preserve">odkopávky </t>
  </si>
  <si>
    <t>49,175</t>
  </si>
  <si>
    <t>rýhy</t>
  </si>
  <si>
    <t>5,04+72,0</t>
  </si>
  <si>
    <t>-zásyp</t>
  </si>
  <si>
    <t>-24,0</t>
  </si>
  <si>
    <t>20</t>
  </si>
  <si>
    <t>167151101</t>
  </si>
  <si>
    <t>Nakládání výkopku z hornin třídy těžitelnosti I skupiny 1 až 3 do 100 m3</t>
  </si>
  <si>
    <t>-864613544</t>
  </si>
  <si>
    <t>171251201</t>
  </si>
  <si>
    <t>Uložení sypaniny na skládky nebo meziskládky</t>
  </si>
  <si>
    <t>-2109177654</t>
  </si>
  <si>
    <t>22</t>
  </si>
  <si>
    <t>171201231</t>
  </si>
  <si>
    <t>Poplatek za uložení zeminy a kamení na recyklační skládce (skládkovné) kód odpadu 17 05 04</t>
  </si>
  <si>
    <t>t</t>
  </si>
  <si>
    <t>1208006222</t>
  </si>
  <si>
    <t>102,215*1,8</t>
  </si>
  <si>
    <t>23</t>
  </si>
  <si>
    <t>174111101</t>
  </si>
  <si>
    <t>Zásyp jam, šachet rýh nebo kolem objektů sypaninou se zhutněním ručně</t>
  </si>
  <si>
    <t>-1794722417</t>
  </si>
  <si>
    <t>opěrná zeď - zpětný zásyp vhodnou zeminou</t>
  </si>
  <si>
    <t>0,25*503,0</t>
  </si>
  <si>
    <t>24</t>
  </si>
  <si>
    <t>M</t>
  </si>
  <si>
    <t>10364100</t>
  </si>
  <si>
    <t>zemina pro terénní úpravy - tříděná - vhodná do zásypů</t>
  </si>
  <si>
    <t>1010556306</t>
  </si>
  <si>
    <t>125,75*1,8</t>
  </si>
  <si>
    <t>25</t>
  </si>
  <si>
    <t>174151101</t>
  </si>
  <si>
    <t>Zásyp jam, šachet rýh nebo kolem objektů sypaninou se zhutněním</t>
  </si>
  <si>
    <t>-239825978</t>
  </si>
  <si>
    <t>zpětný zásyp - vsakovací retenční rýhy</t>
  </si>
  <si>
    <t>1*8*2</t>
  </si>
  <si>
    <t>1*8*1</t>
  </si>
  <si>
    <t>26</t>
  </si>
  <si>
    <t>181951112</t>
  </si>
  <si>
    <t>Úprava pláně v hornině třídy těžitelnosti I, skupiny 1 až 3 se zhutněním strojně</t>
  </si>
  <si>
    <t>-1520134984</t>
  </si>
  <si>
    <t>812,1+52,80+46,1+38,6+19,8+16,4+10,2+177,6+139,4+4,8+503*0,2+521,5*0,05+27,1*0,1+31,0*0,2+0,3*6</t>
  </si>
  <si>
    <t>Zakládání</t>
  </si>
  <si>
    <t>27</t>
  </si>
  <si>
    <t>211521111</t>
  </si>
  <si>
    <t>Výplň odvodňovacích žeber nebo trativodů kamenivem hrubým drceným frakce 63 až 125 mm</t>
  </si>
  <si>
    <t>-1236170570</t>
  </si>
  <si>
    <t>48,0</t>
  </si>
  <si>
    <t>28</t>
  </si>
  <si>
    <t>211561111</t>
  </si>
  <si>
    <t>Výplň odvodňovacích žeber nebo trativodů kamenivem hrubým drceným frakce 8/16</t>
  </si>
  <si>
    <t>-525862991</t>
  </si>
  <si>
    <t>drenážní žebro v chodníku</t>
  </si>
  <si>
    <t>0,02*503,0</t>
  </si>
  <si>
    <t>29</t>
  </si>
  <si>
    <t>211971121</t>
  </si>
  <si>
    <t>Zřízení opláštění žeber nebo trativodů geotextilií v rýze nebo zářezu sklonu přes 1:2 š do 2,5 m</t>
  </si>
  <si>
    <t>-1956988362</t>
  </si>
  <si>
    <t>503,0*0,5</t>
  </si>
  <si>
    <t>30</t>
  </si>
  <si>
    <t>69311080</t>
  </si>
  <si>
    <t>geotextilie netkaná separační, ochranná, filtrační, drenážní PES 200g/m2</t>
  </si>
  <si>
    <t>996499718</t>
  </si>
  <si>
    <t>251,5*1,1845 'Přepočtené koeficientem množství</t>
  </si>
  <si>
    <t>31</t>
  </si>
  <si>
    <t>211971122.1</t>
  </si>
  <si>
    <t>Zřízení opláštění žeber nebo trativodů geotextilií v rýze nebo zářezu přes 1:2 š přes 2,5 m</t>
  </si>
  <si>
    <t>-1674145952</t>
  </si>
  <si>
    <t>72,0+52,0</t>
  </si>
  <si>
    <t>32</t>
  </si>
  <si>
    <t>69311270</t>
  </si>
  <si>
    <t>geotextilie netkaná separační, ochranná, filtrační, drenážní PES 400g/m2</t>
  </si>
  <si>
    <t>812072150</t>
  </si>
  <si>
    <t>124*1,1845 'Přepočtené koeficientem množství</t>
  </si>
  <si>
    <t>33</t>
  </si>
  <si>
    <t>21275210R</t>
  </si>
  <si>
    <t xml:space="preserve">Trativod z drenážních trubek  DN 100 pro liniové stavby - kompletní provedení vč. výkopu rýhy, lože a obsypu ŠD 8/16</t>
  </si>
  <si>
    <t>-1681142974</t>
  </si>
  <si>
    <t>flexibilní plastová trativodka DN 100</t>
  </si>
  <si>
    <t>17,0</t>
  </si>
  <si>
    <t>34</t>
  </si>
  <si>
    <t>213311141</t>
  </si>
  <si>
    <t>Polštáře zhutněné pod základy ze štěrkopísku tříděného</t>
  </si>
  <si>
    <t>256200229</t>
  </si>
  <si>
    <t>opěrná zeď KB blok - podsyp tl. 0,1 m</t>
  </si>
  <si>
    <t>14,0*0,4*0,1</t>
  </si>
  <si>
    <t>35</t>
  </si>
  <si>
    <t>274315412</t>
  </si>
  <si>
    <t>Základové pasy z betonu se zvýšenými nároky na prostředí C 25/30 - XC2</t>
  </si>
  <si>
    <t>-1011963320</t>
  </si>
  <si>
    <t>14,0*0,4*0,8</t>
  </si>
  <si>
    <t>36</t>
  </si>
  <si>
    <t>274351121</t>
  </si>
  <si>
    <t>Zřízení bednění základových pasů rovného</t>
  </si>
  <si>
    <t>-1194489488</t>
  </si>
  <si>
    <t>0,5*14,0*2</t>
  </si>
  <si>
    <t>37</t>
  </si>
  <si>
    <t>274351122</t>
  </si>
  <si>
    <t>Odstranění bednění základových pasů rovného</t>
  </si>
  <si>
    <t>1071120386</t>
  </si>
  <si>
    <t>Svislé a kompletní konstrukce</t>
  </si>
  <si>
    <t>38</t>
  </si>
  <si>
    <t>311113152</t>
  </si>
  <si>
    <t>Nadzákladová zeď tl přes 150 do 200 mm z hladkých tvárnic ztraceného bednění včetně výplně z betonu tř. C 25/30</t>
  </si>
  <si>
    <t>-1586152321</t>
  </si>
  <si>
    <t>opěrná zeď KB blok - tvárnice 200x200x400</t>
  </si>
  <si>
    <t>14,0*0,8</t>
  </si>
  <si>
    <t>39</t>
  </si>
  <si>
    <t>311361821</t>
  </si>
  <si>
    <t>Výztuž nosných zdí betonářskou ocelí 10 505</t>
  </si>
  <si>
    <t>1132772322</t>
  </si>
  <si>
    <t>KB blok - výztuž trny R12 - provázat se základem</t>
  </si>
  <si>
    <t>70*1,8*0,89/1000</t>
  </si>
  <si>
    <t>40</t>
  </si>
  <si>
    <t>348272513</t>
  </si>
  <si>
    <t>Plotová stříška pro zeď tl 195 mm z tvarovek hladkých nebo štípaných přírodních</t>
  </si>
  <si>
    <t>-508572660</t>
  </si>
  <si>
    <t>14,0</t>
  </si>
  <si>
    <t>Komunikace pozemní</t>
  </si>
  <si>
    <t>41</t>
  </si>
  <si>
    <t>564851111</t>
  </si>
  <si>
    <t>Podklad ze štěrkodrtě ŠD plochy přes 100 m2 tl 150 mm - 0/63</t>
  </si>
  <si>
    <t>-1038985820</t>
  </si>
  <si>
    <t>podkladní vrstvy ŠD tl. 150</t>
  </si>
  <si>
    <t>1455,9</t>
  </si>
  <si>
    <t>42</t>
  </si>
  <si>
    <t>565165122</t>
  </si>
  <si>
    <t>Asfaltový beton vrstva podkladní ACP 16+ (obalované kamenivo OKS) tl 90 mm š přes 3 m</t>
  </si>
  <si>
    <t>-1901878384</t>
  </si>
  <si>
    <t>asfaltový beton pro podkladní vrstvy ACP 16+</t>
  </si>
  <si>
    <t>177,6</t>
  </si>
  <si>
    <t>43</t>
  </si>
  <si>
    <t>567122110.1</t>
  </si>
  <si>
    <t>Podklad ze směsi stmelené cementem SC C 8/10 (KSC I) tl 100 mm</t>
  </si>
  <si>
    <t>1909558480</t>
  </si>
  <si>
    <t>chodník</t>
  </si>
  <si>
    <t>10,2+812,1+52,8+46,1</t>
  </si>
  <si>
    <t>44</t>
  </si>
  <si>
    <t>567122114</t>
  </si>
  <si>
    <t>Podklad ze směsi stmelené cementem SC C 8/10 (KSC I) tl 150 mm</t>
  </si>
  <si>
    <t>-1221469537</t>
  </si>
  <si>
    <t>vjezdy, silnice</t>
  </si>
  <si>
    <t>38,6+19,8+16,4+177,6+4,8</t>
  </si>
  <si>
    <t>45</t>
  </si>
  <si>
    <t>573191111</t>
  </si>
  <si>
    <t>Postřik infiltrační kationaktivní emulzí v množství 1 kg/m2 - PI-E</t>
  </si>
  <si>
    <t>424710665</t>
  </si>
  <si>
    <t>46</t>
  </si>
  <si>
    <t>573231106</t>
  </si>
  <si>
    <t>Postřik živičný spojovací ze silniční emulze v množství 0,30 kg/m2 - PS-E</t>
  </si>
  <si>
    <t>402128814</t>
  </si>
  <si>
    <t>2*177,6</t>
  </si>
  <si>
    <t>47</t>
  </si>
  <si>
    <t>577134111</t>
  </si>
  <si>
    <t>Asfaltový beton vrstva obrusná ACO 11+ (ABS) tř. I tl 40 mm š do 3 m z nemodifikovaného asfaltu - pojivo PMB25/55-60</t>
  </si>
  <si>
    <t>-1656679336</t>
  </si>
  <si>
    <t>48</t>
  </si>
  <si>
    <t>577155112</t>
  </si>
  <si>
    <t>Asfaltový beton vrstva ložní ACL 16+ (ABH) tl 60 mm š do 3 m z nemodifikovaného asfaltu</t>
  </si>
  <si>
    <t>-2146626490</t>
  </si>
  <si>
    <t>49</t>
  </si>
  <si>
    <t>596211120</t>
  </si>
  <si>
    <t>Kladení zámkové dlažby komunikací pro pěší ručně tl 60 mm skupiny B pl do 50 m2</t>
  </si>
  <si>
    <t>1434995864</t>
  </si>
  <si>
    <t>reliéfní antracit 100/200/60</t>
  </si>
  <si>
    <t>46,1</t>
  </si>
  <si>
    <t>přírodní - nezkosené hrany 200/200/60</t>
  </si>
  <si>
    <t>52,80</t>
  </si>
  <si>
    <t>zkosené hrany 100/200/60 - BUS - antracit</t>
  </si>
  <si>
    <t>10,2</t>
  </si>
  <si>
    <t>50</t>
  </si>
  <si>
    <t>59245006</t>
  </si>
  <si>
    <t>dlažba tvar obdélník betonová pro nevidomé 200x100x60mm barevná - antracit</t>
  </si>
  <si>
    <t>-690885313</t>
  </si>
  <si>
    <t>46,1*1,03 'Přepočtené koeficientem množství</t>
  </si>
  <si>
    <t>51</t>
  </si>
  <si>
    <t>5924501R</t>
  </si>
  <si>
    <t>dlažba betonová 200x200x60mm přírodní - bez zkosené hrany</t>
  </si>
  <si>
    <t>610557413</t>
  </si>
  <si>
    <t>52,8*1,03 'Přepočtené koeficientem množství</t>
  </si>
  <si>
    <t>52</t>
  </si>
  <si>
    <t>59245008</t>
  </si>
  <si>
    <t>dlažba skladebná betonová 200x100mm tl 60mm barevná - antracit - zkosené hrany</t>
  </si>
  <si>
    <t>368266964</t>
  </si>
  <si>
    <t>53</t>
  </si>
  <si>
    <t>596211123</t>
  </si>
  <si>
    <t>Kladení zámkové dlažby komunikací pro pěší ručně tl 60 mm skupiny B pl přes 300 m2</t>
  </si>
  <si>
    <t>719236276</t>
  </si>
  <si>
    <t>přírodní - zkosené hrany 100/200/60</t>
  </si>
  <si>
    <t>812,1</t>
  </si>
  <si>
    <t>54</t>
  </si>
  <si>
    <t>59245018</t>
  </si>
  <si>
    <t>dlažba tvar obdélník betonová 200x100x60mm přírodní - zkosené hrany</t>
  </si>
  <si>
    <t>443797800</t>
  </si>
  <si>
    <t>812,1*1,03 'Přepočtené koeficientem množství</t>
  </si>
  <si>
    <t>55</t>
  </si>
  <si>
    <t>596211124</t>
  </si>
  <si>
    <t>Příplatek za kombinaci dvou barev u kladení betonových dlažeb komunikací pro pěší ručně tl 60 mm skupiny B</t>
  </si>
  <si>
    <t>485626135</t>
  </si>
  <si>
    <t>56</t>
  </si>
  <si>
    <t>596211220</t>
  </si>
  <si>
    <t>Kladení zámkové dlažby komunikací pro pěší ručně tl 80 mm skupiny B pl do 50 m2</t>
  </si>
  <si>
    <t>-1418461492</t>
  </si>
  <si>
    <t>přírodní 200/100/80 - sjezd</t>
  </si>
  <si>
    <t>38,6</t>
  </si>
  <si>
    <t>reliéfní - antracit 200/100/80</t>
  </si>
  <si>
    <t>16,40</t>
  </si>
  <si>
    <t>bez zkosené hrany - přírodní 200/200/80</t>
  </si>
  <si>
    <t>19,80</t>
  </si>
  <si>
    <t>57</t>
  </si>
  <si>
    <t>59245020</t>
  </si>
  <si>
    <t>dlažba tvar obdélník betonová 200x100x80mm přírodní - zkosené hrany</t>
  </si>
  <si>
    <t>-917727185</t>
  </si>
  <si>
    <t>38,6*1,03 'Přepočtené koeficientem množství</t>
  </si>
  <si>
    <t>58</t>
  </si>
  <si>
    <t>59245226</t>
  </si>
  <si>
    <t>dlažba tvar obdélník betonová pro nevidomé 200x100x80mm barevná - antracit</t>
  </si>
  <si>
    <t>-862587932</t>
  </si>
  <si>
    <t>16,4*1,03 'Přepočtené koeficientem množství</t>
  </si>
  <si>
    <t>59</t>
  </si>
  <si>
    <t>5924500R</t>
  </si>
  <si>
    <t>dlažba betonová 200x200x80mm přírodní - bez zkosené hrany</t>
  </si>
  <si>
    <t>-1726494614</t>
  </si>
  <si>
    <t>19,8*1,03 'Přepočtené koeficientem množství</t>
  </si>
  <si>
    <t>60</t>
  </si>
  <si>
    <t>596211224</t>
  </si>
  <si>
    <t>Příplatek za kombinaci dvou barev u kladení betonových dlažeb komunikací pro pěší ručně tl 80 mm skupiny B</t>
  </si>
  <si>
    <t>-550979721</t>
  </si>
  <si>
    <t>61</t>
  </si>
  <si>
    <t>596212210</t>
  </si>
  <si>
    <t>Kladení zámkové dlažby pozemních komunikací tl 80 mm skupiny A pl do 50 m2</t>
  </si>
  <si>
    <t>1269483266</t>
  </si>
  <si>
    <t>betonová drážkovaná dlažba š. 0,4 m dl. 12 m</t>
  </si>
  <si>
    <t>12,0*0,4</t>
  </si>
  <si>
    <t>62</t>
  </si>
  <si>
    <t>59245006R</t>
  </si>
  <si>
    <t>dlažba betonová drážkovaná s vodicí linií tl. 80 mm šedá</t>
  </si>
  <si>
    <t>128</t>
  </si>
  <si>
    <t>-742885518</t>
  </si>
  <si>
    <t>4,8*1,1 'Přepočtené koeficientem množství</t>
  </si>
  <si>
    <t>63</t>
  </si>
  <si>
    <t>59766111R</t>
  </si>
  <si>
    <t>Přídlažba kamenná kostka 120/120/120 mm, do lože z betonu prostého C 20/25 XF3 tl. 100 mm, vyspárování M25-XF4</t>
  </si>
  <si>
    <t>-1897062613</t>
  </si>
  <si>
    <t>přídlažba kamenná kostka 120x120x120 mm</t>
  </si>
  <si>
    <t>139,4</t>
  </si>
  <si>
    <t>Trubní vedení</t>
  </si>
  <si>
    <t>64</t>
  </si>
  <si>
    <t>87131312R</t>
  </si>
  <si>
    <t>Dodávka a montáž napojení uliční vpusti PVC DN 160 - kompletní provedení vč. zemních prací (výkop, uložení, obsyp ŠP, zpětný zásyp)</t>
  </si>
  <si>
    <t>267475782</t>
  </si>
  <si>
    <t>napojení uličních vpustí</t>
  </si>
  <si>
    <t>5,5+5,0</t>
  </si>
  <si>
    <t>2,0 "přemístění uliční vpusti</t>
  </si>
  <si>
    <t>65</t>
  </si>
  <si>
    <t>89120000R</t>
  </si>
  <si>
    <t>Výšková úprava šachty</t>
  </si>
  <si>
    <t>kus</t>
  </si>
  <si>
    <t>1641160386</t>
  </si>
  <si>
    <t>66</t>
  </si>
  <si>
    <t>89120001R</t>
  </si>
  <si>
    <t>Výšková úprava uliční vpusti</t>
  </si>
  <si>
    <t>-1125801669</t>
  </si>
  <si>
    <t>67</t>
  </si>
  <si>
    <t>89120003R</t>
  </si>
  <si>
    <t>Výšková úprava vodovodního šoupěte</t>
  </si>
  <si>
    <t>-1624596340</t>
  </si>
  <si>
    <t>68</t>
  </si>
  <si>
    <t>89120002R</t>
  </si>
  <si>
    <t>Výšková úprava hydrantu</t>
  </si>
  <si>
    <t>kpl</t>
  </si>
  <si>
    <t>599127240</t>
  </si>
  <si>
    <t>69</t>
  </si>
  <si>
    <t>89593110R</t>
  </si>
  <si>
    <t>Dodávka a montáž uliční vpusti, s kalovým košem, vč. včetně výkopu jámy, odvozu výkopku na skládku zhotovitele, poplatku za uložení, zhutnění obsypu vpusti</t>
  </si>
  <si>
    <t>-384189415</t>
  </si>
  <si>
    <t>uliční vpusť</t>
  </si>
  <si>
    <t>70</t>
  </si>
  <si>
    <t>89594111R</t>
  </si>
  <si>
    <t xml:space="preserve">Dodávka a montáž uliční vpusti s bočním vtokem (chodníková)  vč. včetně výkopu jámy, odvozu výkopku na skládku zhotovitele, poplatku za uložení, zhutnění obsypu vpusti</t>
  </si>
  <si>
    <t>-501974362</t>
  </si>
  <si>
    <t>"odvodnění</t>
  </si>
  <si>
    <t>71</t>
  </si>
  <si>
    <t>89594112R</t>
  </si>
  <si>
    <t>Přemístění uliční vpusti - kompletní provedení, vč. včetně výkopu jámy, odvozu výkopku na skládku zhotovitele, poplatku za uložení, zhutnění obsypu vpusti</t>
  </si>
  <si>
    <t>901699849</t>
  </si>
  <si>
    <t>Ostatní konstrukce a práce, bourání</t>
  </si>
  <si>
    <t>72</t>
  </si>
  <si>
    <t>914111111</t>
  </si>
  <si>
    <t>Montáž svislé dopravní značky do velikosti 1 m2 objímkami na sloupek nebo konzolu</t>
  </si>
  <si>
    <t>-844899369</t>
  </si>
  <si>
    <t>1 "IJ4a</t>
  </si>
  <si>
    <t>2 "IP11c</t>
  </si>
  <si>
    <t>2 "IP6</t>
  </si>
  <si>
    <t>73</t>
  </si>
  <si>
    <t>40445644</t>
  </si>
  <si>
    <t>informativní značky jiné IJ4a 500x500mm</t>
  </si>
  <si>
    <t>1105222435</t>
  </si>
  <si>
    <t>74</t>
  </si>
  <si>
    <t>40445625</t>
  </si>
  <si>
    <t>informativní značky provozní IP8, IP9, IP11-IP13 500x700mm - IP11c</t>
  </si>
  <si>
    <t>1596021336</t>
  </si>
  <si>
    <t>75</t>
  </si>
  <si>
    <t>40445621</t>
  </si>
  <si>
    <t>informativní značky provozní IP1-IP3, IP4b-IP7, IP10a, b 500x500mm - IP6</t>
  </si>
  <si>
    <t>-334629383</t>
  </si>
  <si>
    <t>76</t>
  </si>
  <si>
    <t>914511111</t>
  </si>
  <si>
    <t>Montáž sloupku dopravních značek délky do 3,5 m s betonovým základem</t>
  </si>
  <si>
    <t>426977528</t>
  </si>
  <si>
    <t>nové svislé dopravní značení</t>
  </si>
  <si>
    <t>přemístění svislého dopravního značení</t>
  </si>
  <si>
    <t>1 "IS3c+info</t>
  </si>
  <si>
    <t>1 "P2</t>
  </si>
  <si>
    <t>1 "IP11c</t>
  </si>
  <si>
    <t>77</t>
  </si>
  <si>
    <t>40445225</t>
  </si>
  <si>
    <t>sloupek Zn pro dopravní značku D 60mm v 3,5m</t>
  </si>
  <si>
    <t>423201379</t>
  </si>
  <si>
    <t>78</t>
  </si>
  <si>
    <t>915131111</t>
  </si>
  <si>
    <t>Vodorovné dopravní značení přechody pro chodce, šipky, symboly základní bílá barva</t>
  </si>
  <si>
    <t>1072382100</t>
  </si>
  <si>
    <t>vodorovné dopravní značení</t>
  </si>
  <si>
    <t>83,50</t>
  </si>
  <si>
    <t>79</t>
  </si>
  <si>
    <t>915131115</t>
  </si>
  <si>
    <t>Vodorovné dopravní značení přechody pro chodce, šipky, symboly základní žlutá barva</t>
  </si>
  <si>
    <t>-1322777781</t>
  </si>
  <si>
    <t>vodorovné značení</t>
  </si>
  <si>
    <t>1,125</t>
  </si>
  <si>
    <t>80</t>
  </si>
  <si>
    <t>915231111</t>
  </si>
  <si>
    <t>Vodorovné dopravní značení přechody pro chodce, šipky, symboly bílý plast</t>
  </si>
  <si>
    <t>1060554801</t>
  </si>
  <si>
    <t xml:space="preserve">vodorovné dopravní značení </t>
  </si>
  <si>
    <t>81</t>
  </si>
  <si>
    <t>915621111</t>
  </si>
  <si>
    <t>Předznačení vodorovného plošného značení</t>
  </si>
  <si>
    <t>-1662429742</t>
  </si>
  <si>
    <t>83,50 "bílá</t>
  </si>
  <si>
    <t>1,125 "žlutá</t>
  </si>
  <si>
    <t>82</t>
  </si>
  <si>
    <t>916133112</t>
  </si>
  <si>
    <t>Osazení silničního obrubníku betonového ke kruhovým objezdům do lože z betonu prostého s boční opěrou</t>
  </si>
  <si>
    <t>-1031279586</t>
  </si>
  <si>
    <t>KO obrubník</t>
  </si>
  <si>
    <t>6,0</t>
  </si>
  <si>
    <t>83</t>
  </si>
  <si>
    <t>59217057</t>
  </si>
  <si>
    <t>obrubník betonový pro kruhový objezd přímý 200x600x300mm</t>
  </si>
  <si>
    <t>-200453595</t>
  </si>
  <si>
    <t>6*1,05 'Přepočtené koeficientem množství</t>
  </si>
  <si>
    <t>84</t>
  </si>
  <si>
    <t>916231213</t>
  </si>
  <si>
    <t>Osazení chodníkového obrubníku betonového stojatého s boční opěrou do lože z betonu prostého C20/25 XF3</t>
  </si>
  <si>
    <t>-60479253</t>
  </si>
  <si>
    <t xml:space="preserve">chodníková obruba </t>
  </si>
  <si>
    <t>27,1</t>
  </si>
  <si>
    <t>85</t>
  </si>
  <si>
    <t>59217017</t>
  </si>
  <si>
    <t xml:space="preserve">obrubník betonový chodníkový 1000x100x250mm </t>
  </si>
  <si>
    <t>-1211418376</t>
  </si>
  <si>
    <t>27,1*1,02 'Přepočtené koeficientem množství</t>
  </si>
  <si>
    <t>86</t>
  </si>
  <si>
    <t>916241213.1</t>
  </si>
  <si>
    <t>Osazení obrubníku kamenného stojatého s boční opěrou do lože z betonu prostého C20/25-XF3</t>
  </si>
  <si>
    <t>1640144005</t>
  </si>
  <si>
    <t>kamenná obruba řezaná (neleštěná)</t>
  </si>
  <si>
    <t>503,0</t>
  </si>
  <si>
    <t>87</t>
  </si>
  <si>
    <t>5838000R</t>
  </si>
  <si>
    <t>kamenná obruba žula řezaná (hrubá) 200/250/1000 (500)</t>
  </si>
  <si>
    <t>705322063</t>
  </si>
  <si>
    <t>-74,10 "obloukový</t>
  </si>
  <si>
    <t>428,9*1,02 'Přepočtené koeficientem množství</t>
  </si>
  <si>
    <t>88</t>
  </si>
  <si>
    <t>58380426</t>
  </si>
  <si>
    <t>obrubník kamenný žulový obloukový R 1-3m 200x250mm</t>
  </si>
  <si>
    <t>2122513623</t>
  </si>
  <si>
    <t>P</t>
  </si>
  <si>
    <t>Poznámka k položce:_x000d_
žula řezaná (hrubá)</t>
  </si>
  <si>
    <t xml:space="preserve">R = 2 m </t>
  </si>
  <si>
    <t xml:space="preserve">4,6 </t>
  </si>
  <si>
    <t>R = 3 m</t>
  </si>
  <si>
    <t>3,5</t>
  </si>
  <si>
    <t>8,1*1,02 'Přepočtené koeficientem množství</t>
  </si>
  <si>
    <t>89</t>
  </si>
  <si>
    <t>58380436</t>
  </si>
  <si>
    <t>obrubník kamenný žulový obloukový R 3-5m 200x250mm</t>
  </si>
  <si>
    <t>-1648832263</t>
  </si>
  <si>
    <t>R = 4 m</t>
  </si>
  <si>
    <t>8,3</t>
  </si>
  <si>
    <t>R = 4,4 m</t>
  </si>
  <si>
    <t>10,20</t>
  </si>
  <si>
    <t xml:space="preserve">R = 5 m </t>
  </si>
  <si>
    <t>10,10</t>
  </si>
  <si>
    <t>28,6*1,02 'Přepočtené koeficientem množství</t>
  </si>
  <si>
    <t>90</t>
  </si>
  <si>
    <t>58380446</t>
  </si>
  <si>
    <t>obrubník kamenný žulový obloukový R 5-10m 200x250mm</t>
  </si>
  <si>
    <t>1439809326</t>
  </si>
  <si>
    <t>R = 6 m</t>
  </si>
  <si>
    <t>11,90</t>
  </si>
  <si>
    <t>R = 8 m</t>
  </si>
  <si>
    <t>8,40</t>
  </si>
  <si>
    <t>R = 10 m</t>
  </si>
  <si>
    <t>6,20</t>
  </si>
  <si>
    <t>26,5*1,02 'Přepočtené koeficientem množství</t>
  </si>
  <si>
    <t>91</t>
  </si>
  <si>
    <t>58380456</t>
  </si>
  <si>
    <t>obrubník kamenný žulový obloukový R 10-25m 200x250mm</t>
  </si>
  <si>
    <t>2139005623</t>
  </si>
  <si>
    <t>R = 20 m</t>
  </si>
  <si>
    <t>10,90</t>
  </si>
  <si>
    <t>10,9*1,02 'Přepočtené koeficientem množství</t>
  </si>
  <si>
    <t>92</t>
  </si>
  <si>
    <t>916241213.2</t>
  </si>
  <si>
    <t>-1106415438</t>
  </si>
  <si>
    <t>kamenná obruba řezaná (neleštěná) BUS</t>
  </si>
  <si>
    <t>31,0</t>
  </si>
  <si>
    <t>93</t>
  </si>
  <si>
    <t>5838001R</t>
  </si>
  <si>
    <t>kamenná obruba žula řezaná (hrubá) 200/400/1000 (500)</t>
  </si>
  <si>
    <t>-767999329</t>
  </si>
  <si>
    <t>31*1,02 'Přepočtené koeficientem množství</t>
  </si>
  <si>
    <t>94</t>
  </si>
  <si>
    <t>91633111R</t>
  </si>
  <si>
    <t>Osazení zahradního obrubníku betonového do lože z betonu s boční opěrou - lože C20/25 XF3</t>
  </si>
  <si>
    <t>1707927089</t>
  </si>
  <si>
    <t xml:space="preserve">betonová sadová obruba </t>
  </si>
  <si>
    <t>529,5</t>
  </si>
  <si>
    <t>95</t>
  </si>
  <si>
    <t>59217001</t>
  </si>
  <si>
    <t>obrubník zahradní betonový 1000(500)x50x250mm</t>
  </si>
  <si>
    <t>-453340655</t>
  </si>
  <si>
    <t>529,5*1,03 'Přepočtené koeficientem množství</t>
  </si>
  <si>
    <t>96</t>
  </si>
  <si>
    <t>919112212</t>
  </si>
  <si>
    <t>Řezání spár pro vytvoření komůrky š 10 mm hl 20 mm pro těsnící zálivku v živičném krytu</t>
  </si>
  <si>
    <t>1887050060</t>
  </si>
  <si>
    <t>AB zálivka</t>
  </si>
  <si>
    <t>573,3</t>
  </si>
  <si>
    <t>97</t>
  </si>
  <si>
    <t>919121212</t>
  </si>
  <si>
    <t>Těsnění spár zálivkou za studena pro komůrky š 10 mm hl 20 mm bez těsnicího profilu</t>
  </si>
  <si>
    <t>-803769748</t>
  </si>
  <si>
    <t>98</t>
  </si>
  <si>
    <t>919735112</t>
  </si>
  <si>
    <t>Řezání stávajícího živičného krytu hl přes 50 do 100 mm</t>
  </si>
  <si>
    <t>-940897602</t>
  </si>
  <si>
    <t>řezání AB krytu</t>
  </si>
  <si>
    <t>99</t>
  </si>
  <si>
    <t>966005111</t>
  </si>
  <si>
    <t>Rozebrání a odstranění silničního zábradlí se sloupky osazenými s betonovými patkami</t>
  </si>
  <si>
    <t>-837550381</t>
  </si>
  <si>
    <t>odstranění ocelového trubkového zábradlí</t>
  </si>
  <si>
    <t>6,4</t>
  </si>
  <si>
    <t>966006132</t>
  </si>
  <si>
    <t>Odstranění značek dopravních nebo orientačních se sloupky s betonovými patkami</t>
  </si>
  <si>
    <t>-1578241300</t>
  </si>
  <si>
    <t>odstranění svislého dopravního značení</t>
  </si>
  <si>
    <t>1 "IS3+E8a</t>
  </si>
  <si>
    <t>2 "E2b</t>
  </si>
  <si>
    <t>1 "B29</t>
  </si>
  <si>
    <t>1 "A11</t>
  </si>
  <si>
    <t>Mezisoučet</t>
  </si>
  <si>
    <t>1 "IS3c+1xinfo</t>
  </si>
  <si>
    <t>101</t>
  </si>
  <si>
    <t>966007123</t>
  </si>
  <si>
    <t>Odstranění vodorovného značení frézováním plastu z plochy</t>
  </si>
  <si>
    <t>889685854</t>
  </si>
  <si>
    <t>odstranění vodorovného doprav. značení</t>
  </si>
  <si>
    <t>90,0</t>
  </si>
  <si>
    <t>102</t>
  </si>
  <si>
    <t>966071711</t>
  </si>
  <si>
    <t>Bourání sloupků a vzpěr plotových ocelových do 2,5 m zabetonovaných</t>
  </si>
  <si>
    <t>1036151144</t>
  </si>
  <si>
    <t>103</t>
  </si>
  <si>
    <t>966071821</t>
  </si>
  <si>
    <t>Rozebrání oplocení z drátěného pletiva se čtvercovými oky v do 1,6 m</t>
  </si>
  <si>
    <t>1326046759</t>
  </si>
  <si>
    <t>104</t>
  </si>
  <si>
    <t>966072811</t>
  </si>
  <si>
    <t>Rozebrání rámového oplocení na ocelové sloupky v přes 1 do 2 m</t>
  </si>
  <si>
    <t>1532077645</t>
  </si>
  <si>
    <t>105</t>
  </si>
  <si>
    <t>97000000R</t>
  </si>
  <si>
    <t>Dodávka a montáž chráničky CETIN</t>
  </si>
  <si>
    <t>-1734003993</t>
  </si>
  <si>
    <t>22,7</t>
  </si>
  <si>
    <t>997</t>
  </si>
  <si>
    <t>Přesun sutě</t>
  </si>
  <si>
    <t>106</t>
  </si>
  <si>
    <t>997221551.1</t>
  </si>
  <si>
    <t>Vodorovná doprava suti - skládka dle dodavatele stavby</t>
  </si>
  <si>
    <t>-1406786846</t>
  </si>
  <si>
    <t>107</t>
  </si>
  <si>
    <t>997221611</t>
  </si>
  <si>
    <t>Nakládání suti na dopravní prostředky pro vodorovnou dopravu</t>
  </si>
  <si>
    <t>509188848</t>
  </si>
  <si>
    <t>108</t>
  </si>
  <si>
    <t>997013861</t>
  </si>
  <si>
    <t>Poplatek za uložení stavebního odpadu na recyklační skládce (skládkovné) z prostého betonu kód odpadu 17 01 01</t>
  </si>
  <si>
    <t>-952721399</t>
  </si>
  <si>
    <t>109</t>
  </si>
  <si>
    <t>997013871</t>
  </si>
  <si>
    <t>Poplatek za uložení stavebního odpadu na recyklační skládce (skládkovné) směsného stavebního a demoličního kód odpadu 17 09 04</t>
  </si>
  <si>
    <t>412407154</t>
  </si>
  <si>
    <t>110</t>
  </si>
  <si>
    <t>997221873</t>
  </si>
  <si>
    <t>Poplatek za uložení stavebního odpadu na recyklační skládce (skládkovné) zeminy a kamení zatříděného do Katalogu odpadů pod kódem 17 05 04</t>
  </si>
  <si>
    <t>321376436</t>
  </si>
  <si>
    <t>111</t>
  </si>
  <si>
    <t>997221875</t>
  </si>
  <si>
    <t>Poplatek za uložení stavebního odpadu na recyklační skládce (skládkovné) asfaltového bez obsahu dehtu zatříděného do Katalogu odpadů pod kódem 17 03 02</t>
  </si>
  <si>
    <t>-451536349</t>
  </si>
  <si>
    <t>998</t>
  </si>
  <si>
    <t>Přesun hmot</t>
  </si>
  <si>
    <t>112</t>
  </si>
  <si>
    <t>998223011</t>
  </si>
  <si>
    <t>Přesun hmot pro pozemní komunikace s krytem dlážděným</t>
  </si>
  <si>
    <t>2135683454</t>
  </si>
  <si>
    <t>PSV</t>
  </si>
  <si>
    <t>Práce a dodávky PSV</t>
  </si>
  <si>
    <t>711</t>
  </si>
  <si>
    <t>Izolace proti vodě, vlhkosti a plynům</t>
  </si>
  <si>
    <t>113</t>
  </si>
  <si>
    <t>711112001</t>
  </si>
  <si>
    <t>Provedení izolace proti zemní vlhkosti svislé za studena nátěrem penetračním</t>
  </si>
  <si>
    <t>-1264317889</t>
  </si>
  <si>
    <t>nátěr betonových konstrukcí proti zemní vlhkosti - ALP</t>
  </si>
  <si>
    <t>3*11,2</t>
  </si>
  <si>
    <t>114</t>
  </si>
  <si>
    <t>11163150</t>
  </si>
  <si>
    <t>lak penetrační asfaltový</t>
  </si>
  <si>
    <t>1050151893</t>
  </si>
  <si>
    <t>33,6*0,00034 'Přepočtené koeficientem množství</t>
  </si>
  <si>
    <t>115</t>
  </si>
  <si>
    <t>711112002</t>
  </si>
  <si>
    <t>Provedení izolace proti zemní vlhkosti svislé za studena lakem asfaltovým</t>
  </si>
  <si>
    <t>304291952</t>
  </si>
  <si>
    <t>nátěr betonových konstrukcí proti zemní vlhkosti - ALN 2x</t>
  </si>
  <si>
    <t>33,6*2</t>
  </si>
  <si>
    <t>116</t>
  </si>
  <si>
    <t>11163152</t>
  </si>
  <si>
    <t>lak hydroizolační asfaltový</t>
  </si>
  <si>
    <t>1745352382</t>
  </si>
  <si>
    <t>67,2*0,00041 'Přepočtené koeficientem množství</t>
  </si>
  <si>
    <t>117</t>
  </si>
  <si>
    <t>711161217</t>
  </si>
  <si>
    <t>Izolace proti zemní vlhkosti nopovou fólií svislá, fólie 400 g/m2 tl. 3,5 mm</t>
  </si>
  <si>
    <t>232872460</t>
  </si>
  <si>
    <t>ochrana domů nopovou fólií</t>
  </si>
  <si>
    <t>1*(19+30+16,4)</t>
  </si>
  <si>
    <t>118</t>
  </si>
  <si>
    <t>998711101</t>
  </si>
  <si>
    <t>Přesun hmot tonážní pro izolace proti vodě, vlhkosti a plynům v objektech v do 6 m</t>
  </si>
  <si>
    <t>-1557485762</t>
  </si>
  <si>
    <t>767</t>
  </si>
  <si>
    <t>Konstrukce zámečnické</t>
  </si>
  <si>
    <t>119</t>
  </si>
  <si>
    <t>7672200R1</t>
  </si>
  <si>
    <t>Dodávka a montáž ocelové zábradlí trubkové v. 1,10 m, stojky zábradlí zabetonovány DN PVC 300, dl. 0,8 m, 26 kusů, výplň beton C 25/30 XC2, nátěr RAL tmavě šedá - kompletní provedení</t>
  </si>
  <si>
    <t>-1009990091</t>
  </si>
  <si>
    <t>31,5+19,5</t>
  </si>
  <si>
    <t>120</t>
  </si>
  <si>
    <t>7672200R2</t>
  </si>
  <si>
    <t>Dodávka a montáž oplocení bezpečnostní, poplastované pletivo, v. 1,5 m, slouply á 2,0 m, kotveno do KB zdi - kompletní provedení</t>
  </si>
  <si>
    <t>927563963</t>
  </si>
  <si>
    <t>SO 101 B - Ostatní plochy</t>
  </si>
  <si>
    <t>-517184619</t>
  </si>
  <si>
    <t>9,6</t>
  </si>
  <si>
    <t>-831396185</t>
  </si>
  <si>
    <t>24,2</t>
  </si>
  <si>
    <t>1163630052</t>
  </si>
  <si>
    <t>-729288035</t>
  </si>
  <si>
    <t>40,9</t>
  </si>
  <si>
    <t>113107341</t>
  </si>
  <si>
    <t>Odstranění podkladu živičného tl 50 mm strojně pl do 50 m2</t>
  </si>
  <si>
    <t>-1158472067</t>
  </si>
  <si>
    <t>1747924239</t>
  </si>
  <si>
    <t>1,5</t>
  </si>
  <si>
    <t>-2127853391</t>
  </si>
  <si>
    <t>11,0*(0,25+0,1)</t>
  </si>
  <si>
    <t>1804589841</t>
  </si>
  <si>
    <t>jamky pro výsadbu stromů</t>
  </si>
  <si>
    <t>odkopávky</t>
  </si>
  <si>
    <t>3,85</t>
  </si>
  <si>
    <t>1222947789</t>
  </si>
  <si>
    <t>1011449101</t>
  </si>
  <si>
    <t>764831534</t>
  </si>
  <si>
    <t>9,85*1,8</t>
  </si>
  <si>
    <t>181006111</t>
  </si>
  <si>
    <t>Rozprostření zemin tl vrstvy do 0,1 m schopných zúrodnění v rovině a sklonu do 1:5</t>
  </si>
  <si>
    <t>1565711544</t>
  </si>
  <si>
    <t>plocha k zatravnění</t>
  </si>
  <si>
    <t>620,4</t>
  </si>
  <si>
    <t>10364101</t>
  </si>
  <si>
    <t xml:space="preserve">zemina pro terénní úpravy -  ornice</t>
  </si>
  <si>
    <t>1212254423</t>
  </si>
  <si>
    <t>620,4*0,1*1,67</t>
  </si>
  <si>
    <t>18141113R</t>
  </si>
  <si>
    <t>Založení parkových trávníků výsevem v rovině, jemná modelace terénu, výsev travního semene, utužení povrchu válcováním, zálivka</t>
  </si>
  <si>
    <t>790152069</t>
  </si>
  <si>
    <t>00572470</t>
  </si>
  <si>
    <t>osivo směs travní univerzál</t>
  </si>
  <si>
    <t>kg</t>
  </si>
  <si>
    <t>-1016542883</t>
  </si>
  <si>
    <t>620,4*0,015 'Přepočtené koeficientem množství</t>
  </si>
  <si>
    <t>181951111</t>
  </si>
  <si>
    <t>Úprava pláně v hornině třídy těžitelnosti I skupiny 1 až 3 bez zhutnění strojně</t>
  </si>
  <si>
    <t>-1155942916</t>
  </si>
  <si>
    <t>1122916931</t>
  </si>
  <si>
    <t>15,3+1+6,7+3,1+3,1+65,2+2+7,8*0,2+25,5*0,05+7,5*0,1</t>
  </si>
  <si>
    <t>15,6</t>
  </si>
  <si>
    <t>183101321</t>
  </si>
  <si>
    <t>Jamky pro výsadbu s výměnou 100 % půdy zeminy skupiny 1 až 4 obj přes 0,4 do 1 m3 v rovině a svahu do 1:5</t>
  </si>
  <si>
    <t>1247115226</t>
  </si>
  <si>
    <t>10321100</t>
  </si>
  <si>
    <t>zahradní substrát pro výsadbu VL</t>
  </si>
  <si>
    <t>1132067637</t>
  </si>
  <si>
    <t>184102117</t>
  </si>
  <si>
    <t>Výsadba dřeviny s balem D přes 0,8 do 1 m do jamky se zalitím v rovině a svahu do 1:5</t>
  </si>
  <si>
    <t>-1485520098</t>
  </si>
  <si>
    <t>02650450</t>
  </si>
  <si>
    <t>trnovník akát Robinia pseudoaccacia</t>
  </si>
  <si>
    <t>-1278171184</t>
  </si>
  <si>
    <t>-1375118426</t>
  </si>
  <si>
    <t>100,0+15,6</t>
  </si>
  <si>
    <t>480268596</t>
  </si>
  <si>
    <t>65,2</t>
  </si>
  <si>
    <t>1928478962</t>
  </si>
  <si>
    <t>15,3+1+15,6</t>
  </si>
  <si>
    <t>2116837526</t>
  </si>
  <si>
    <t>6,7+3,1+3,1+65,2</t>
  </si>
  <si>
    <t>219094215</t>
  </si>
  <si>
    <t>-617060998</t>
  </si>
  <si>
    <t>2*65,2</t>
  </si>
  <si>
    <t>-1091614962</t>
  </si>
  <si>
    <t>-1796969561</t>
  </si>
  <si>
    <t>2093848244</t>
  </si>
  <si>
    <t>15,3</t>
  </si>
  <si>
    <t>1,0+7,8</t>
  </si>
  <si>
    <t>7,8</t>
  </si>
  <si>
    <t>-598939032</t>
  </si>
  <si>
    <t>8,8*1,03 'Přepočtené koeficientem množství</t>
  </si>
  <si>
    <t>1731835012</t>
  </si>
  <si>
    <t>7,8*1,03 'Přepočtené koeficientem množství</t>
  </si>
  <si>
    <t>-545072170</t>
  </si>
  <si>
    <t>-1832318728</t>
  </si>
  <si>
    <t>15,3*1,03 'Přepočtené koeficientem množství</t>
  </si>
  <si>
    <t>-457798516</t>
  </si>
  <si>
    <t>1340338891</t>
  </si>
  <si>
    <t>6,7</t>
  </si>
  <si>
    <t>3,1</t>
  </si>
  <si>
    <t>1275807713</t>
  </si>
  <si>
    <t>6,7*1,03 'Přepočtené koeficientem množství</t>
  </si>
  <si>
    <t>1532301480</t>
  </si>
  <si>
    <t>3,1*1,03 'Přepočtené koeficientem množství</t>
  </si>
  <si>
    <t>-704776300</t>
  </si>
  <si>
    <t>491470654</t>
  </si>
  <si>
    <t>-2120418148</t>
  </si>
  <si>
    <t>2,0</t>
  </si>
  <si>
    <t>194305483</t>
  </si>
  <si>
    <t>7,5</t>
  </si>
  <si>
    <t>-1663706349</t>
  </si>
  <si>
    <t>7,5*1,02 'Přepočtené koeficientem množství</t>
  </si>
  <si>
    <t>916241213</t>
  </si>
  <si>
    <t>1529377216</t>
  </si>
  <si>
    <t>2012756429</t>
  </si>
  <si>
    <t>7,8*1,02 'Přepočtené koeficientem množství</t>
  </si>
  <si>
    <t>981052059</t>
  </si>
  <si>
    <t>25,5</t>
  </si>
  <si>
    <t>1571883611</t>
  </si>
  <si>
    <t>25,5*1,03 'Přepočtené koeficientem množství</t>
  </si>
  <si>
    <t>202831752</t>
  </si>
  <si>
    <t>-96489449</t>
  </si>
  <si>
    <t>-74371780</t>
  </si>
  <si>
    <t>966001211</t>
  </si>
  <si>
    <t>Odstranění lavičky stabilní zabetonované</t>
  </si>
  <si>
    <t>152258549</t>
  </si>
  <si>
    <t>odstranění lavičky - beton, dřevo</t>
  </si>
  <si>
    <t>966001212</t>
  </si>
  <si>
    <t>Odstranění BUS přístřešku (6,1 x 1,6 m)</t>
  </si>
  <si>
    <t>-1241361786</t>
  </si>
  <si>
    <t>-790252326</t>
  </si>
  <si>
    <t>-706682211</t>
  </si>
  <si>
    <t>256025911</t>
  </si>
  <si>
    <t>-1852842288</t>
  </si>
  <si>
    <t>-985878274</t>
  </si>
  <si>
    <t>1186024782</t>
  </si>
  <si>
    <t>-823315878</t>
  </si>
  <si>
    <t>SO 102 - Parkoviště</t>
  </si>
  <si>
    <t>SO 102 A - Vyhrazené parkovací stání</t>
  </si>
  <si>
    <t>113107325</t>
  </si>
  <si>
    <t>Odstranění podkladu z kameniva drceného tl přes 400 do 500 mm strojně pl do 50 m2</t>
  </si>
  <si>
    <t>1191285315</t>
  </si>
  <si>
    <t>19,0</t>
  </si>
  <si>
    <t>327556586</t>
  </si>
  <si>
    <t>-1644760420</t>
  </si>
  <si>
    <t>175,0*(0,33+0,1)</t>
  </si>
  <si>
    <t>950021234</t>
  </si>
  <si>
    <t>75,25</t>
  </si>
  <si>
    <t>1353008994</t>
  </si>
  <si>
    <t>-56410962</t>
  </si>
  <si>
    <t>657763493</t>
  </si>
  <si>
    <t>75,25*1,8</t>
  </si>
  <si>
    <t>236083773</t>
  </si>
  <si>
    <t>157,5+19,0+(34*0,15)+(26*0,1)</t>
  </si>
  <si>
    <t>864241384</t>
  </si>
  <si>
    <t>176,5</t>
  </si>
  <si>
    <t>565165112</t>
  </si>
  <si>
    <t>Asfaltový beton vrstva podkladní ACP 16 (obalované kamenivo OKS) tl 90 mm š do 3 m</t>
  </si>
  <si>
    <t>992186190</t>
  </si>
  <si>
    <t>-1161074529</t>
  </si>
  <si>
    <t>19,0+157,5</t>
  </si>
  <si>
    <t>22276462</t>
  </si>
  <si>
    <t>761172604</t>
  </si>
  <si>
    <t>2*19,0</t>
  </si>
  <si>
    <t>1080130742</t>
  </si>
  <si>
    <t>-1645563803</t>
  </si>
  <si>
    <t>596212212</t>
  </si>
  <si>
    <t>Kladení zámkové dlažby pozemních komunikací ručně tl 80 mm skupiny A pl přes 100 do 300 m2</t>
  </si>
  <si>
    <t>664065814</t>
  </si>
  <si>
    <t>betonová zámková dlažba - zkosené hrany - šedá</t>
  </si>
  <si>
    <t>157,5</t>
  </si>
  <si>
    <t>-1155557061</t>
  </si>
  <si>
    <t>157,5*1,02 'Přepočtené koeficientem množství</t>
  </si>
  <si>
    <t>-1432875520</t>
  </si>
  <si>
    <t>1 "IP12</t>
  </si>
  <si>
    <t>1 "E1</t>
  </si>
  <si>
    <t>informativní značky provozní IP8, IP9, IP11-IP13 500x700mm - IP12</t>
  </si>
  <si>
    <t>1311026483</t>
  </si>
  <si>
    <t>40445647</t>
  </si>
  <si>
    <t>dodatkové tabulky E1, E2a,b , E6, E9, E10 E12c, E17 500x500mm - E1</t>
  </si>
  <si>
    <t>1143612576</t>
  </si>
  <si>
    <t>1710796930</t>
  </si>
  <si>
    <t>811688735</t>
  </si>
  <si>
    <t>-560342795</t>
  </si>
  <si>
    <t>3,7</t>
  </si>
  <si>
    <t>1780880663</t>
  </si>
  <si>
    <t>3,7 "bílá</t>
  </si>
  <si>
    <t>916131213</t>
  </si>
  <si>
    <t>Osazení silničního obrubníku betonového stojatého s boční opěrou do lože z betonu prostého - do beton.lože C20/25 XF3</t>
  </si>
  <si>
    <t>-1720661133</t>
  </si>
  <si>
    <t>silniční obruba</t>
  </si>
  <si>
    <t>34,0</t>
  </si>
  <si>
    <t>59217031</t>
  </si>
  <si>
    <t>obrubník silniční betonový 1000x150x250mm</t>
  </si>
  <si>
    <t>1495744026</t>
  </si>
  <si>
    <t>34*1,02 'Přepočtené koeficientem množství</t>
  </si>
  <si>
    <t>2089553464</t>
  </si>
  <si>
    <t>26,0</t>
  </si>
  <si>
    <t>858522430</t>
  </si>
  <si>
    <t>-149360750</t>
  </si>
  <si>
    <t>6,8</t>
  </si>
  <si>
    <t>-511089322</t>
  </si>
  <si>
    <t>1052916127</t>
  </si>
  <si>
    <t>-2119455013</t>
  </si>
  <si>
    <t>1047089094</t>
  </si>
  <si>
    <t>236130649</t>
  </si>
  <si>
    <t>-1516621823</t>
  </si>
  <si>
    <t>-1250948341</t>
  </si>
  <si>
    <t>SO 102 B - Parkoviště</t>
  </si>
  <si>
    <t xml:space="preserve">    4 - Vodorovné konstrukce</t>
  </si>
  <si>
    <t>113107324</t>
  </si>
  <si>
    <t>Odstranění podkladu z kameniva drceného tl přes 300 do 400 mm strojně pl do 50 m2</t>
  </si>
  <si>
    <t>79678367</t>
  </si>
  <si>
    <t>asfaltový povrch silnice- podklad tl. 0,38 m</t>
  </si>
  <si>
    <t>73,0</t>
  </si>
  <si>
    <t>-1104838365</t>
  </si>
  <si>
    <t>122452204</t>
  </si>
  <si>
    <t>Odkopávky a prokopávky nezapažené pro silnice a dálnice v hornině třídy těžitelnosti II objem do 500 m3 strojně</t>
  </si>
  <si>
    <t>-1332939287</t>
  </si>
  <si>
    <t>883,0*(0,33+0,1)</t>
  </si>
  <si>
    <t>-1686614258</t>
  </si>
  <si>
    <t>3,0</t>
  </si>
  <si>
    <t>379,69</t>
  </si>
  <si>
    <t>1862046430</t>
  </si>
  <si>
    <t>2008009698</t>
  </si>
  <si>
    <t>753982862</t>
  </si>
  <si>
    <t>382,69*1,8</t>
  </si>
  <si>
    <t>181351003</t>
  </si>
  <si>
    <t>Rozprostření ornice tl vrstvy do 200 mm pl do 100 m2 v rovině nebo ve svahu do 1:5 strojně</t>
  </si>
  <si>
    <t>1916202912</t>
  </si>
  <si>
    <t xml:space="preserve">ohumusování a zatravnění </t>
  </si>
  <si>
    <t>84,0</t>
  </si>
  <si>
    <t xml:space="preserve">zemina pro terénní úpravy -  ornice, vč. dopravy</t>
  </si>
  <si>
    <t>-831606918</t>
  </si>
  <si>
    <t>84,0*0,1*1,7</t>
  </si>
  <si>
    <t>181411131.1</t>
  </si>
  <si>
    <t>Založení parkových trávníků výsevem v rovině, jemná modelace terénu, výsev travního semene, utužení povrchu, zálivka</t>
  </si>
  <si>
    <t>800769492</t>
  </si>
  <si>
    <t xml:space="preserve">plocha k zatravnění </t>
  </si>
  <si>
    <t>-1466928255</t>
  </si>
  <si>
    <t>84*0,015 'Přepočtené koeficientem množství</t>
  </si>
  <si>
    <t>650776474</t>
  </si>
  <si>
    <t>-1387878946</t>
  </si>
  <si>
    <t>53,8+(198*0,12)+921,5+15,5*0,1</t>
  </si>
  <si>
    <t>337818691</t>
  </si>
  <si>
    <t>-420782156</t>
  </si>
  <si>
    <t>911318021</t>
  </si>
  <si>
    <t>1482418577</t>
  </si>
  <si>
    <t>Vodorovné konstrukce</t>
  </si>
  <si>
    <t>457971111.1</t>
  </si>
  <si>
    <t>Zřízení vrstvy z geotextilie o sklonu do 10° š do 3 m</t>
  </si>
  <si>
    <t>-1307530248</t>
  </si>
  <si>
    <t>ochrana izolační fólie proti úniku ropných látek - geotextilie 2x</t>
  </si>
  <si>
    <t>462,1*2</t>
  </si>
  <si>
    <t>6931120R</t>
  </si>
  <si>
    <t>geotextilie netkaná separační, ochranná, filtrační, drenážní 500g/m2</t>
  </si>
  <si>
    <t>-133008869</t>
  </si>
  <si>
    <t>924,2*1,05 'Přepočtené koeficientem množství</t>
  </si>
  <si>
    <t>457971111.2</t>
  </si>
  <si>
    <t>387352418</t>
  </si>
  <si>
    <t>geotextilie 400 g/m2</t>
  </si>
  <si>
    <t>921,5</t>
  </si>
  <si>
    <t>-5009268</t>
  </si>
  <si>
    <t>921,5*1,1845 'Přepočtené koeficientem množství</t>
  </si>
  <si>
    <t>45797111R</t>
  </si>
  <si>
    <t xml:space="preserve">Zřízení vrstvy z fólie o sklonu do 10° </t>
  </si>
  <si>
    <t>-1777177302</t>
  </si>
  <si>
    <t>izolační fólie proti úniku ropných látek</t>
  </si>
  <si>
    <t>153,6+88,7+219,80</t>
  </si>
  <si>
    <t>28322035</t>
  </si>
  <si>
    <t>fólie k izolaci objektů určených pro manipulaci a dočasné skladování vybraných ropných látek z mPVC (typ T) tl 1,5mm</t>
  </si>
  <si>
    <t>2111844617</t>
  </si>
  <si>
    <t>462,1*1,05 'Přepočtené koeficientem množství</t>
  </si>
  <si>
    <t>56425111R</t>
  </si>
  <si>
    <t>Podklad nebo podsyp přes 100 m2 tl 150 mm - štěrk hlinitý 0/32</t>
  </si>
  <si>
    <t>739548658</t>
  </si>
  <si>
    <t>Podklad ze štěrkodrtě ŠD plochy přes 100 m2 tl 150 mm - 32/63</t>
  </si>
  <si>
    <t>-1459961057</t>
  </si>
  <si>
    <t>596211222</t>
  </si>
  <si>
    <t>Kladení zámkové dlažby komunikací pro pěší ručně tl 80 mm skupiny B pl přes 100 do 300 m2</t>
  </si>
  <si>
    <t>394556572</t>
  </si>
  <si>
    <t>53,80</t>
  </si>
  <si>
    <t>-205628514</t>
  </si>
  <si>
    <t>53,8*1,02 'Přepočtené koeficientem množství</t>
  </si>
  <si>
    <t>59641221R</t>
  </si>
  <si>
    <t>Kladení dlažby z vegetačních tvárnic pozemních komunikací tl 80 mm přes 300 m2</t>
  </si>
  <si>
    <t>-961747402</t>
  </si>
  <si>
    <t>vegetační tvárnice do lože z písčité hlíny tl. 0,05 m</t>
  </si>
  <si>
    <t>5924601R</t>
  </si>
  <si>
    <t xml:space="preserve">dlažba plošná betonová vegetační 200x200x80 </t>
  </si>
  <si>
    <t>-59132442</t>
  </si>
  <si>
    <t>921,5*1,03 'Přepočtené koeficientem množství</t>
  </si>
  <si>
    <t>59943211R</t>
  </si>
  <si>
    <t xml:space="preserve">Vyplnění zatravňovací dlažby drobným kamenivem - říční kámen 4/8 </t>
  </si>
  <si>
    <t>-569179522</t>
  </si>
  <si>
    <t>912211111</t>
  </si>
  <si>
    <t>Montáž směrového sloupku silničního plastového prosté uložení bez betonového základu</t>
  </si>
  <si>
    <t>1799366122</t>
  </si>
  <si>
    <t>40445163.1</t>
  </si>
  <si>
    <t>sloupek směrový silniční plastový červený - ozn. Z11g</t>
  </si>
  <si>
    <t>-1519532857</t>
  </si>
  <si>
    <t>Montáž svislé dopravní značky základní velikosti do 1 m2 objímkami na sloupky nebo konzoly</t>
  </si>
  <si>
    <t>429982708</t>
  </si>
  <si>
    <t>Poznámka k položce:_x000d_
bude osazeno na sloup</t>
  </si>
  <si>
    <t>"dopravní značka IP11a" 1</t>
  </si>
  <si>
    <t>informativní značky provozní IP8, IP9, IP11-IP13 500x700mm - IP11a</t>
  </si>
  <si>
    <t>-11849157</t>
  </si>
  <si>
    <t>1021144317</t>
  </si>
  <si>
    <t>575951118</t>
  </si>
  <si>
    <t>613128406</t>
  </si>
  <si>
    <t>22,0</t>
  </si>
  <si>
    <t>2070988072</t>
  </si>
  <si>
    <t>22,0 "bílá</t>
  </si>
  <si>
    <t>-619969305</t>
  </si>
  <si>
    <t>148,0</t>
  </si>
  <si>
    <t>2016148937</t>
  </si>
  <si>
    <t>148*1,02 'Přepočtené koeficientem množství</t>
  </si>
  <si>
    <t>-155234004</t>
  </si>
  <si>
    <t>15,5</t>
  </si>
  <si>
    <t>690601941</t>
  </si>
  <si>
    <t>15,5*1,02 'Přepočtené koeficientem množství</t>
  </si>
  <si>
    <t>1053317692</t>
  </si>
  <si>
    <t>1791355383</t>
  </si>
  <si>
    <t>-1434380709</t>
  </si>
  <si>
    <t>-557468892</t>
  </si>
  <si>
    <t>-1942087611</t>
  </si>
  <si>
    <t>SO 401 - Veřejné osvětlení</t>
  </si>
  <si>
    <t xml:space="preserve">SO 401A - Nasvětlení přechodu pro chodce vč. adaptační zóny </t>
  </si>
  <si>
    <t>D1 - ELEKTROINSTALACE</t>
  </si>
  <si>
    <t>D2 - ZEMNÍ PRÁCE</t>
  </si>
  <si>
    <t>D3 - PŘIDRUŽENÉ NÁKLADY</t>
  </si>
  <si>
    <t>D1</t>
  </si>
  <si>
    <t>ELEKTROINSTALACE</t>
  </si>
  <si>
    <t>trubka oheb.el.inst.(pod) typ 23- 16mm</t>
  </si>
  <si>
    <t>chránička kabelová zemní DN50</t>
  </si>
  <si>
    <t>ukonč.vod.v rozv.vč.zap.a konc.do 2.5mm2</t>
  </si>
  <si>
    <t>ks</t>
  </si>
  <si>
    <t>ukonč.vod.v rozv.vc.zap.a konc.do 16mm2</t>
  </si>
  <si>
    <t>svítidlo uliční LED/70,2W/9150Lm/2700K/IP66 s fukncí CLO, DIMM, dle Výpočtu osvětlení, ozn.SA</t>
  </si>
  <si>
    <t>svítidlo uliční LED/32,4W/4173Lm/2700K/IP66 s fukncí CLO, DIMM, dle Výpočtu osvětlení, ozn.SB</t>
  </si>
  <si>
    <t>stožár bezpaticový ocelový žár.pozink. 6,2 m, JB8T-159/133/114mm, vč.manžety</t>
  </si>
  <si>
    <t>výložník obloukový ocel.pozink 1,8m/1,5m, 0°, V-1/114-1500mm/0°</t>
  </si>
  <si>
    <t>výložník obloukový ocel.pozink 1,8m/2,5m, 0°, V-1/114-2500mm/0°</t>
  </si>
  <si>
    <t xml:space="preserve">stožárová svorkovnice  SV 6.16.4</t>
  </si>
  <si>
    <t xml:space="preserve">stožárová svorkovnice  SV 9.16.4</t>
  </si>
  <si>
    <t>Pojistka trubičkova 5x20, 6A</t>
  </si>
  <si>
    <t>uzemn. v zemi FeZn 10 mm vč.svorek</t>
  </si>
  <si>
    <t>uzemn. v zemi FeZn/PVC 10 mm vč.svorek;propoj.aj.</t>
  </si>
  <si>
    <t>položení výstražné folie PVC s=330mm</t>
  </si>
  <si>
    <t xml:space="preserve">vodič CY 6 mm2  z/z</t>
  </si>
  <si>
    <t>kabel CYKY 3-Jx1.5 mm2 750V (TR)</t>
  </si>
  <si>
    <t>kabel CYKY 4-Jx16 mm2 750V (TR)</t>
  </si>
  <si>
    <t>kabelová spojka 4x16-Cu</t>
  </si>
  <si>
    <t>betonová směs C25/30</t>
  </si>
  <si>
    <t>stožárové pouzdro SP-300/1000</t>
  </si>
  <si>
    <t>beton deska D=60cm</t>
  </si>
  <si>
    <t>písek pro kabelové lože</t>
  </si>
  <si>
    <t>demontáž osvětlovacího bodu do 10m výšky</t>
  </si>
  <si>
    <t>D2</t>
  </si>
  <si>
    <t>ZEMNÍ PRÁCE</t>
  </si>
  <si>
    <t>vytyč.trati kab.vedeni v zastavěném prostoru</t>
  </si>
  <si>
    <t>km</t>
  </si>
  <si>
    <t>kabel.rýha 30cm/šíř., do80cm/hl. zem.tr.4</t>
  </si>
  <si>
    <t>ruč.zához.kab.rýhy 30cm šiř., do80cm hl.zem.tr.4</t>
  </si>
  <si>
    <t>bourání živičných povrchů</t>
  </si>
  <si>
    <t>výkop jámy ručně, zem.tr.3-4</t>
  </si>
  <si>
    <t>zához jámy, zem.tr.3-4</t>
  </si>
  <si>
    <t>hutnění zeminy strojem, tl.20cm</t>
  </si>
  <si>
    <t>lože z kop.písku</t>
  </si>
  <si>
    <t>beton.základ do bednění</t>
  </si>
  <si>
    <t>odvoz zeminy vč.naložení,úpravy povrchů</t>
  </si>
  <si>
    <t>D3</t>
  </si>
  <si>
    <t>PŘIDRUŽENÉ NÁKLADY</t>
  </si>
  <si>
    <t>Doprava a přesun</t>
  </si>
  <si>
    <t>Podružný materiál</t>
  </si>
  <si>
    <t>Práce plošiny, jeřábu apod.</t>
  </si>
  <si>
    <t>hod</t>
  </si>
  <si>
    <t>Dopravní značení a zajištění dopravy na komunikaci</t>
  </si>
  <si>
    <t>Zařízení staveniště</t>
  </si>
  <si>
    <t>Vytyčení zemních sítí</t>
  </si>
  <si>
    <t>Likvidace odpadu (obaly, demontovaný materiál,…)</t>
  </si>
  <si>
    <t>Dokumentace skutečného provedení</t>
  </si>
  <si>
    <t>Revizní zpráva</t>
  </si>
  <si>
    <t>SO 401B - Nasvětlení parkoviště, nabíjecí stanice</t>
  </si>
  <si>
    <t>svítidlo uliční LED/17,2W/2212Lm/2700K/IP66 s fukncí CLO, dle Výpočtu osvětlení, ozn.SC</t>
  </si>
  <si>
    <t>stožár bezpaticový ocelový žár.pozink. 7,0 m, K-7/133/89/60mm, vč.manžety</t>
  </si>
  <si>
    <t>výložník lomený ocel.pozink 1,0m/8°, SK-1/60/8°</t>
  </si>
  <si>
    <t>Pojistka trubičkova 5x20, 2A</t>
  </si>
  <si>
    <t>kabel CYKY 3-Jx4 mm2 750V (TR)</t>
  </si>
  <si>
    <t>stožárové pouzdro SP-250/1000</t>
  </si>
  <si>
    <t>rozvaděč RE-NAB (podle D.-2.2.06)</t>
  </si>
  <si>
    <t>nabíjecí stanice pro elektromobily, 3x400V/2x11kW/DC, IP54</t>
  </si>
  <si>
    <t>VRN - Vedlejší rozpočtové náklady</t>
  </si>
  <si>
    <t>011103000</t>
  </si>
  <si>
    <t>Pomocné práce zajišť nebo zříz ochranu inženýrských sítí - příprava území stavby - vytyčení</t>
  </si>
  <si>
    <t>012303000</t>
  </si>
  <si>
    <t>Geodetické zaměření skutečného provedení</t>
  </si>
  <si>
    <t>Poznámka k položce:_x000d_
Poznámka k položce:</t>
  </si>
  <si>
    <t>012403000</t>
  </si>
  <si>
    <t>Geometrický plán</t>
  </si>
  <si>
    <t>013254000</t>
  </si>
  <si>
    <t>Dokumentace skutečného provedení stavby</t>
  </si>
  <si>
    <t>030001000</t>
  </si>
  <si>
    <t>031203000</t>
  </si>
  <si>
    <t>Příprava území stavby, vč. vytyčení stavby</t>
  </si>
  <si>
    <t>034303000</t>
  </si>
  <si>
    <t>DIO - pomocné práce zříz nebo zajišť regulaci a ochranu dopravy</t>
  </si>
  <si>
    <t>034503000</t>
  </si>
  <si>
    <t>Informační tabule (plast A3) na sloupku a mobilním podstavci</t>
  </si>
  <si>
    <t>045203000</t>
  </si>
  <si>
    <t>Kompletační činnost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</si>
</sst>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18</v>
      </c>
    </row>
    <row r="7" s="1" customFormat="1" ht="12" customHeight="1">
      <c r="B7" s="22"/>
      <c r="C7" s="23"/>
      <c r="D7" s="33" t="s">
        <v>19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21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26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27</v>
      </c>
    </row>
    <row r="10" s="1" customFormat="1" ht="12" customHeight="1">
      <c r="B10" s="22"/>
      <c r="C10" s="23"/>
      <c r="D10" s="33" t="s">
        <v>28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29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18</v>
      </c>
    </row>
    <row r="11" s="1" customFormat="1" ht="18.48" customHeight="1">
      <c r="B11" s="22"/>
      <c r="C11" s="23"/>
      <c r="D11" s="23"/>
      <c r="E11" s="28" t="s">
        <v>30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31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18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18</v>
      </c>
    </row>
    <row r="13" s="1" customFormat="1" ht="12" customHeight="1">
      <c r="B13" s="22"/>
      <c r="C13" s="23"/>
      <c r="D13" s="33" t="s">
        <v>32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29</v>
      </c>
      <c r="AL13" s="23"/>
      <c r="AM13" s="23"/>
      <c r="AN13" s="35" t="s">
        <v>33</v>
      </c>
      <c r="AO13" s="23"/>
      <c r="AP13" s="23"/>
      <c r="AQ13" s="23"/>
      <c r="AR13" s="21"/>
      <c r="BE13" s="32"/>
      <c r="BS13" s="18" t="s">
        <v>18</v>
      </c>
    </row>
    <row r="14">
      <c r="B14" s="22"/>
      <c r="C14" s="23"/>
      <c r="D14" s="23"/>
      <c r="E14" s="35" t="s">
        <v>33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31</v>
      </c>
      <c r="AL14" s="23"/>
      <c r="AM14" s="23"/>
      <c r="AN14" s="35" t="s">
        <v>33</v>
      </c>
      <c r="AO14" s="23"/>
      <c r="AP14" s="23"/>
      <c r="AQ14" s="23"/>
      <c r="AR14" s="21"/>
      <c r="BE14" s="32"/>
      <c r="BS14" s="18" t="s">
        <v>18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34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29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31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29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30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31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36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52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53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54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55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54</v>
      </c>
      <c r="AI60" s="43"/>
      <c r="AJ60" s="43"/>
      <c r="AK60" s="43"/>
      <c r="AL60" s="43"/>
      <c r="AM60" s="65" t="s">
        <v>55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56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57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54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55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54</v>
      </c>
      <c r="AI75" s="43"/>
      <c r="AJ75" s="43"/>
      <c r="AK75" s="43"/>
      <c r="AL75" s="43"/>
      <c r="AM75" s="65" t="s">
        <v>55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58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2270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Nový Bor - BUS zastávky, parkování - ulice Liberecká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22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Nový Bor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24</v>
      </c>
      <c r="AJ87" s="41"/>
      <c r="AK87" s="41"/>
      <c r="AL87" s="41"/>
      <c r="AM87" s="80" t="str">
        <f>IF(AN8= "","",AN8)</f>
        <v>16. 4. 2024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28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34</v>
      </c>
      <c r="AJ89" s="41"/>
      <c r="AK89" s="41"/>
      <c r="AL89" s="41"/>
      <c r="AM89" s="81" t="str">
        <f>IF(E17="","",E17)</f>
        <v>Ing. Martina Hřebřinová</v>
      </c>
      <c r="AN89" s="72"/>
      <c r="AO89" s="72"/>
      <c r="AP89" s="72"/>
      <c r="AQ89" s="41"/>
      <c r="AR89" s="45"/>
      <c r="AS89" s="82" t="s">
        <v>59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32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37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60</v>
      </c>
      <c r="D92" s="95"/>
      <c r="E92" s="95"/>
      <c r="F92" s="95"/>
      <c r="G92" s="95"/>
      <c r="H92" s="96"/>
      <c r="I92" s="97" t="s">
        <v>61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62</v>
      </c>
      <c r="AH92" s="95"/>
      <c r="AI92" s="95"/>
      <c r="AJ92" s="95"/>
      <c r="AK92" s="95"/>
      <c r="AL92" s="95"/>
      <c r="AM92" s="95"/>
      <c r="AN92" s="97" t="s">
        <v>63</v>
      </c>
      <c r="AO92" s="95"/>
      <c r="AP92" s="99"/>
      <c r="AQ92" s="100" t="s">
        <v>64</v>
      </c>
      <c r="AR92" s="45"/>
      <c r="AS92" s="101" t="s">
        <v>65</v>
      </c>
      <c r="AT92" s="102" t="s">
        <v>66</v>
      </c>
      <c r="AU92" s="102" t="s">
        <v>67</v>
      </c>
      <c r="AV92" s="102" t="s">
        <v>68</v>
      </c>
      <c r="AW92" s="102" t="s">
        <v>69</v>
      </c>
      <c r="AX92" s="102" t="s">
        <v>70</v>
      </c>
      <c r="AY92" s="102" t="s">
        <v>71</v>
      </c>
      <c r="AZ92" s="102" t="s">
        <v>72</v>
      </c>
      <c r="BA92" s="102" t="s">
        <v>73</v>
      </c>
      <c r="BB92" s="102" t="s">
        <v>74</v>
      </c>
      <c r="BC92" s="102" t="s">
        <v>75</v>
      </c>
      <c r="BD92" s="103" t="s">
        <v>76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77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ROUND(AG95+AG98+AG101+AG104,2)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ROUND(AS95+AS98+AS101+AS104,2)</f>
        <v>0</v>
      </c>
      <c r="AT94" s="115">
        <f>ROUND(SUM(AV94:AW94),2)</f>
        <v>0</v>
      </c>
      <c r="AU94" s="116">
        <f>ROUND(AU95+AU98+AU101+AU104,5)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ROUND(AZ95+AZ98+AZ101+AZ104,2)</f>
        <v>0</v>
      </c>
      <c r="BA94" s="115">
        <f>ROUND(BA95+BA98+BA101+BA104,2)</f>
        <v>0</v>
      </c>
      <c r="BB94" s="115">
        <f>ROUND(BB95+BB98+BB101+BB104,2)</f>
        <v>0</v>
      </c>
      <c r="BC94" s="115">
        <f>ROUND(BC95+BC98+BC101+BC104,2)</f>
        <v>0</v>
      </c>
      <c r="BD94" s="117">
        <f>ROUND(BD95+BD98+BD101+BD104,2)</f>
        <v>0</v>
      </c>
      <c r="BE94" s="6"/>
      <c r="BS94" s="118" t="s">
        <v>78</v>
      </c>
      <c r="BT94" s="118" t="s">
        <v>79</v>
      </c>
      <c r="BU94" s="119" t="s">
        <v>80</v>
      </c>
      <c r="BV94" s="118" t="s">
        <v>81</v>
      </c>
      <c r="BW94" s="118" t="s">
        <v>5</v>
      </c>
      <c r="BX94" s="118" t="s">
        <v>82</v>
      </c>
      <c r="CL94" s="118" t="s">
        <v>1</v>
      </c>
    </row>
    <row r="95" s="7" customFormat="1" ht="16.5" customHeight="1">
      <c r="A95" s="7"/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ROUND(SUM(AG96:AG97),2)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85</v>
      </c>
      <c r="AR95" s="127"/>
      <c r="AS95" s="128">
        <f>ROUND(SUM(AS96:AS97),2)</f>
        <v>0</v>
      </c>
      <c r="AT95" s="129">
        <f>ROUND(SUM(AV95:AW95),2)</f>
        <v>0</v>
      </c>
      <c r="AU95" s="130">
        <f>ROUND(SUM(AU96:AU97),5)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ROUND(SUM(AZ96:AZ97),2)</f>
        <v>0</v>
      </c>
      <c r="BA95" s="129">
        <f>ROUND(SUM(BA96:BA97),2)</f>
        <v>0</v>
      </c>
      <c r="BB95" s="129">
        <f>ROUND(SUM(BB96:BB97),2)</f>
        <v>0</v>
      </c>
      <c r="BC95" s="129">
        <f>ROUND(SUM(BC96:BC97),2)</f>
        <v>0</v>
      </c>
      <c r="BD95" s="131">
        <f>ROUND(SUM(BD96:BD97),2)</f>
        <v>0</v>
      </c>
      <c r="BE95" s="7"/>
      <c r="BS95" s="132" t="s">
        <v>78</v>
      </c>
      <c r="BT95" s="132" t="s">
        <v>21</v>
      </c>
      <c r="BU95" s="132" t="s">
        <v>80</v>
      </c>
      <c r="BV95" s="132" t="s">
        <v>81</v>
      </c>
      <c r="BW95" s="132" t="s">
        <v>86</v>
      </c>
      <c r="BX95" s="132" t="s">
        <v>5</v>
      </c>
      <c r="CL95" s="132" t="s">
        <v>1</v>
      </c>
      <c r="CM95" s="132" t="s">
        <v>87</v>
      </c>
    </row>
    <row r="96" s="4" customFormat="1" ht="23.25" customHeight="1">
      <c r="A96" s="133" t="s">
        <v>88</v>
      </c>
      <c r="B96" s="71"/>
      <c r="C96" s="134"/>
      <c r="D96" s="134"/>
      <c r="E96" s="135" t="s">
        <v>89</v>
      </c>
      <c r="F96" s="135"/>
      <c r="G96" s="135"/>
      <c r="H96" s="135"/>
      <c r="I96" s="135"/>
      <c r="J96" s="134"/>
      <c r="K96" s="135" t="s">
        <v>84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'SO 101 A - Autobusové zas...'!J32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90</v>
      </c>
      <c r="AR96" s="73"/>
      <c r="AS96" s="138">
        <v>0</v>
      </c>
      <c r="AT96" s="139">
        <f>ROUND(SUM(AV96:AW96),2)</f>
        <v>0</v>
      </c>
      <c r="AU96" s="140">
        <f>'SO 101 A - Autobusové zas...'!P132</f>
        <v>0</v>
      </c>
      <c r="AV96" s="139">
        <f>'SO 101 A - Autobusové zas...'!J35</f>
        <v>0</v>
      </c>
      <c r="AW96" s="139">
        <f>'SO 101 A - Autobusové zas...'!J36</f>
        <v>0</v>
      </c>
      <c r="AX96" s="139">
        <f>'SO 101 A - Autobusové zas...'!J37</f>
        <v>0</v>
      </c>
      <c r="AY96" s="139">
        <f>'SO 101 A - Autobusové zas...'!J38</f>
        <v>0</v>
      </c>
      <c r="AZ96" s="139">
        <f>'SO 101 A - Autobusové zas...'!F35</f>
        <v>0</v>
      </c>
      <c r="BA96" s="139">
        <f>'SO 101 A - Autobusové zas...'!F36</f>
        <v>0</v>
      </c>
      <c r="BB96" s="139">
        <f>'SO 101 A - Autobusové zas...'!F37</f>
        <v>0</v>
      </c>
      <c r="BC96" s="139">
        <f>'SO 101 A - Autobusové zas...'!F38</f>
        <v>0</v>
      </c>
      <c r="BD96" s="141">
        <f>'SO 101 A - Autobusové zas...'!F39</f>
        <v>0</v>
      </c>
      <c r="BE96" s="4"/>
      <c r="BT96" s="142" t="s">
        <v>87</v>
      </c>
      <c r="BV96" s="142" t="s">
        <v>81</v>
      </c>
      <c r="BW96" s="142" t="s">
        <v>91</v>
      </c>
      <c r="BX96" s="142" t="s">
        <v>86</v>
      </c>
      <c r="CL96" s="142" t="s">
        <v>1</v>
      </c>
    </row>
    <row r="97" s="4" customFormat="1" ht="23.25" customHeight="1">
      <c r="A97" s="133" t="s">
        <v>88</v>
      </c>
      <c r="B97" s="71"/>
      <c r="C97" s="134"/>
      <c r="D97" s="134"/>
      <c r="E97" s="135" t="s">
        <v>92</v>
      </c>
      <c r="F97" s="135"/>
      <c r="G97" s="135"/>
      <c r="H97" s="135"/>
      <c r="I97" s="135"/>
      <c r="J97" s="134"/>
      <c r="K97" s="135" t="s">
        <v>93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6">
        <f>'SO 101 B - Ostatní plochy'!J32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90</v>
      </c>
      <c r="AR97" s="73"/>
      <c r="AS97" s="138">
        <v>0</v>
      </c>
      <c r="AT97" s="139">
        <f>ROUND(SUM(AV97:AW97),2)</f>
        <v>0</v>
      </c>
      <c r="AU97" s="140">
        <f>'SO 101 B - Ostatní plochy'!P126</f>
        <v>0</v>
      </c>
      <c r="AV97" s="139">
        <f>'SO 101 B - Ostatní plochy'!J35</f>
        <v>0</v>
      </c>
      <c r="AW97" s="139">
        <f>'SO 101 B - Ostatní plochy'!J36</f>
        <v>0</v>
      </c>
      <c r="AX97" s="139">
        <f>'SO 101 B - Ostatní plochy'!J37</f>
        <v>0</v>
      </c>
      <c r="AY97" s="139">
        <f>'SO 101 B - Ostatní plochy'!J38</f>
        <v>0</v>
      </c>
      <c r="AZ97" s="139">
        <f>'SO 101 B - Ostatní plochy'!F35</f>
        <v>0</v>
      </c>
      <c r="BA97" s="139">
        <f>'SO 101 B - Ostatní plochy'!F36</f>
        <v>0</v>
      </c>
      <c r="BB97" s="139">
        <f>'SO 101 B - Ostatní plochy'!F37</f>
        <v>0</v>
      </c>
      <c r="BC97" s="139">
        <f>'SO 101 B - Ostatní plochy'!F38</f>
        <v>0</v>
      </c>
      <c r="BD97" s="141">
        <f>'SO 101 B - Ostatní plochy'!F39</f>
        <v>0</v>
      </c>
      <c r="BE97" s="4"/>
      <c r="BT97" s="142" t="s">
        <v>87</v>
      </c>
      <c r="BV97" s="142" t="s">
        <v>81</v>
      </c>
      <c r="BW97" s="142" t="s">
        <v>94</v>
      </c>
      <c r="BX97" s="142" t="s">
        <v>86</v>
      </c>
      <c r="CL97" s="142" t="s">
        <v>1</v>
      </c>
    </row>
    <row r="98" s="7" customFormat="1" ht="16.5" customHeight="1">
      <c r="A98" s="7"/>
      <c r="B98" s="120"/>
      <c r="C98" s="121"/>
      <c r="D98" s="122" t="s">
        <v>95</v>
      </c>
      <c r="E98" s="122"/>
      <c r="F98" s="122"/>
      <c r="G98" s="122"/>
      <c r="H98" s="122"/>
      <c r="I98" s="123"/>
      <c r="J98" s="122" t="s">
        <v>96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ROUND(SUM(AG99:AG100),2)</f>
        <v>0</v>
      </c>
      <c r="AH98" s="123"/>
      <c r="AI98" s="123"/>
      <c r="AJ98" s="123"/>
      <c r="AK98" s="123"/>
      <c r="AL98" s="123"/>
      <c r="AM98" s="123"/>
      <c r="AN98" s="125">
        <f>SUM(AG98,AT98)</f>
        <v>0</v>
      </c>
      <c r="AO98" s="123"/>
      <c r="AP98" s="123"/>
      <c r="AQ98" s="126" t="s">
        <v>85</v>
      </c>
      <c r="AR98" s="127"/>
      <c r="AS98" s="128">
        <f>ROUND(SUM(AS99:AS100),2)</f>
        <v>0</v>
      </c>
      <c r="AT98" s="129">
        <f>ROUND(SUM(AV98:AW98),2)</f>
        <v>0</v>
      </c>
      <c r="AU98" s="130">
        <f>ROUND(SUM(AU99:AU100),5)</f>
        <v>0</v>
      </c>
      <c r="AV98" s="129">
        <f>ROUND(AZ98*L29,2)</f>
        <v>0</v>
      </c>
      <c r="AW98" s="129">
        <f>ROUND(BA98*L30,2)</f>
        <v>0</v>
      </c>
      <c r="AX98" s="129">
        <f>ROUND(BB98*L29,2)</f>
        <v>0</v>
      </c>
      <c r="AY98" s="129">
        <f>ROUND(BC98*L30,2)</f>
        <v>0</v>
      </c>
      <c r="AZ98" s="129">
        <f>ROUND(SUM(AZ99:AZ100),2)</f>
        <v>0</v>
      </c>
      <c r="BA98" s="129">
        <f>ROUND(SUM(BA99:BA100),2)</f>
        <v>0</v>
      </c>
      <c r="BB98" s="129">
        <f>ROUND(SUM(BB99:BB100),2)</f>
        <v>0</v>
      </c>
      <c r="BC98" s="129">
        <f>ROUND(SUM(BC99:BC100),2)</f>
        <v>0</v>
      </c>
      <c r="BD98" s="131">
        <f>ROUND(SUM(BD99:BD100),2)</f>
        <v>0</v>
      </c>
      <c r="BE98" s="7"/>
      <c r="BS98" s="132" t="s">
        <v>78</v>
      </c>
      <c r="BT98" s="132" t="s">
        <v>21</v>
      </c>
      <c r="BU98" s="132" t="s">
        <v>80</v>
      </c>
      <c r="BV98" s="132" t="s">
        <v>81</v>
      </c>
      <c r="BW98" s="132" t="s">
        <v>97</v>
      </c>
      <c r="BX98" s="132" t="s">
        <v>5</v>
      </c>
      <c r="CL98" s="132" t="s">
        <v>1</v>
      </c>
      <c r="CM98" s="132" t="s">
        <v>87</v>
      </c>
    </row>
    <row r="99" s="4" customFormat="1" ht="23.25" customHeight="1">
      <c r="A99" s="133" t="s">
        <v>88</v>
      </c>
      <c r="B99" s="71"/>
      <c r="C99" s="134"/>
      <c r="D99" s="134"/>
      <c r="E99" s="135" t="s">
        <v>98</v>
      </c>
      <c r="F99" s="135"/>
      <c r="G99" s="135"/>
      <c r="H99" s="135"/>
      <c r="I99" s="135"/>
      <c r="J99" s="134"/>
      <c r="K99" s="135" t="s">
        <v>99</v>
      </c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36">
        <f>'SO 102 A - Vyhrazené park...'!J32</f>
        <v>0</v>
      </c>
      <c r="AH99" s="134"/>
      <c r="AI99" s="134"/>
      <c r="AJ99" s="134"/>
      <c r="AK99" s="134"/>
      <c r="AL99" s="134"/>
      <c r="AM99" s="134"/>
      <c r="AN99" s="136">
        <f>SUM(AG99,AT99)</f>
        <v>0</v>
      </c>
      <c r="AO99" s="134"/>
      <c r="AP99" s="134"/>
      <c r="AQ99" s="137" t="s">
        <v>90</v>
      </c>
      <c r="AR99" s="73"/>
      <c r="AS99" s="138">
        <v>0</v>
      </c>
      <c r="AT99" s="139">
        <f>ROUND(SUM(AV99:AW99),2)</f>
        <v>0</v>
      </c>
      <c r="AU99" s="140">
        <f>'SO 102 A - Vyhrazené park...'!P126</f>
        <v>0</v>
      </c>
      <c r="AV99" s="139">
        <f>'SO 102 A - Vyhrazené park...'!J35</f>
        <v>0</v>
      </c>
      <c r="AW99" s="139">
        <f>'SO 102 A - Vyhrazené park...'!J36</f>
        <v>0</v>
      </c>
      <c r="AX99" s="139">
        <f>'SO 102 A - Vyhrazené park...'!J37</f>
        <v>0</v>
      </c>
      <c r="AY99" s="139">
        <f>'SO 102 A - Vyhrazené park...'!J38</f>
        <v>0</v>
      </c>
      <c r="AZ99" s="139">
        <f>'SO 102 A - Vyhrazené park...'!F35</f>
        <v>0</v>
      </c>
      <c r="BA99" s="139">
        <f>'SO 102 A - Vyhrazené park...'!F36</f>
        <v>0</v>
      </c>
      <c r="BB99" s="139">
        <f>'SO 102 A - Vyhrazené park...'!F37</f>
        <v>0</v>
      </c>
      <c r="BC99" s="139">
        <f>'SO 102 A - Vyhrazené park...'!F38</f>
        <v>0</v>
      </c>
      <c r="BD99" s="141">
        <f>'SO 102 A - Vyhrazené park...'!F39</f>
        <v>0</v>
      </c>
      <c r="BE99" s="4"/>
      <c r="BT99" s="142" t="s">
        <v>87</v>
      </c>
      <c r="BV99" s="142" t="s">
        <v>81</v>
      </c>
      <c r="BW99" s="142" t="s">
        <v>100</v>
      </c>
      <c r="BX99" s="142" t="s">
        <v>97</v>
      </c>
      <c r="CL99" s="142" t="s">
        <v>1</v>
      </c>
    </row>
    <row r="100" s="4" customFormat="1" ht="23.25" customHeight="1">
      <c r="A100" s="133" t="s">
        <v>88</v>
      </c>
      <c r="B100" s="71"/>
      <c r="C100" s="134"/>
      <c r="D100" s="134"/>
      <c r="E100" s="135" t="s">
        <v>101</v>
      </c>
      <c r="F100" s="135"/>
      <c r="G100" s="135"/>
      <c r="H100" s="135"/>
      <c r="I100" s="135"/>
      <c r="J100" s="134"/>
      <c r="K100" s="135" t="s">
        <v>96</v>
      </c>
      <c r="L100" s="135"/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6">
        <f>'SO 102 B - Parkoviště'!J32</f>
        <v>0</v>
      </c>
      <c r="AH100" s="134"/>
      <c r="AI100" s="134"/>
      <c r="AJ100" s="134"/>
      <c r="AK100" s="134"/>
      <c r="AL100" s="134"/>
      <c r="AM100" s="134"/>
      <c r="AN100" s="136">
        <f>SUM(AG100,AT100)</f>
        <v>0</v>
      </c>
      <c r="AO100" s="134"/>
      <c r="AP100" s="134"/>
      <c r="AQ100" s="137" t="s">
        <v>90</v>
      </c>
      <c r="AR100" s="73"/>
      <c r="AS100" s="138">
        <v>0</v>
      </c>
      <c r="AT100" s="139">
        <f>ROUND(SUM(AV100:AW100),2)</f>
        <v>0</v>
      </c>
      <c r="AU100" s="140">
        <f>'SO 102 B - Parkoviště'!P127</f>
        <v>0</v>
      </c>
      <c r="AV100" s="139">
        <f>'SO 102 B - Parkoviště'!J35</f>
        <v>0</v>
      </c>
      <c r="AW100" s="139">
        <f>'SO 102 B - Parkoviště'!J36</f>
        <v>0</v>
      </c>
      <c r="AX100" s="139">
        <f>'SO 102 B - Parkoviště'!J37</f>
        <v>0</v>
      </c>
      <c r="AY100" s="139">
        <f>'SO 102 B - Parkoviště'!J38</f>
        <v>0</v>
      </c>
      <c r="AZ100" s="139">
        <f>'SO 102 B - Parkoviště'!F35</f>
        <v>0</v>
      </c>
      <c r="BA100" s="139">
        <f>'SO 102 B - Parkoviště'!F36</f>
        <v>0</v>
      </c>
      <c r="BB100" s="139">
        <f>'SO 102 B - Parkoviště'!F37</f>
        <v>0</v>
      </c>
      <c r="BC100" s="139">
        <f>'SO 102 B - Parkoviště'!F38</f>
        <v>0</v>
      </c>
      <c r="BD100" s="141">
        <f>'SO 102 B - Parkoviště'!F39</f>
        <v>0</v>
      </c>
      <c r="BE100" s="4"/>
      <c r="BT100" s="142" t="s">
        <v>87</v>
      </c>
      <c r="BV100" s="142" t="s">
        <v>81</v>
      </c>
      <c r="BW100" s="142" t="s">
        <v>102</v>
      </c>
      <c r="BX100" s="142" t="s">
        <v>97</v>
      </c>
      <c r="CL100" s="142" t="s">
        <v>1</v>
      </c>
    </row>
    <row r="101" s="7" customFormat="1" ht="16.5" customHeight="1">
      <c r="A101" s="7"/>
      <c r="B101" s="120"/>
      <c r="C101" s="121"/>
      <c r="D101" s="122" t="s">
        <v>103</v>
      </c>
      <c r="E101" s="122"/>
      <c r="F101" s="122"/>
      <c r="G101" s="122"/>
      <c r="H101" s="122"/>
      <c r="I101" s="123"/>
      <c r="J101" s="122" t="s">
        <v>104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ROUND(SUM(AG102:AG103),2)</f>
        <v>0</v>
      </c>
      <c r="AH101" s="123"/>
      <c r="AI101" s="123"/>
      <c r="AJ101" s="123"/>
      <c r="AK101" s="123"/>
      <c r="AL101" s="123"/>
      <c r="AM101" s="123"/>
      <c r="AN101" s="125">
        <f>SUM(AG101,AT101)</f>
        <v>0</v>
      </c>
      <c r="AO101" s="123"/>
      <c r="AP101" s="123"/>
      <c r="AQ101" s="126" t="s">
        <v>85</v>
      </c>
      <c r="AR101" s="127"/>
      <c r="AS101" s="128">
        <f>ROUND(SUM(AS102:AS103),2)</f>
        <v>0</v>
      </c>
      <c r="AT101" s="129">
        <f>ROUND(SUM(AV101:AW101),2)</f>
        <v>0</v>
      </c>
      <c r="AU101" s="130">
        <f>ROUND(SUM(AU102:AU103),5)</f>
        <v>0</v>
      </c>
      <c r="AV101" s="129">
        <f>ROUND(AZ101*L29,2)</f>
        <v>0</v>
      </c>
      <c r="AW101" s="129">
        <f>ROUND(BA101*L30,2)</f>
        <v>0</v>
      </c>
      <c r="AX101" s="129">
        <f>ROUND(BB101*L29,2)</f>
        <v>0</v>
      </c>
      <c r="AY101" s="129">
        <f>ROUND(BC101*L30,2)</f>
        <v>0</v>
      </c>
      <c r="AZ101" s="129">
        <f>ROUND(SUM(AZ102:AZ103),2)</f>
        <v>0</v>
      </c>
      <c r="BA101" s="129">
        <f>ROUND(SUM(BA102:BA103),2)</f>
        <v>0</v>
      </c>
      <c r="BB101" s="129">
        <f>ROUND(SUM(BB102:BB103),2)</f>
        <v>0</v>
      </c>
      <c r="BC101" s="129">
        <f>ROUND(SUM(BC102:BC103),2)</f>
        <v>0</v>
      </c>
      <c r="BD101" s="131">
        <f>ROUND(SUM(BD102:BD103),2)</f>
        <v>0</v>
      </c>
      <c r="BE101" s="7"/>
      <c r="BS101" s="132" t="s">
        <v>78</v>
      </c>
      <c r="BT101" s="132" t="s">
        <v>21</v>
      </c>
      <c r="BU101" s="132" t="s">
        <v>80</v>
      </c>
      <c r="BV101" s="132" t="s">
        <v>81</v>
      </c>
      <c r="BW101" s="132" t="s">
        <v>105</v>
      </c>
      <c r="BX101" s="132" t="s">
        <v>5</v>
      </c>
      <c r="CL101" s="132" t="s">
        <v>1</v>
      </c>
      <c r="CM101" s="132" t="s">
        <v>87</v>
      </c>
    </row>
    <row r="102" s="4" customFormat="1" ht="23.25" customHeight="1">
      <c r="A102" s="133" t="s">
        <v>88</v>
      </c>
      <c r="B102" s="71"/>
      <c r="C102" s="134"/>
      <c r="D102" s="134"/>
      <c r="E102" s="135" t="s">
        <v>106</v>
      </c>
      <c r="F102" s="135"/>
      <c r="G102" s="135"/>
      <c r="H102" s="135"/>
      <c r="I102" s="135"/>
      <c r="J102" s="134"/>
      <c r="K102" s="135" t="s">
        <v>107</v>
      </c>
      <c r="L102" s="135"/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36">
        <f>'SO 401A - Nasvětlení přec...'!J32</f>
        <v>0</v>
      </c>
      <c r="AH102" s="134"/>
      <c r="AI102" s="134"/>
      <c r="AJ102" s="134"/>
      <c r="AK102" s="134"/>
      <c r="AL102" s="134"/>
      <c r="AM102" s="134"/>
      <c r="AN102" s="136">
        <f>SUM(AG102,AT102)</f>
        <v>0</v>
      </c>
      <c r="AO102" s="134"/>
      <c r="AP102" s="134"/>
      <c r="AQ102" s="137" t="s">
        <v>90</v>
      </c>
      <c r="AR102" s="73"/>
      <c r="AS102" s="138">
        <v>0</v>
      </c>
      <c r="AT102" s="139">
        <f>ROUND(SUM(AV102:AW102),2)</f>
        <v>0</v>
      </c>
      <c r="AU102" s="140">
        <f>'SO 401A - Nasvětlení přec...'!P123</f>
        <v>0</v>
      </c>
      <c r="AV102" s="139">
        <f>'SO 401A - Nasvětlení přec...'!J35</f>
        <v>0</v>
      </c>
      <c r="AW102" s="139">
        <f>'SO 401A - Nasvětlení přec...'!J36</f>
        <v>0</v>
      </c>
      <c r="AX102" s="139">
        <f>'SO 401A - Nasvětlení přec...'!J37</f>
        <v>0</v>
      </c>
      <c r="AY102" s="139">
        <f>'SO 401A - Nasvětlení přec...'!J38</f>
        <v>0</v>
      </c>
      <c r="AZ102" s="139">
        <f>'SO 401A - Nasvětlení přec...'!F35</f>
        <v>0</v>
      </c>
      <c r="BA102" s="139">
        <f>'SO 401A - Nasvětlení přec...'!F36</f>
        <v>0</v>
      </c>
      <c r="BB102" s="139">
        <f>'SO 401A - Nasvětlení přec...'!F37</f>
        <v>0</v>
      </c>
      <c r="BC102" s="139">
        <f>'SO 401A - Nasvětlení přec...'!F38</f>
        <v>0</v>
      </c>
      <c r="BD102" s="141">
        <f>'SO 401A - Nasvětlení přec...'!F39</f>
        <v>0</v>
      </c>
      <c r="BE102" s="4"/>
      <c r="BT102" s="142" t="s">
        <v>87</v>
      </c>
      <c r="BV102" s="142" t="s">
        <v>81</v>
      </c>
      <c r="BW102" s="142" t="s">
        <v>108</v>
      </c>
      <c r="BX102" s="142" t="s">
        <v>105</v>
      </c>
      <c r="CL102" s="142" t="s">
        <v>1</v>
      </c>
    </row>
    <row r="103" s="4" customFormat="1" ht="23.25" customHeight="1">
      <c r="A103" s="133" t="s">
        <v>88</v>
      </c>
      <c r="B103" s="71"/>
      <c r="C103" s="134"/>
      <c r="D103" s="134"/>
      <c r="E103" s="135" t="s">
        <v>109</v>
      </c>
      <c r="F103" s="135"/>
      <c r="G103" s="135"/>
      <c r="H103" s="135"/>
      <c r="I103" s="135"/>
      <c r="J103" s="134"/>
      <c r="K103" s="135" t="s">
        <v>110</v>
      </c>
      <c r="L103" s="135"/>
      <c r="M103" s="135"/>
      <c r="N103" s="135"/>
      <c r="O103" s="135"/>
      <c r="P103" s="135"/>
      <c r="Q103" s="135"/>
      <c r="R103" s="135"/>
      <c r="S103" s="135"/>
      <c r="T103" s="135"/>
      <c r="U103" s="135"/>
      <c r="V103" s="135"/>
      <c r="W103" s="135"/>
      <c r="X103" s="135"/>
      <c r="Y103" s="135"/>
      <c r="Z103" s="135"/>
      <c r="AA103" s="135"/>
      <c r="AB103" s="135"/>
      <c r="AC103" s="135"/>
      <c r="AD103" s="135"/>
      <c r="AE103" s="135"/>
      <c r="AF103" s="135"/>
      <c r="AG103" s="136">
        <f>'SO 401B - Nasvětlení park...'!J32</f>
        <v>0</v>
      </c>
      <c r="AH103" s="134"/>
      <c r="AI103" s="134"/>
      <c r="AJ103" s="134"/>
      <c r="AK103" s="134"/>
      <c r="AL103" s="134"/>
      <c r="AM103" s="134"/>
      <c r="AN103" s="136">
        <f>SUM(AG103,AT103)</f>
        <v>0</v>
      </c>
      <c r="AO103" s="134"/>
      <c r="AP103" s="134"/>
      <c r="AQ103" s="137" t="s">
        <v>90</v>
      </c>
      <c r="AR103" s="73"/>
      <c r="AS103" s="138">
        <v>0</v>
      </c>
      <c r="AT103" s="139">
        <f>ROUND(SUM(AV103:AW103),2)</f>
        <v>0</v>
      </c>
      <c r="AU103" s="140">
        <f>'SO 401B - Nasvětlení park...'!P123</f>
        <v>0</v>
      </c>
      <c r="AV103" s="139">
        <f>'SO 401B - Nasvětlení park...'!J35</f>
        <v>0</v>
      </c>
      <c r="AW103" s="139">
        <f>'SO 401B - Nasvětlení park...'!J36</f>
        <v>0</v>
      </c>
      <c r="AX103" s="139">
        <f>'SO 401B - Nasvětlení park...'!J37</f>
        <v>0</v>
      </c>
      <c r="AY103" s="139">
        <f>'SO 401B - Nasvětlení park...'!J38</f>
        <v>0</v>
      </c>
      <c r="AZ103" s="139">
        <f>'SO 401B - Nasvětlení park...'!F35</f>
        <v>0</v>
      </c>
      <c r="BA103" s="139">
        <f>'SO 401B - Nasvětlení park...'!F36</f>
        <v>0</v>
      </c>
      <c r="BB103" s="139">
        <f>'SO 401B - Nasvětlení park...'!F37</f>
        <v>0</v>
      </c>
      <c r="BC103" s="139">
        <f>'SO 401B - Nasvětlení park...'!F38</f>
        <v>0</v>
      </c>
      <c r="BD103" s="141">
        <f>'SO 401B - Nasvětlení park...'!F39</f>
        <v>0</v>
      </c>
      <c r="BE103" s="4"/>
      <c r="BT103" s="142" t="s">
        <v>87</v>
      </c>
      <c r="BV103" s="142" t="s">
        <v>81</v>
      </c>
      <c r="BW103" s="142" t="s">
        <v>111</v>
      </c>
      <c r="BX103" s="142" t="s">
        <v>105</v>
      </c>
      <c r="CL103" s="142" t="s">
        <v>1</v>
      </c>
    </row>
    <row r="104" s="7" customFormat="1" ht="16.5" customHeight="1">
      <c r="A104" s="133" t="s">
        <v>88</v>
      </c>
      <c r="B104" s="120"/>
      <c r="C104" s="121"/>
      <c r="D104" s="122" t="s">
        <v>112</v>
      </c>
      <c r="E104" s="122"/>
      <c r="F104" s="122"/>
      <c r="G104" s="122"/>
      <c r="H104" s="122"/>
      <c r="I104" s="123"/>
      <c r="J104" s="122" t="s">
        <v>113</v>
      </c>
      <c r="K104" s="122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  <c r="AA104" s="122"/>
      <c r="AB104" s="122"/>
      <c r="AC104" s="122"/>
      <c r="AD104" s="122"/>
      <c r="AE104" s="122"/>
      <c r="AF104" s="122"/>
      <c r="AG104" s="125">
        <f>'VRN - Vedlejší rozpočtové...'!J30</f>
        <v>0</v>
      </c>
      <c r="AH104" s="123"/>
      <c r="AI104" s="123"/>
      <c r="AJ104" s="123"/>
      <c r="AK104" s="123"/>
      <c r="AL104" s="123"/>
      <c r="AM104" s="123"/>
      <c r="AN104" s="125">
        <f>SUM(AG104,AT104)</f>
        <v>0</v>
      </c>
      <c r="AO104" s="123"/>
      <c r="AP104" s="123"/>
      <c r="AQ104" s="126" t="s">
        <v>85</v>
      </c>
      <c r="AR104" s="127"/>
      <c r="AS104" s="143">
        <v>0</v>
      </c>
      <c r="AT104" s="144">
        <f>ROUND(SUM(AV104:AW104),2)</f>
        <v>0</v>
      </c>
      <c r="AU104" s="145">
        <f>'VRN - Vedlejší rozpočtové...'!P117</f>
        <v>0</v>
      </c>
      <c r="AV104" s="144">
        <f>'VRN - Vedlejší rozpočtové...'!J33</f>
        <v>0</v>
      </c>
      <c r="AW104" s="144">
        <f>'VRN - Vedlejší rozpočtové...'!J34</f>
        <v>0</v>
      </c>
      <c r="AX104" s="144">
        <f>'VRN - Vedlejší rozpočtové...'!J35</f>
        <v>0</v>
      </c>
      <c r="AY104" s="144">
        <f>'VRN - Vedlejší rozpočtové...'!J36</f>
        <v>0</v>
      </c>
      <c r="AZ104" s="144">
        <f>'VRN - Vedlejší rozpočtové...'!F33</f>
        <v>0</v>
      </c>
      <c r="BA104" s="144">
        <f>'VRN - Vedlejší rozpočtové...'!F34</f>
        <v>0</v>
      </c>
      <c r="BB104" s="144">
        <f>'VRN - Vedlejší rozpočtové...'!F35</f>
        <v>0</v>
      </c>
      <c r="BC104" s="144">
        <f>'VRN - Vedlejší rozpočtové...'!F36</f>
        <v>0</v>
      </c>
      <c r="BD104" s="146">
        <f>'VRN - Vedlejší rozpočtové...'!F37</f>
        <v>0</v>
      </c>
      <c r="BE104" s="7"/>
      <c r="BT104" s="132" t="s">
        <v>21</v>
      </c>
      <c r="BV104" s="132" t="s">
        <v>81</v>
      </c>
      <c r="BW104" s="132" t="s">
        <v>114</v>
      </c>
      <c r="BX104" s="132" t="s">
        <v>5</v>
      </c>
      <c r="CL104" s="132" t="s">
        <v>1</v>
      </c>
      <c r="CM104" s="132" t="s">
        <v>87</v>
      </c>
    </row>
    <row r="105" s="2" customFormat="1" ht="30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45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68"/>
      <c r="AG106" s="68"/>
      <c r="AH106" s="68"/>
      <c r="AI106" s="68"/>
      <c r="AJ106" s="68"/>
      <c r="AK106" s="68"/>
      <c r="AL106" s="68"/>
      <c r="AM106" s="68"/>
      <c r="AN106" s="68"/>
      <c r="AO106" s="68"/>
      <c r="AP106" s="68"/>
      <c r="AQ106" s="68"/>
      <c r="AR106" s="45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</row>
  </sheetData>
  <sheetProtection sheet="1" formatColumns="0" formatRows="0" objects="1" scenarios="1" spinCount="100000" saltValue="7tuZZ3hAT5wrbJCGNba3MbfKsQb5GEJ37lDb0C7zBbzYgNJbH/GmvOm74rc70IkuRmBN/3RNScsjKsy8zM8kLQ==" hashValue="PikE7pRWLoFCMyqGIkJMxl7Kt+0Qky485jIDXPWrsZlfK/r73WJAeI8i9lgUMDteGTfYhFC0H42JjUhB2fpYsw==" algorithmName="SHA-512" password="CA9C"/>
  <mergeCells count="78">
    <mergeCell ref="C92:G92"/>
    <mergeCell ref="D104:H104"/>
    <mergeCell ref="D98:H98"/>
    <mergeCell ref="D95:H95"/>
    <mergeCell ref="D101:H101"/>
    <mergeCell ref="E99:I99"/>
    <mergeCell ref="E96:I96"/>
    <mergeCell ref="E100:I100"/>
    <mergeCell ref="E102:I102"/>
    <mergeCell ref="E103:I103"/>
    <mergeCell ref="E97:I97"/>
    <mergeCell ref="I92:AF92"/>
    <mergeCell ref="J101:AF101"/>
    <mergeCell ref="J95:AF95"/>
    <mergeCell ref="J98:AF98"/>
    <mergeCell ref="J104:AF104"/>
    <mergeCell ref="K97:AF97"/>
    <mergeCell ref="K100:AF100"/>
    <mergeCell ref="K102:AF102"/>
    <mergeCell ref="K99:AF99"/>
    <mergeCell ref="K103:AF103"/>
    <mergeCell ref="K96:AF96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98:AM98"/>
    <mergeCell ref="AG104:AM104"/>
    <mergeCell ref="AG103:AM103"/>
    <mergeCell ref="AG102:AM102"/>
    <mergeCell ref="AG101:AM101"/>
    <mergeCell ref="AG97:AM97"/>
    <mergeCell ref="AG100:AM100"/>
    <mergeCell ref="AG92:AM92"/>
    <mergeCell ref="AG95:AM95"/>
    <mergeCell ref="AG99:AM99"/>
    <mergeCell ref="AG96:AM96"/>
    <mergeCell ref="AM87:AN87"/>
    <mergeCell ref="AM89:AP89"/>
    <mergeCell ref="AM90:AP90"/>
    <mergeCell ref="AN95:AP95"/>
    <mergeCell ref="AN97:AP97"/>
    <mergeCell ref="AN104:AP104"/>
    <mergeCell ref="AN103:AP103"/>
    <mergeCell ref="AN96:AP96"/>
    <mergeCell ref="AN92:AP92"/>
    <mergeCell ref="AN102:AP102"/>
    <mergeCell ref="AN99:AP99"/>
    <mergeCell ref="AN101:AP101"/>
    <mergeCell ref="AN100:AP100"/>
    <mergeCell ref="AN98:AP98"/>
    <mergeCell ref="AS89:AT91"/>
    <mergeCell ref="AN94:AP94"/>
  </mergeCells>
  <hyperlinks>
    <hyperlink ref="A96" location="'SO 101 A - Autobusové zas...'!C2" display="/"/>
    <hyperlink ref="A97" location="'SO 101 B - Ostatní plochy'!C2" display="/"/>
    <hyperlink ref="A99" location="'SO 102 A - Vyhrazené park...'!C2" display="/"/>
    <hyperlink ref="A100" location="'SO 102 B - Parkoviště'!C2" display="/"/>
    <hyperlink ref="A102" location="'SO 401A - Nasvětlení přec...'!C2" display="/"/>
    <hyperlink ref="A103" location="'SO 401B - Nasvětlení park...'!C2" display="/"/>
    <hyperlink ref="A104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115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Nový Bor - BUS zastávky, parkování - ulice Liberecká</v>
      </c>
      <c r="F7" s="151"/>
      <c r="G7" s="151"/>
      <c r="H7" s="151"/>
      <c r="L7" s="21"/>
    </row>
    <row r="8" s="1" customFormat="1" ht="12" customHeight="1">
      <c r="B8" s="21"/>
      <c r="D8" s="151" t="s">
        <v>116</v>
      </c>
      <c r="L8" s="21"/>
    </row>
    <row r="9" s="2" customFormat="1" ht="16.5" customHeight="1">
      <c r="A9" s="39"/>
      <c r="B9" s="45"/>
      <c r="C9" s="39"/>
      <c r="D9" s="39"/>
      <c r="E9" s="152" t="s">
        <v>117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118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119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19</v>
      </c>
      <c r="E13" s="39"/>
      <c r="F13" s="142" t="s">
        <v>1</v>
      </c>
      <c r="G13" s="39"/>
      <c r="H13" s="39"/>
      <c r="I13" s="151" t="s">
        <v>20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22</v>
      </c>
      <c r="E14" s="39"/>
      <c r="F14" s="142" t="s">
        <v>23</v>
      </c>
      <c r="G14" s="39"/>
      <c r="H14" s="39"/>
      <c r="I14" s="151" t="s">
        <v>24</v>
      </c>
      <c r="J14" s="154" t="str">
        <f>'Rekapitulace stavby'!AN8</f>
        <v>16. 4. 2024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28</v>
      </c>
      <c r="E16" s="39"/>
      <c r="F16" s="39"/>
      <c r="G16" s="39"/>
      <c r="H16" s="39"/>
      <c r="I16" s="151" t="s">
        <v>29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1" t="s">
        <v>31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32</v>
      </c>
      <c r="E19" s="39"/>
      <c r="F19" s="39"/>
      <c r="G19" s="39"/>
      <c r="H19" s="39"/>
      <c r="I19" s="151" t="s">
        <v>29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31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34</v>
      </c>
      <c r="E22" s="39"/>
      <c r="F22" s="39"/>
      <c r="G22" s="39"/>
      <c r="H22" s="39"/>
      <c r="I22" s="151" t="s">
        <v>29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35</v>
      </c>
      <c r="F23" s="39"/>
      <c r="G23" s="39"/>
      <c r="H23" s="39"/>
      <c r="I23" s="151" t="s">
        <v>31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37</v>
      </c>
      <c r="E25" s="39"/>
      <c r="F25" s="39"/>
      <c r="G25" s="39"/>
      <c r="H25" s="39"/>
      <c r="I25" s="151" t="s">
        <v>29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31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38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39</v>
      </c>
      <c r="E32" s="39"/>
      <c r="F32" s="39"/>
      <c r="G32" s="39"/>
      <c r="H32" s="39"/>
      <c r="I32" s="39"/>
      <c r="J32" s="161">
        <f>ROUND(J132,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41</v>
      </c>
      <c r="G34" s="39"/>
      <c r="H34" s="39"/>
      <c r="I34" s="162" t="s">
        <v>40</v>
      </c>
      <c r="J34" s="162" t="s">
        <v>42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43</v>
      </c>
      <c r="E35" s="151" t="s">
        <v>44</v>
      </c>
      <c r="F35" s="164">
        <f>ROUND((SUM(BE132:BE539)),  2)</f>
        <v>0</v>
      </c>
      <c r="G35" s="39"/>
      <c r="H35" s="39"/>
      <c r="I35" s="165">
        <v>0.20999999999999999</v>
      </c>
      <c r="J35" s="164">
        <f>ROUND(((SUM(BE132:BE539))*I35),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45</v>
      </c>
      <c r="F36" s="164">
        <f>ROUND((SUM(BF132:BF539)),  2)</f>
        <v>0</v>
      </c>
      <c r="G36" s="39"/>
      <c r="H36" s="39"/>
      <c r="I36" s="165">
        <v>0.12</v>
      </c>
      <c r="J36" s="164">
        <f>ROUND(((SUM(BF132:BF539))*I36),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46</v>
      </c>
      <c r="F37" s="164">
        <f>ROUND((SUM(BG132:BG539)),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47</v>
      </c>
      <c r="F38" s="164">
        <f>ROUND((SUM(BH132:BH539)),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48</v>
      </c>
      <c r="F39" s="164">
        <f>ROUND((SUM(BI132:BI539)),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49</v>
      </c>
      <c r="E41" s="168"/>
      <c r="F41" s="168"/>
      <c r="G41" s="169" t="s">
        <v>50</v>
      </c>
      <c r="H41" s="170" t="s">
        <v>51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52</v>
      </c>
      <c r="E50" s="174"/>
      <c r="F50" s="174"/>
      <c r="G50" s="173" t="s">
        <v>53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6"/>
      <c r="J61" s="178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56</v>
      </c>
      <c r="E65" s="179"/>
      <c r="F65" s="179"/>
      <c r="G65" s="173" t="s">
        <v>57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6"/>
      <c r="J76" s="178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Nový Bor - BUS zastávky, parkování - ulice Liberecká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116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117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118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SO 101 A - Autobusové zastávky, chodník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22</v>
      </c>
      <c r="D91" s="41"/>
      <c r="E91" s="41"/>
      <c r="F91" s="28" t="str">
        <f>F14</f>
        <v>Nový Bor</v>
      </c>
      <c r="G91" s="41"/>
      <c r="H91" s="41"/>
      <c r="I91" s="33" t="s">
        <v>24</v>
      </c>
      <c r="J91" s="80" t="str">
        <f>IF(J14="","",J14)</f>
        <v>16. 4. 2024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28</v>
      </c>
      <c r="D93" s="41"/>
      <c r="E93" s="41"/>
      <c r="F93" s="28" t="str">
        <f>E17</f>
        <v xml:space="preserve"> </v>
      </c>
      <c r="G93" s="41"/>
      <c r="H93" s="41"/>
      <c r="I93" s="33" t="s">
        <v>34</v>
      </c>
      <c r="J93" s="37" t="str">
        <f>E23</f>
        <v>Ing. Martina Hřebřinová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32</v>
      </c>
      <c r="D94" s="41"/>
      <c r="E94" s="41"/>
      <c r="F94" s="28" t="str">
        <f>IF(E20="","",E20)</f>
        <v>Vyplň údaj</v>
      </c>
      <c r="G94" s="41"/>
      <c r="H94" s="41"/>
      <c r="I94" s="33" t="s">
        <v>37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121</v>
      </c>
      <c r="D96" s="186"/>
      <c r="E96" s="186"/>
      <c r="F96" s="186"/>
      <c r="G96" s="186"/>
      <c r="H96" s="186"/>
      <c r="I96" s="186"/>
      <c r="J96" s="187" t="s">
        <v>122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123</v>
      </c>
      <c r="D98" s="41"/>
      <c r="E98" s="41"/>
      <c r="F98" s="41"/>
      <c r="G98" s="41"/>
      <c r="H98" s="41"/>
      <c r="I98" s="41"/>
      <c r="J98" s="111">
        <f>J132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124</v>
      </c>
    </row>
    <row r="99" s="9" customFormat="1" ht="24.96" customHeight="1">
      <c r="A99" s="9"/>
      <c r="B99" s="189"/>
      <c r="C99" s="190"/>
      <c r="D99" s="191" t="s">
        <v>125</v>
      </c>
      <c r="E99" s="192"/>
      <c r="F99" s="192"/>
      <c r="G99" s="192"/>
      <c r="H99" s="192"/>
      <c r="I99" s="192"/>
      <c r="J99" s="193">
        <f>J133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126</v>
      </c>
      <c r="E100" s="197"/>
      <c r="F100" s="197"/>
      <c r="G100" s="197"/>
      <c r="H100" s="197"/>
      <c r="I100" s="197"/>
      <c r="J100" s="198">
        <f>J134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127</v>
      </c>
      <c r="E101" s="197"/>
      <c r="F101" s="197"/>
      <c r="G101" s="197"/>
      <c r="H101" s="197"/>
      <c r="I101" s="197"/>
      <c r="J101" s="198">
        <f>J230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128</v>
      </c>
      <c r="E102" s="197"/>
      <c r="F102" s="197"/>
      <c r="G102" s="197"/>
      <c r="H102" s="197"/>
      <c r="I102" s="197"/>
      <c r="J102" s="198">
        <f>J260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129</v>
      </c>
      <c r="E103" s="197"/>
      <c r="F103" s="197"/>
      <c r="G103" s="197"/>
      <c r="H103" s="197"/>
      <c r="I103" s="197"/>
      <c r="J103" s="198">
        <f>J271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130</v>
      </c>
      <c r="E104" s="197"/>
      <c r="F104" s="197"/>
      <c r="G104" s="197"/>
      <c r="H104" s="197"/>
      <c r="I104" s="197"/>
      <c r="J104" s="198">
        <f>J362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131</v>
      </c>
      <c r="E105" s="197"/>
      <c r="F105" s="197"/>
      <c r="G105" s="197"/>
      <c r="H105" s="197"/>
      <c r="I105" s="197"/>
      <c r="J105" s="198">
        <f>J379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132</v>
      </c>
      <c r="E106" s="197"/>
      <c r="F106" s="197"/>
      <c r="G106" s="197"/>
      <c r="H106" s="197"/>
      <c r="I106" s="197"/>
      <c r="J106" s="198">
        <f>J510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133</v>
      </c>
      <c r="E107" s="197"/>
      <c r="F107" s="197"/>
      <c r="G107" s="197"/>
      <c r="H107" s="197"/>
      <c r="I107" s="197"/>
      <c r="J107" s="198">
        <f>J517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9"/>
      <c r="C108" s="190"/>
      <c r="D108" s="191" t="s">
        <v>134</v>
      </c>
      <c r="E108" s="192"/>
      <c r="F108" s="192"/>
      <c r="G108" s="192"/>
      <c r="H108" s="192"/>
      <c r="I108" s="192"/>
      <c r="J108" s="193">
        <f>J519</f>
        <v>0</v>
      </c>
      <c r="K108" s="190"/>
      <c r="L108" s="19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5"/>
      <c r="C109" s="134"/>
      <c r="D109" s="196" t="s">
        <v>135</v>
      </c>
      <c r="E109" s="197"/>
      <c r="F109" s="197"/>
      <c r="G109" s="197"/>
      <c r="H109" s="197"/>
      <c r="I109" s="197"/>
      <c r="J109" s="198">
        <f>J520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136</v>
      </c>
      <c r="E110" s="197"/>
      <c r="F110" s="197"/>
      <c r="G110" s="197"/>
      <c r="H110" s="197"/>
      <c r="I110" s="197"/>
      <c r="J110" s="198">
        <f>J535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6" s="2" customFormat="1" ht="6.96" customHeight="1">
      <c r="A116" s="39"/>
      <c r="B116" s="69"/>
      <c r="C116" s="70"/>
      <c r="D116" s="70"/>
      <c r="E116" s="70"/>
      <c r="F116" s="70"/>
      <c r="G116" s="70"/>
      <c r="H116" s="70"/>
      <c r="I116" s="70"/>
      <c r="J116" s="70"/>
      <c r="K116" s="70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4.96" customHeight="1">
      <c r="A117" s="39"/>
      <c r="B117" s="40"/>
      <c r="C117" s="24" t="s">
        <v>137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16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184" t="str">
        <f>E7</f>
        <v>Nový Bor - BUS zastávky, parkování - ulice Liberecká</v>
      </c>
      <c r="F120" s="33"/>
      <c r="G120" s="33"/>
      <c r="H120" s="33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" customFormat="1" ht="12" customHeight="1">
      <c r="B121" s="22"/>
      <c r="C121" s="33" t="s">
        <v>116</v>
      </c>
      <c r="D121" s="23"/>
      <c r="E121" s="23"/>
      <c r="F121" s="23"/>
      <c r="G121" s="23"/>
      <c r="H121" s="23"/>
      <c r="I121" s="23"/>
      <c r="J121" s="23"/>
      <c r="K121" s="23"/>
      <c r="L121" s="21"/>
    </row>
    <row r="122" s="2" customFormat="1" ht="16.5" customHeight="1">
      <c r="A122" s="39"/>
      <c r="B122" s="40"/>
      <c r="C122" s="41"/>
      <c r="D122" s="41"/>
      <c r="E122" s="184" t="s">
        <v>117</v>
      </c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118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77" t="str">
        <f>E11</f>
        <v>SO 101 A - Autobusové zastávky, chodník</v>
      </c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22</v>
      </c>
      <c r="D126" s="41"/>
      <c r="E126" s="41"/>
      <c r="F126" s="28" t="str">
        <f>F14</f>
        <v>Nový Bor</v>
      </c>
      <c r="G126" s="41"/>
      <c r="H126" s="41"/>
      <c r="I126" s="33" t="s">
        <v>24</v>
      </c>
      <c r="J126" s="80" t="str">
        <f>IF(J14="","",J14)</f>
        <v>16. 4. 2024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25.65" customHeight="1">
      <c r="A128" s="39"/>
      <c r="B128" s="40"/>
      <c r="C128" s="33" t="s">
        <v>28</v>
      </c>
      <c r="D128" s="41"/>
      <c r="E128" s="41"/>
      <c r="F128" s="28" t="str">
        <f>E17</f>
        <v xml:space="preserve"> </v>
      </c>
      <c r="G128" s="41"/>
      <c r="H128" s="41"/>
      <c r="I128" s="33" t="s">
        <v>34</v>
      </c>
      <c r="J128" s="37" t="str">
        <f>E23</f>
        <v>Ing. Martina Hřebřinová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32</v>
      </c>
      <c r="D129" s="41"/>
      <c r="E129" s="41"/>
      <c r="F129" s="28" t="str">
        <f>IF(E20="","",E20)</f>
        <v>Vyplň údaj</v>
      </c>
      <c r="G129" s="41"/>
      <c r="H129" s="41"/>
      <c r="I129" s="33" t="s">
        <v>37</v>
      </c>
      <c r="J129" s="37" t="str">
        <f>E26</f>
        <v xml:space="preserve"> 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0.32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11" customFormat="1" ht="29.28" customHeight="1">
      <c r="A131" s="200"/>
      <c r="B131" s="201"/>
      <c r="C131" s="202" t="s">
        <v>138</v>
      </c>
      <c r="D131" s="203" t="s">
        <v>64</v>
      </c>
      <c r="E131" s="203" t="s">
        <v>60</v>
      </c>
      <c r="F131" s="203" t="s">
        <v>61</v>
      </c>
      <c r="G131" s="203" t="s">
        <v>139</v>
      </c>
      <c r="H131" s="203" t="s">
        <v>140</v>
      </c>
      <c r="I131" s="203" t="s">
        <v>141</v>
      </c>
      <c r="J131" s="203" t="s">
        <v>122</v>
      </c>
      <c r="K131" s="204" t="s">
        <v>142</v>
      </c>
      <c r="L131" s="205"/>
      <c r="M131" s="101" t="s">
        <v>1</v>
      </c>
      <c r="N131" s="102" t="s">
        <v>43</v>
      </c>
      <c r="O131" s="102" t="s">
        <v>143</v>
      </c>
      <c r="P131" s="102" t="s">
        <v>144</v>
      </c>
      <c r="Q131" s="102" t="s">
        <v>145</v>
      </c>
      <c r="R131" s="102" t="s">
        <v>146</v>
      </c>
      <c r="S131" s="102" t="s">
        <v>147</v>
      </c>
      <c r="T131" s="103" t="s">
        <v>148</v>
      </c>
      <c r="U131" s="200"/>
      <c r="V131" s="200"/>
      <c r="W131" s="200"/>
      <c r="X131" s="200"/>
      <c r="Y131" s="200"/>
      <c r="Z131" s="200"/>
      <c r="AA131" s="200"/>
      <c r="AB131" s="200"/>
      <c r="AC131" s="200"/>
      <c r="AD131" s="200"/>
      <c r="AE131" s="200"/>
    </row>
    <row r="132" s="2" customFormat="1" ht="22.8" customHeight="1">
      <c r="A132" s="39"/>
      <c r="B132" s="40"/>
      <c r="C132" s="108" t="s">
        <v>149</v>
      </c>
      <c r="D132" s="41"/>
      <c r="E132" s="41"/>
      <c r="F132" s="41"/>
      <c r="G132" s="41"/>
      <c r="H132" s="41"/>
      <c r="I132" s="41"/>
      <c r="J132" s="206">
        <f>BK132</f>
        <v>0</v>
      </c>
      <c r="K132" s="41"/>
      <c r="L132" s="45"/>
      <c r="M132" s="104"/>
      <c r="N132" s="207"/>
      <c r="O132" s="105"/>
      <c r="P132" s="208">
        <f>P133+P519</f>
        <v>0</v>
      </c>
      <c r="Q132" s="105"/>
      <c r="R132" s="208">
        <f>R133+R519</f>
        <v>795.94769704199996</v>
      </c>
      <c r="S132" s="105"/>
      <c r="T132" s="209">
        <f>T133+T519</f>
        <v>1253.07106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78</v>
      </c>
      <c r="AU132" s="18" t="s">
        <v>124</v>
      </c>
      <c r="BK132" s="210">
        <f>BK133+BK519</f>
        <v>0</v>
      </c>
    </row>
    <row r="133" s="12" customFormat="1" ht="25.92" customHeight="1">
      <c r="A133" s="12"/>
      <c r="B133" s="211"/>
      <c r="C133" s="212"/>
      <c r="D133" s="213" t="s">
        <v>78</v>
      </c>
      <c r="E133" s="214" t="s">
        <v>150</v>
      </c>
      <c r="F133" s="214" t="s">
        <v>151</v>
      </c>
      <c r="G133" s="212"/>
      <c r="H133" s="212"/>
      <c r="I133" s="215"/>
      <c r="J133" s="216">
        <f>BK133</f>
        <v>0</v>
      </c>
      <c r="K133" s="212"/>
      <c r="L133" s="217"/>
      <c r="M133" s="218"/>
      <c r="N133" s="219"/>
      <c r="O133" s="219"/>
      <c r="P133" s="220">
        <f>P134+P230+P260+P271+P362+P379+P510+P517</f>
        <v>0</v>
      </c>
      <c r="Q133" s="219"/>
      <c r="R133" s="220">
        <f>R134+R230+R260+R271+R362+R379+R510+R517</f>
        <v>795.78574504199992</v>
      </c>
      <c r="S133" s="219"/>
      <c r="T133" s="221">
        <f>T134+T230+T260+T271+T362+T379+T510+T517</f>
        <v>1253.07106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2" t="s">
        <v>21</v>
      </c>
      <c r="AT133" s="223" t="s">
        <v>78</v>
      </c>
      <c r="AU133" s="223" t="s">
        <v>79</v>
      </c>
      <c r="AY133" s="222" t="s">
        <v>152</v>
      </c>
      <c r="BK133" s="224">
        <f>BK134+BK230+BK260+BK271+BK362+BK379+BK510+BK517</f>
        <v>0</v>
      </c>
    </row>
    <row r="134" s="12" customFormat="1" ht="22.8" customHeight="1">
      <c r="A134" s="12"/>
      <c r="B134" s="211"/>
      <c r="C134" s="212"/>
      <c r="D134" s="213" t="s">
        <v>78</v>
      </c>
      <c r="E134" s="225" t="s">
        <v>21</v>
      </c>
      <c r="F134" s="225" t="s">
        <v>153</v>
      </c>
      <c r="G134" s="212"/>
      <c r="H134" s="212"/>
      <c r="I134" s="215"/>
      <c r="J134" s="226">
        <f>BK134</f>
        <v>0</v>
      </c>
      <c r="K134" s="212"/>
      <c r="L134" s="217"/>
      <c r="M134" s="218"/>
      <c r="N134" s="219"/>
      <c r="O134" s="219"/>
      <c r="P134" s="220">
        <f>SUM(P135:P229)</f>
        <v>0</v>
      </c>
      <c r="Q134" s="219"/>
      <c r="R134" s="220">
        <f>SUM(R135:R229)</f>
        <v>226.46292</v>
      </c>
      <c r="S134" s="219"/>
      <c r="T134" s="221">
        <f>SUM(T135:T229)</f>
        <v>1250.3983000000001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2" t="s">
        <v>21</v>
      </c>
      <c r="AT134" s="223" t="s">
        <v>78</v>
      </c>
      <c r="AU134" s="223" t="s">
        <v>21</v>
      </c>
      <c r="AY134" s="222" t="s">
        <v>152</v>
      </c>
      <c r="BK134" s="224">
        <f>SUM(BK135:BK229)</f>
        <v>0</v>
      </c>
    </row>
    <row r="135" s="2" customFormat="1" ht="24.15" customHeight="1">
      <c r="A135" s="39"/>
      <c r="B135" s="40"/>
      <c r="C135" s="227" t="s">
        <v>21</v>
      </c>
      <c r="D135" s="227" t="s">
        <v>154</v>
      </c>
      <c r="E135" s="228" t="s">
        <v>155</v>
      </c>
      <c r="F135" s="229" t="s">
        <v>156</v>
      </c>
      <c r="G135" s="230" t="s">
        <v>157</v>
      </c>
      <c r="H135" s="231">
        <v>15.9</v>
      </c>
      <c r="I135" s="232"/>
      <c r="J135" s="233">
        <f>ROUND(I135*H135,2)</f>
        <v>0</v>
      </c>
      <c r="K135" s="229" t="s">
        <v>158</v>
      </c>
      <c r="L135" s="45"/>
      <c r="M135" s="234" t="s">
        <v>1</v>
      </c>
      <c r="N135" s="235" t="s">
        <v>44</v>
      </c>
      <c r="O135" s="92"/>
      <c r="P135" s="236">
        <f>O135*H135</f>
        <v>0</v>
      </c>
      <c r="Q135" s="236">
        <v>0</v>
      </c>
      <c r="R135" s="236">
        <f>Q135*H135</f>
        <v>0</v>
      </c>
      <c r="S135" s="236">
        <v>0.47999999999999998</v>
      </c>
      <c r="T135" s="237">
        <f>S135*H135</f>
        <v>7.6319999999999997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159</v>
      </c>
      <c r="AT135" s="238" t="s">
        <v>154</v>
      </c>
      <c r="AU135" s="238" t="s">
        <v>87</v>
      </c>
      <c r="AY135" s="18" t="s">
        <v>152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21</v>
      </c>
      <c r="BK135" s="239">
        <f>ROUND(I135*H135,2)</f>
        <v>0</v>
      </c>
      <c r="BL135" s="18" t="s">
        <v>159</v>
      </c>
      <c r="BM135" s="238" t="s">
        <v>160</v>
      </c>
    </row>
    <row r="136" s="13" customFormat="1">
      <c r="A136" s="13"/>
      <c r="B136" s="240"/>
      <c r="C136" s="241"/>
      <c r="D136" s="242" t="s">
        <v>161</v>
      </c>
      <c r="E136" s="243" t="s">
        <v>1</v>
      </c>
      <c r="F136" s="244" t="s">
        <v>162</v>
      </c>
      <c r="G136" s="241"/>
      <c r="H136" s="243" t="s">
        <v>1</v>
      </c>
      <c r="I136" s="245"/>
      <c r="J136" s="241"/>
      <c r="K136" s="241"/>
      <c r="L136" s="246"/>
      <c r="M136" s="247"/>
      <c r="N136" s="248"/>
      <c r="O136" s="248"/>
      <c r="P136" s="248"/>
      <c r="Q136" s="248"/>
      <c r="R136" s="248"/>
      <c r="S136" s="248"/>
      <c r="T136" s="24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0" t="s">
        <v>161</v>
      </c>
      <c r="AU136" s="250" t="s">
        <v>87</v>
      </c>
      <c r="AV136" s="13" t="s">
        <v>21</v>
      </c>
      <c r="AW136" s="13" t="s">
        <v>36</v>
      </c>
      <c r="AX136" s="13" t="s">
        <v>79</v>
      </c>
      <c r="AY136" s="250" t="s">
        <v>152</v>
      </c>
    </row>
    <row r="137" s="14" customFormat="1">
      <c r="A137" s="14"/>
      <c r="B137" s="251"/>
      <c r="C137" s="252"/>
      <c r="D137" s="242" t="s">
        <v>161</v>
      </c>
      <c r="E137" s="253" t="s">
        <v>1</v>
      </c>
      <c r="F137" s="254" t="s">
        <v>163</v>
      </c>
      <c r="G137" s="252"/>
      <c r="H137" s="255">
        <v>15.9</v>
      </c>
      <c r="I137" s="256"/>
      <c r="J137" s="252"/>
      <c r="K137" s="252"/>
      <c r="L137" s="257"/>
      <c r="M137" s="258"/>
      <c r="N137" s="259"/>
      <c r="O137" s="259"/>
      <c r="P137" s="259"/>
      <c r="Q137" s="259"/>
      <c r="R137" s="259"/>
      <c r="S137" s="259"/>
      <c r="T137" s="26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1" t="s">
        <v>161</v>
      </c>
      <c r="AU137" s="261" t="s">
        <v>87</v>
      </c>
      <c r="AV137" s="14" t="s">
        <v>87</v>
      </c>
      <c r="AW137" s="14" t="s">
        <v>36</v>
      </c>
      <c r="AX137" s="14" t="s">
        <v>21</v>
      </c>
      <c r="AY137" s="261" t="s">
        <v>152</v>
      </c>
    </row>
    <row r="138" s="2" customFormat="1" ht="33" customHeight="1">
      <c r="A138" s="39"/>
      <c r="B138" s="40"/>
      <c r="C138" s="227" t="s">
        <v>87</v>
      </c>
      <c r="D138" s="227" t="s">
        <v>154</v>
      </c>
      <c r="E138" s="228" t="s">
        <v>164</v>
      </c>
      <c r="F138" s="229" t="s">
        <v>165</v>
      </c>
      <c r="G138" s="230" t="s">
        <v>157</v>
      </c>
      <c r="H138" s="231">
        <v>1.8</v>
      </c>
      <c r="I138" s="232"/>
      <c r="J138" s="233">
        <f>ROUND(I138*H138,2)</f>
        <v>0</v>
      </c>
      <c r="K138" s="229" t="s">
        <v>158</v>
      </c>
      <c r="L138" s="45"/>
      <c r="M138" s="234" t="s">
        <v>1</v>
      </c>
      <c r="N138" s="235" t="s">
        <v>44</v>
      </c>
      <c r="O138" s="92"/>
      <c r="P138" s="236">
        <f>O138*H138</f>
        <v>0</v>
      </c>
      <c r="Q138" s="236">
        <v>0</v>
      </c>
      <c r="R138" s="236">
        <f>Q138*H138</f>
        <v>0</v>
      </c>
      <c r="S138" s="236">
        <v>0.255</v>
      </c>
      <c r="T138" s="237">
        <f>S138*H138</f>
        <v>0.45900000000000002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159</v>
      </c>
      <c r="AT138" s="238" t="s">
        <v>154</v>
      </c>
      <c r="AU138" s="238" t="s">
        <v>87</v>
      </c>
      <c r="AY138" s="18" t="s">
        <v>152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21</v>
      </c>
      <c r="BK138" s="239">
        <f>ROUND(I138*H138,2)</f>
        <v>0</v>
      </c>
      <c r="BL138" s="18" t="s">
        <v>159</v>
      </c>
      <c r="BM138" s="238" t="s">
        <v>166</v>
      </c>
    </row>
    <row r="139" s="13" customFormat="1">
      <c r="A139" s="13"/>
      <c r="B139" s="240"/>
      <c r="C139" s="241"/>
      <c r="D139" s="242" t="s">
        <v>161</v>
      </c>
      <c r="E139" s="243" t="s">
        <v>1</v>
      </c>
      <c r="F139" s="244" t="s">
        <v>167</v>
      </c>
      <c r="G139" s="241"/>
      <c r="H139" s="243" t="s">
        <v>1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0" t="s">
        <v>161</v>
      </c>
      <c r="AU139" s="250" t="s">
        <v>87</v>
      </c>
      <c r="AV139" s="13" t="s">
        <v>21</v>
      </c>
      <c r="AW139" s="13" t="s">
        <v>36</v>
      </c>
      <c r="AX139" s="13" t="s">
        <v>79</v>
      </c>
      <c r="AY139" s="250" t="s">
        <v>152</v>
      </c>
    </row>
    <row r="140" s="14" customFormat="1">
      <c r="A140" s="14"/>
      <c r="B140" s="251"/>
      <c r="C140" s="252"/>
      <c r="D140" s="242" t="s">
        <v>161</v>
      </c>
      <c r="E140" s="253" t="s">
        <v>1</v>
      </c>
      <c r="F140" s="254" t="s">
        <v>168</v>
      </c>
      <c r="G140" s="252"/>
      <c r="H140" s="255">
        <v>1.8</v>
      </c>
      <c r="I140" s="256"/>
      <c r="J140" s="252"/>
      <c r="K140" s="252"/>
      <c r="L140" s="257"/>
      <c r="M140" s="258"/>
      <c r="N140" s="259"/>
      <c r="O140" s="259"/>
      <c r="P140" s="259"/>
      <c r="Q140" s="259"/>
      <c r="R140" s="259"/>
      <c r="S140" s="259"/>
      <c r="T140" s="26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1" t="s">
        <v>161</v>
      </c>
      <c r="AU140" s="261" t="s">
        <v>87</v>
      </c>
      <c r="AV140" s="14" t="s">
        <v>87</v>
      </c>
      <c r="AW140" s="14" t="s">
        <v>36</v>
      </c>
      <c r="AX140" s="14" t="s">
        <v>21</v>
      </c>
      <c r="AY140" s="261" t="s">
        <v>152</v>
      </c>
    </row>
    <row r="141" s="2" customFormat="1" ht="24.15" customHeight="1">
      <c r="A141" s="39"/>
      <c r="B141" s="40"/>
      <c r="C141" s="227" t="s">
        <v>169</v>
      </c>
      <c r="D141" s="227" t="s">
        <v>154</v>
      </c>
      <c r="E141" s="228" t="s">
        <v>170</v>
      </c>
      <c r="F141" s="229" t="s">
        <v>171</v>
      </c>
      <c r="G141" s="230" t="s">
        <v>157</v>
      </c>
      <c r="H141" s="231">
        <v>190.30000000000001</v>
      </c>
      <c r="I141" s="232"/>
      <c r="J141" s="233">
        <f>ROUND(I141*H141,2)</f>
        <v>0</v>
      </c>
      <c r="K141" s="229" t="s">
        <v>158</v>
      </c>
      <c r="L141" s="45"/>
      <c r="M141" s="234" t="s">
        <v>1</v>
      </c>
      <c r="N141" s="235" t="s">
        <v>44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0.26000000000000001</v>
      </c>
      <c r="T141" s="237">
        <f>S141*H141</f>
        <v>49.478000000000002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159</v>
      </c>
      <c r="AT141" s="238" t="s">
        <v>154</v>
      </c>
      <c r="AU141" s="238" t="s">
        <v>87</v>
      </c>
      <c r="AY141" s="18" t="s">
        <v>152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21</v>
      </c>
      <c r="BK141" s="239">
        <f>ROUND(I141*H141,2)</f>
        <v>0</v>
      </c>
      <c r="BL141" s="18" t="s">
        <v>159</v>
      </c>
      <c r="BM141" s="238" t="s">
        <v>172</v>
      </c>
    </row>
    <row r="142" s="13" customFormat="1">
      <c r="A142" s="13"/>
      <c r="B142" s="240"/>
      <c r="C142" s="241"/>
      <c r="D142" s="242" t="s">
        <v>161</v>
      </c>
      <c r="E142" s="243" t="s">
        <v>1</v>
      </c>
      <c r="F142" s="244" t="s">
        <v>173</v>
      </c>
      <c r="G142" s="241"/>
      <c r="H142" s="243" t="s">
        <v>1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161</v>
      </c>
      <c r="AU142" s="250" t="s">
        <v>87</v>
      </c>
      <c r="AV142" s="13" t="s">
        <v>21</v>
      </c>
      <c r="AW142" s="13" t="s">
        <v>36</v>
      </c>
      <c r="AX142" s="13" t="s">
        <v>79</v>
      </c>
      <c r="AY142" s="250" t="s">
        <v>152</v>
      </c>
    </row>
    <row r="143" s="14" customFormat="1">
      <c r="A143" s="14"/>
      <c r="B143" s="251"/>
      <c r="C143" s="252"/>
      <c r="D143" s="242" t="s">
        <v>161</v>
      </c>
      <c r="E143" s="253" t="s">
        <v>1</v>
      </c>
      <c r="F143" s="254" t="s">
        <v>174</v>
      </c>
      <c r="G143" s="252"/>
      <c r="H143" s="255">
        <v>190.30000000000001</v>
      </c>
      <c r="I143" s="256"/>
      <c r="J143" s="252"/>
      <c r="K143" s="252"/>
      <c r="L143" s="257"/>
      <c r="M143" s="258"/>
      <c r="N143" s="259"/>
      <c r="O143" s="259"/>
      <c r="P143" s="259"/>
      <c r="Q143" s="259"/>
      <c r="R143" s="259"/>
      <c r="S143" s="259"/>
      <c r="T143" s="26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1" t="s">
        <v>161</v>
      </c>
      <c r="AU143" s="261" t="s">
        <v>87</v>
      </c>
      <c r="AV143" s="14" t="s">
        <v>87</v>
      </c>
      <c r="AW143" s="14" t="s">
        <v>36</v>
      </c>
      <c r="AX143" s="14" t="s">
        <v>21</v>
      </c>
      <c r="AY143" s="261" t="s">
        <v>152</v>
      </c>
    </row>
    <row r="144" s="2" customFormat="1" ht="24.15" customHeight="1">
      <c r="A144" s="39"/>
      <c r="B144" s="40"/>
      <c r="C144" s="227" t="s">
        <v>159</v>
      </c>
      <c r="D144" s="227" t="s">
        <v>154</v>
      </c>
      <c r="E144" s="228" t="s">
        <v>175</v>
      </c>
      <c r="F144" s="229" t="s">
        <v>176</v>
      </c>
      <c r="G144" s="230" t="s">
        <v>157</v>
      </c>
      <c r="H144" s="231">
        <v>424.39999999999998</v>
      </c>
      <c r="I144" s="232"/>
      <c r="J144" s="233">
        <f>ROUND(I144*H144,2)</f>
        <v>0</v>
      </c>
      <c r="K144" s="229" t="s">
        <v>158</v>
      </c>
      <c r="L144" s="45"/>
      <c r="M144" s="234" t="s">
        <v>1</v>
      </c>
      <c r="N144" s="235" t="s">
        <v>44</v>
      </c>
      <c r="O144" s="92"/>
      <c r="P144" s="236">
        <f>O144*H144</f>
        <v>0</v>
      </c>
      <c r="Q144" s="236">
        <v>0</v>
      </c>
      <c r="R144" s="236">
        <f>Q144*H144</f>
        <v>0</v>
      </c>
      <c r="S144" s="236">
        <v>0.44</v>
      </c>
      <c r="T144" s="237">
        <f>S144*H144</f>
        <v>186.73599999999999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8" t="s">
        <v>159</v>
      </c>
      <c r="AT144" s="238" t="s">
        <v>154</v>
      </c>
      <c r="AU144" s="238" t="s">
        <v>87</v>
      </c>
      <c r="AY144" s="18" t="s">
        <v>152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8" t="s">
        <v>21</v>
      </c>
      <c r="BK144" s="239">
        <f>ROUND(I144*H144,2)</f>
        <v>0</v>
      </c>
      <c r="BL144" s="18" t="s">
        <v>159</v>
      </c>
      <c r="BM144" s="238" t="s">
        <v>177</v>
      </c>
    </row>
    <row r="145" s="13" customFormat="1">
      <c r="A145" s="13"/>
      <c r="B145" s="240"/>
      <c r="C145" s="241"/>
      <c r="D145" s="242" t="s">
        <v>161</v>
      </c>
      <c r="E145" s="243" t="s">
        <v>1</v>
      </c>
      <c r="F145" s="244" t="s">
        <v>178</v>
      </c>
      <c r="G145" s="241"/>
      <c r="H145" s="243" t="s">
        <v>1</v>
      </c>
      <c r="I145" s="245"/>
      <c r="J145" s="241"/>
      <c r="K145" s="241"/>
      <c r="L145" s="246"/>
      <c r="M145" s="247"/>
      <c r="N145" s="248"/>
      <c r="O145" s="248"/>
      <c r="P145" s="248"/>
      <c r="Q145" s="248"/>
      <c r="R145" s="248"/>
      <c r="S145" s="248"/>
      <c r="T145" s="24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0" t="s">
        <v>161</v>
      </c>
      <c r="AU145" s="250" t="s">
        <v>87</v>
      </c>
      <c r="AV145" s="13" t="s">
        <v>21</v>
      </c>
      <c r="AW145" s="13" t="s">
        <v>36</v>
      </c>
      <c r="AX145" s="13" t="s">
        <v>79</v>
      </c>
      <c r="AY145" s="250" t="s">
        <v>152</v>
      </c>
    </row>
    <row r="146" s="14" customFormat="1">
      <c r="A146" s="14"/>
      <c r="B146" s="251"/>
      <c r="C146" s="252"/>
      <c r="D146" s="242" t="s">
        <v>161</v>
      </c>
      <c r="E146" s="253" t="s">
        <v>1</v>
      </c>
      <c r="F146" s="254" t="s">
        <v>179</v>
      </c>
      <c r="G146" s="252"/>
      <c r="H146" s="255">
        <v>218.19999999999999</v>
      </c>
      <c r="I146" s="256"/>
      <c r="J146" s="252"/>
      <c r="K146" s="252"/>
      <c r="L146" s="257"/>
      <c r="M146" s="258"/>
      <c r="N146" s="259"/>
      <c r="O146" s="259"/>
      <c r="P146" s="259"/>
      <c r="Q146" s="259"/>
      <c r="R146" s="259"/>
      <c r="S146" s="259"/>
      <c r="T146" s="26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1" t="s">
        <v>161</v>
      </c>
      <c r="AU146" s="261" t="s">
        <v>87</v>
      </c>
      <c r="AV146" s="14" t="s">
        <v>87</v>
      </c>
      <c r="AW146" s="14" t="s">
        <v>36</v>
      </c>
      <c r="AX146" s="14" t="s">
        <v>79</v>
      </c>
      <c r="AY146" s="261" t="s">
        <v>152</v>
      </c>
    </row>
    <row r="147" s="13" customFormat="1">
      <c r="A147" s="13"/>
      <c r="B147" s="240"/>
      <c r="C147" s="241"/>
      <c r="D147" s="242" t="s">
        <v>161</v>
      </c>
      <c r="E147" s="243" t="s">
        <v>1</v>
      </c>
      <c r="F147" s="244" t="s">
        <v>180</v>
      </c>
      <c r="G147" s="241"/>
      <c r="H147" s="243" t="s">
        <v>1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0" t="s">
        <v>161</v>
      </c>
      <c r="AU147" s="250" t="s">
        <v>87</v>
      </c>
      <c r="AV147" s="13" t="s">
        <v>21</v>
      </c>
      <c r="AW147" s="13" t="s">
        <v>36</v>
      </c>
      <c r="AX147" s="13" t="s">
        <v>79</v>
      </c>
      <c r="AY147" s="250" t="s">
        <v>152</v>
      </c>
    </row>
    <row r="148" s="14" customFormat="1">
      <c r="A148" s="14"/>
      <c r="B148" s="251"/>
      <c r="C148" s="252"/>
      <c r="D148" s="242" t="s">
        <v>161</v>
      </c>
      <c r="E148" s="253" t="s">
        <v>1</v>
      </c>
      <c r="F148" s="254" t="s">
        <v>174</v>
      </c>
      <c r="G148" s="252"/>
      <c r="H148" s="255">
        <v>190.30000000000001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1" t="s">
        <v>161</v>
      </c>
      <c r="AU148" s="261" t="s">
        <v>87</v>
      </c>
      <c r="AV148" s="14" t="s">
        <v>87</v>
      </c>
      <c r="AW148" s="14" t="s">
        <v>36</v>
      </c>
      <c r="AX148" s="14" t="s">
        <v>79</v>
      </c>
      <c r="AY148" s="261" t="s">
        <v>152</v>
      </c>
    </row>
    <row r="149" s="13" customFormat="1">
      <c r="A149" s="13"/>
      <c r="B149" s="240"/>
      <c r="C149" s="241"/>
      <c r="D149" s="242" t="s">
        <v>161</v>
      </c>
      <c r="E149" s="243" t="s">
        <v>1</v>
      </c>
      <c r="F149" s="244" t="s">
        <v>181</v>
      </c>
      <c r="G149" s="241"/>
      <c r="H149" s="243" t="s">
        <v>1</v>
      </c>
      <c r="I149" s="245"/>
      <c r="J149" s="241"/>
      <c r="K149" s="241"/>
      <c r="L149" s="246"/>
      <c r="M149" s="247"/>
      <c r="N149" s="248"/>
      <c r="O149" s="248"/>
      <c r="P149" s="248"/>
      <c r="Q149" s="248"/>
      <c r="R149" s="248"/>
      <c r="S149" s="248"/>
      <c r="T149" s="24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0" t="s">
        <v>161</v>
      </c>
      <c r="AU149" s="250" t="s">
        <v>87</v>
      </c>
      <c r="AV149" s="13" t="s">
        <v>21</v>
      </c>
      <c r="AW149" s="13" t="s">
        <v>36</v>
      </c>
      <c r="AX149" s="13" t="s">
        <v>79</v>
      </c>
      <c r="AY149" s="250" t="s">
        <v>152</v>
      </c>
    </row>
    <row r="150" s="14" customFormat="1">
      <c r="A150" s="14"/>
      <c r="B150" s="251"/>
      <c r="C150" s="252"/>
      <c r="D150" s="242" t="s">
        <v>161</v>
      </c>
      <c r="E150" s="253" t="s">
        <v>1</v>
      </c>
      <c r="F150" s="254" t="s">
        <v>163</v>
      </c>
      <c r="G150" s="252"/>
      <c r="H150" s="255">
        <v>15.9</v>
      </c>
      <c r="I150" s="256"/>
      <c r="J150" s="252"/>
      <c r="K150" s="252"/>
      <c r="L150" s="257"/>
      <c r="M150" s="258"/>
      <c r="N150" s="259"/>
      <c r="O150" s="259"/>
      <c r="P150" s="259"/>
      <c r="Q150" s="259"/>
      <c r="R150" s="259"/>
      <c r="S150" s="259"/>
      <c r="T150" s="26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1" t="s">
        <v>161</v>
      </c>
      <c r="AU150" s="261" t="s">
        <v>87</v>
      </c>
      <c r="AV150" s="14" t="s">
        <v>87</v>
      </c>
      <c r="AW150" s="14" t="s">
        <v>36</v>
      </c>
      <c r="AX150" s="14" t="s">
        <v>79</v>
      </c>
      <c r="AY150" s="261" t="s">
        <v>152</v>
      </c>
    </row>
    <row r="151" s="15" customFormat="1">
      <c r="A151" s="15"/>
      <c r="B151" s="262"/>
      <c r="C151" s="263"/>
      <c r="D151" s="242" t="s">
        <v>161</v>
      </c>
      <c r="E151" s="264" t="s">
        <v>1</v>
      </c>
      <c r="F151" s="265" t="s">
        <v>182</v>
      </c>
      <c r="G151" s="263"/>
      <c r="H151" s="266">
        <v>424.39999999999998</v>
      </c>
      <c r="I151" s="267"/>
      <c r="J151" s="263"/>
      <c r="K151" s="263"/>
      <c r="L151" s="268"/>
      <c r="M151" s="269"/>
      <c r="N151" s="270"/>
      <c r="O151" s="270"/>
      <c r="P151" s="270"/>
      <c r="Q151" s="270"/>
      <c r="R151" s="270"/>
      <c r="S151" s="270"/>
      <c r="T151" s="271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2" t="s">
        <v>161</v>
      </c>
      <c r="AU151" s="272" t="s">
        <v>87</v>
      </c>
      <c r="AV151" s="15" t="s">
        <v>159</v>
      </c>
      <c r="AW151" s="15" t="s">
        <v>36</v>
      </c>
      <c r="AX151" s="15" t="s">
        <v>21</v>
      </c>
      <c r="AY151" s="272" t="s">
        <v>152</v>
      </c>
    </row>
    <row r="152" s="2" customFormat="1" ht="24.15" customHeight="1">
      <c r="A152" s="39"/>
      <c r="B152" s="40"/>
      <c r="C152" s="227" t="s">
        <v>183</v>
      </c>
      <c r="D152" s="227" t="s">
        <v>154</v>
      </c>
      <c r="E152" s="228" t="s">
        <v>184</v>
      </c>
      <c r="F152" s="229" t="s">
        <v>185</v>
      </c>
      <c r="G152" s="230" t="s">
        <v>157</v>
      </c>
      <c r="H152" s="231">
        <v>597.10000000000002</v>
      </c>
      <c r="I152" s="232"/>
      <c r="J152" s="233">
        <f>ROUND(I152*H152,2)</f>
        <v>0</v>
      </c>
      <c r="K152" s="229" t="s">
        <v>158</v>
      </c>
      <c r="L152" s="45"/>
      <c r="M152" s="234" t="s">
        <v>1</v>
      </c>
      <c r="N152" s="235" t="s">
        <v>44</v>
      </c>
      <c r="O152" s="92"/>
      <c r="P152" s="236">
        <f>O152*H152</f>
        <v>0</v>
      </c>
      <c r="Q152" s="236">
        <v>0</v>
      </c>
      <c r="R152" s="236">
        <f>Q152*H152</f>
        <v>0</v>
      </c>
      <c r="S152" s="236">
        <v>0.57999999999999996</v>
      </c>
      <c r="T152" s="237">
        <f>S152*H152</f>
        <v>346.31799999999998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8" t="s">
        <v>159</v>
      </c>
      <c r="AT152" s="238" t="s">
        <v>154</v>
      </c>
      <c r="AU152" s="238" t="s">
        <v>87</v>
      </c>
      <c r="AY152" s="18" t="s">
        <v>152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8" t="s">
        <v>21</v>
      </c>
      <c r="BK152" s="239">
        <f>ROUND(I152*H152,2)</f>
        <v>0</v>
      </c>
      <c r="BL152" s="18" t="s">
        <v>159</v>
      </c>
      <c r="BM152" s="238" t="s">
        <v>186</v>
      </c>
    </row>
    <row r="153" s="13" customFormat="1">
      <c r="A153" s="13"/>
      <c r="B153" s="240"/>
      <c r="C153" s="241"/>
      <c r="D153" s="242" t="s">
        <v>161</v>
      </c>
      <c r="E153" s="243" t="s">
        <v>1</v>
      </c>
      <c r="F153" s="244" t="s">
        <v>187</v>
      </c>
      <c r="G153" s="241"/>
      <c r="H153" s="243" t="s">
        <v>1</v>
      </c>
      <c r="I153" s="245"/>
      <c r="J153" s="241"/>
      <c r="K153" s="241"/>
      <c r="L153" s="246"/>
      <c r="M153" s="247"/>
      <c r="N153" s="248"/>
      <c r="O153" s="248"/>
      <c r="P153" s="248"/>
      <c r="Q153" s="248"/>
      <c r="R153" s="248"/>
      <c r="S153" s="248"/>
      <c r="T153" s="24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0" t="s">
        <v>161</v>
      </c>
      <c r="AU153" s="250" t="s">
        <v>87</v>
      </c>
      <c r="AV153" s="13" t="s">
        <v>21</v>
      </c>
      <c r="AW153" s="13" t="s">
        <v>36</v>
      </c>
      <c r="AX153" s="13" t="s">
        <v>79</v>
      </c>
      <c r="AY153" s="250" t="s">
        <v>152</v>
      </c>
    </row>
    <row r="154" s="14" customFormat="1">
      <c r="A154" s="14"/>
      <c r="B154" s="251"/>
      <c r="C154" s="252"/>
      <c r="D154" s="242" t="s">
        <v>161</v>
      </c>
      <c r="E154" s="253" t="s">
        <v>1</v>
      </c>
      <c r="F154" s="254" t="s">
        <v>188</v>
      </c>
      <c r="G154" s="252"/>
      <c r="H154" s="255">
        <v>597.10000000000002</v>
      </c>
      <c r="I154" s="256"/>
      <c r="J154" s="252"/>
      <c r="K154" s="252"/>
      <c r="L154" s="257"/>
      <c r="M154" s="258"/>
      <c r="N154" s="259"/>
      <c r="O154" s="259"/>
      <c r="P154" s="259"/>
      <c r="Q154" s="259"/>
      <c r="R154" s="259"/>
      <c r="S154" s="259"/>
      <c r="T154" s="26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1" t="s">
        <v>161</v>
      </c>
      <c r="AU154" s="261" t="s">
        <v>87</v>
      </c>
      <c r="AV154" s="14" t="s">
        <v>87</v>
      </c>
      <c r="AW154" s="14" t="s">
        <v>36</v>
      </c>
      <c r="AX154" s="14" t="s">
        <v>21</v>
      </c>
      <c r="AY154" s="261" t="s">
        <v>152</v>
      </c>
    </row>
    <row r="155" s="2" customFormat="1" ht="24.15" customHeight="1">
      <c r="A155" s="39"/>
      <c r="B155" s="40"/>
      <c r="C155" s="227" t="s">
        <v>189</v>
      </c>
      <c r="D155" s="227" t="s">
        <v>154</v>
      </c>
      <c r="E155" s="228" t="s">
        <v>190</v>
      </c>
      <c r="F155" s="229" t="s">
        <v>191</v>
      </c>
      <c r="G155" s="230" t="s">
        <v>157</v>
      </c>
      <c r="H155" s="231">
        <v>513</v>
      </c>
      <c r="I155" s="232"/>
      <c r="J155" s="233">
        <f>ROUND(I155*H155,2)</f>
        <v>0</v>
      </c>
      <c r="K155" s="229" t="s">
        <v>158</v>
      </c>
      <c r="L155" s="45"/>
      <c r="M155" s="234" t="s">
        <v>1</v>
      </c>
      <c r="N155" s="235" t="s">
        <v>44</v>
      </c>
      <c r="O155" s="92"/>
      <c r="P155" s="236">
        <f>O155*H155</f>
        <v>0</v>
      </c>
      <c r="Q155" s="236">
        <v>0</v>
      </c>
      <c r="R155" s="236">
        <f>Q155*H155</f>
        <v>0</v>
      </c>
      <c r="S155" s="236">
        <v>0.75</v>
      </c>
      <c r="T155" s="237">
        <f>S155*H155</f>
        <v>384.75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8" t="s">
        <v>159</v>
      </c>
      <c r="AT155" s="238" t="s">
        <v>154</v>
      </c>
      <c r="AU155" s="238" t="s">
        <v>87</v>
      </c>
      <c r="AY155" s="18" t="s">
        <v>152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8" t="s">
        <v>21</v>
      </c>
      <c r="BK155" s="239">
        <f>ROUND(I155*H155,2)</f>
        <v>0</v>
      </c>
      <c r="BL155" s="18" t="s">
        <v>159</v>
      </c>
      <c r="BM155" s="238" t="s">
        <v>192</v>
      </c>
    </row>
    <row r="156" s="13" customFormat="1">
      <c r="A156" s="13"/>
      <c r="B156" s="240"/>
      <c r="C156" s="241"/>
      <c r="D156" s="242" t="s">
        <v>161</v>
      </c>
      <c r="E156" s="243" t="s">
        <v>1</v>
      </c>
      <c r="F156" s="244" t="s">
        <v>193</v>
      </c>
      <c r="G156" s="241"/>
      <c r="H156" s="243" t="s">
        <v>1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0" t="s">
        <v>161</v>
      </c>
      <c r="AU156" s="250" t="s">
        <v>87</v>
      </c>
      <c r="AV156" s="13" t="s">
        <v>21</v>
      </c>
      <c r="AW156" s="13" t="s">
        <v>36</v>
      </c>
      <c r="AX156" s="13" t="s">
        <v>79</v>
      </c>
      <c r="AY156" s="250" t="s">
        <v>152</v>
      </c>
    </row>
    <row r="157" s="14" customFormat="1">
      <c r="A157" s="14"/>
      <c r="B157" s="251"/>
      <c r="C157" s="252"/>
      <c r="D157" s="242" t="s">
        <v>161</v>
      </c>
      <c r="E157" s="253" t="s">
        <v>1</v>
      </c>
      <c r="F157" s="254" t="s">
        <v>194</v>
      </c>
      <c r="G157" s="252"/>
      <c r="H157" s="255">
        <v>513</v>
      </c>
      <c r="I157" s="256"/>
      <c r="J157" s="252"/>
      <c r="K157" s="252"/>
      <c r="L157" s="257"/>
      <c r="M157" s="258"/>
      <c r="N157" s="259"/>
      <c r="O157" s="259"/>
      <c r="P157" s="259"/>
      <c r="Q157" s="259"/>
      <c r="R157" s="259"/>
      <c r="S157" s="259"/>
      <c r="T157" s="26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1" t="s">
        <v>161</v>
      </c>
      <c r="AU157" s="261" t="s">
        <v>87</v>
      </c>
      <c r="AV157" s="14" t="s">
        <v>87</v>
      </c>
      <c r="AW157" s="14" t="s">
        <v>36</v>
      </c>
      <c r="AX157" s="14" t="s">
        <v>21</v>
      </c>
      <c r="AY157" s="261" t="s">
        <v>152</v>
      </c>
    </row>
    <row r="158" s="2" customFormat="1" ht="24.15" customHeight="1">
      <c r="A158" s="39"/>
      <c r="B158" s="40"/>
      <c r="C158" s="227" t="s">
        <v>195</v>
      </c>
      <c r="D158" s="227" t="s">
        <v>154</v>
      </c>
      <c r="E158" s="228" t="s">
        <v>196</v>
      </c>
      <c r="F158" s="229" t="s">
        <v>197</v>
      </c>
      <c r="G158" s="230" t="s">
        <v>157</v>
      </c>
      <c r="H158" s="231">
        <v>1110.0999999999999</v>
      </c>
      <c r="I158" s="232"/>
      <c r="J158" s="233">
        <f>ROUND(I158*H158,2)</f>
        <v>0</v>
      </c>
      <c r="K158" s="229" t="s">
        <v>158</v>
      </c>
      <c r="L158" s="45"/>
      <c r="M158" s="234" t="s">
        <v>1</v>
      </c>
      <c r="N158" s="235" t="s">
        <v>44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0.098000000000000004</v>
      </c>
      <c r="T158" s="237">
        <f>S158*H158</f>
        <v>108.7898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159</v>
      </c>
      <c r="AT158" s="238" t="s">
        <v>154</v>
      </c>
      <c r="AU158" s="238" t="s">
        <v>87</v>
      </c>
      <c r="AY158" s="18" t="s">
        <v>152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21</v>
      </c>
      <c r="BK158" s="239">
        <f>ROUND(I158*H158,2)</f>
        <v>0</v>
      </c>
      <c r="BL158" s="18" t="s">
        <v>159</v>
      </c>
      <c r="BM158" s="238" t="s">
        <v>198</v>
      </c>
    </row>
    <row r="159" s="13" customFormat="1">
      <c r="A159" s="13"/>
      <c r="B159" s="240"/>
      <c r="C159" s="241"/>
      <c r="D159" s="242" t="s">
        <v>161</v>
      </c>
      <c r="E159" s="243" t="s">
        <v>1</v>
      </c>
      <c r="F159" s="244" t="s">
        <v>199</v>
      </c>
      <c r="G159" s="241"/>
      <c r="H159" s="243" t="s">
        <v>1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0" t="s">
        <v>161</v>
      </c>
      <c r="AU159" s="250" t="s">
        <v>87</v>
      </c>
      <c r="AV159" s="13" t="s">
        <v>21</v>
      </c>
      <c r="AW159" s="13" t="s">
        <v>36</v>
      </c>
      <c r="AX159" s="13" t="s">
        <v>79</v>
      </c>
      <c r="AY159" s="250" t="s">
        <v>152</v>
      </c>
    </row>
    <row r="160" s="14" customFormat="1">
      <c r="A160" s="14"/>
      <c r="B160" s="251"/>
      <c r="C160" s="252"/>
      <c r="D160" s="242" t="s">
        <v>161</v>
      </c>
      <c r="E160" s="253" t="s">
        <v>1</v>
      </c>
      <c r="F160" s="254" t="s">
        <v>188</v>
      </c>
      <c r="G160" s="252"/>
      <c r="H160" s="255">
        <v>597.10000000000002</v>
      </c>
      <c r="I160" s="256"/>
      <c r="J160" s="252"/>
      <c r="K160" s="252"/>
      <c r="L160" s="257"/>
      <c r="M160" s="258"/>
      <c r="N160" s="259"/>
      <c r="O160" s="259"/>
      <c r="P160" s="259"/>
      <c r="Q160" s="259"/>
      <c r="R160" s="259"/>
      <c r="S160" s="259"/>
      <c r="T160" s="26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1" t="s">
        <v>161</v>
      </c>
      <c r="AU160" s="261" t="s">
        <v>87</v>
      </c>
      <c r="AV160" s="14" t="s">
        <v>87</v>
      </c>
      <c r="AW160" s="14" t="s">
        <v>36</v>
      </c>
      <c r="AX160" s="14" t="s">
        <v>79</v>
      </c>
      <c r="AY160" s="261" t="s">
        <v>152</v>
      </c>
    </row>
    <row r="161" s="13" customFormat="1">
      <c r="A161" s="13"/>
      <c r="B161" s="240"/>
      <c r="C161" s="241"/>
      <c r="D161" s="242" t="s">
        <v>161</v>
      </c>
      <c r="E161" s="243" t="s">
        <v>1</v>
      </c>
      <c r="F161" s="244" t="s">
        <v>200</v>
      </c>
      <c r="G161" s="241"/>
      <c r="H161" s="243" t="s">
        <v>1</v>
      </c>
      <c r="I161" s="245"/>
      <c r="J161" s="241"/>
      <c r="K161" s="241"/>
      <c r="L161" s="246"/>
      <c r="M161" s="247"/>
      <c r="N161" s="248"/>
      <c r="O161" s="248"/>
      <c r="P161" s="248"/>
      <c r="Q161" s="248"/>
      <c r="R161" s="248"/>
      <c r="S161" s="248"/>
      <c r="T161" s="24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0" t="s">
        <v>161</v>
      </c>
      <c r="AU161" s="250" t="s">
        <v>87</v>
      </c>
      <c r="AV161" s="13" t="s">
        <v>21</v>
      </c>
      <c r="AW161" s="13" t="s">
        <v>36</v>
      </c>
      <c r="AX161" s="13" t="s">
        <v>79</v>
      </c>
      <c r="AY161" s="250" t="s">
        <v>152</v>
      </c>
    </row>
    <row r="162" s="14" customFormat="1">
      <c r="A162" s="14"/>
      <c r="B162" s="251"/>
      <c r="C162" s="252"/>
      <c r="D162" s="242" t="s">
        <v>161</v>
      </c>
      <c r="E162" s="253" t="s">
        <v>1</v>
      </c>
      <c r="F162" s="254" t="s">
        <v>194</v>
      </c>
      <c r="G162" s="252"/>
      <c r="H162" s="255">
        <v>513</v>
      </c>
      <c r="I162" s="256"/>
      <c r="J162" s="252"/>
      <c r="K162" s="252"/>
      <c r="L162" s="257"/>
      <c r="M162" s="258"/>
      <c r="N162" s="259"/>
      <c r="O162" s="259"/>
      <c r="P162" s="259"/>
      <c r="Q162" s="259"/>
      <c r="R162" s="259"/>
      <c r="S162" s="259"/>
      <c r="T162" s="26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1" t="s">
        <v>161</v>
      </c>
      <c r="AU162" s="261" t="s">
        <v>87</v>
      </c>
      <c r="AV162" s="14" t="s">
        <v>87</v>
      </c>
      <c r="AW162" s="14" t="s">
        <v>36</v>
      </c>
      <c r="AX162" s="14" t="s">
        <v>79</v>
      </c>
      <c r="AY162" s="261" t="s">
        <v>152</v>
      </c>
    </row>
    <row r="163" s="15" customFormat="1">
      <c r="A163" s="15"/>
      <c r="B163" s="262"/>
      <c r="C163" s="263"/>
      <c r="D163" s="242" t="s">
        <v>161</v>
      </c>
      <c r="E163" s="264" t="s">
        <v>1</v>
      </c>
      <c r="F163" s="265" t="s">
        <v>182</v>
      </c>
      <c r="G163" s="263"/>
      <c r="H163" s="266">
        <v>1110.0999999999999</v>
      </c>
      <c r="I163" s="267"/>
      <c r="J163" s="263"/>
      <c r="K163" s="263"/>
      <c r="L163" s="268"/>
      <c r="M163" s="269"/>
      <c r="N163" s="270"/>
      <c r="O163" s="270"/>
      <c r="P163" s="270"/>
      <c r="Q163" s="270"/>
      <c r="R163" s="270"/>
      <c r="S163" s="270"/>
      <c r="T163" s="271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2" t="s">
        <v>161</v>
      </c>
      <c r="AU163" s="272" t="s">
        <v>87</v>
      </c>
      <c r="AV163" s="15" t="s">
        <v>159</v>
      </c>
      <c r="AW163" s="15" t="s">
        <v>36</v>
      </c>
      <c r="AX163" s="15" t="s">
        <v>21</v>
      </c>
      <c r="AY163" s="272" t="s">
        <v>152</v>
      </c>
    </row>
    <row r="164" s="2" customFormat="1" ht="24.15" customHeight="1">
      <c r="A164" s="39"/>
      <c r="B164" s="40"/>
      <c r="C164" s="227" t="s">
        <v>201</v>
      </c>
      <c r="D164" s="227" t="s">
        <v>154</v>
      </c>
      <c r="E164" s="228" t="s">
        <v>202</v>
      </c>
      <c r="F164" s="229" t="s">
        <v>203</v>
      </c>
      <c r="G164" s="230" t="s">
        <v>157</v>
      </c>
      <c r="H164" s="231">
        <v>218.19999999999999</v>
      </c>
      <c r="I164" s="232"/>
      <c r="J164" s="233">
        <f>ROUND(I164*H164,2)</f>
        <v>0</v>
      </c>
      <c r="K164" s="229" t="s">
        <v>158</v>
      </c>
      <c r="L164" s="45"/>
      <c r="M164" s="234" t="s">
        <v>1</v>
      </c>
      <c r="N164" s="235" t="s">
        <v>44</v>
      </c>
      <c r="O164" s="92"/>
      <c r="P164" s="236">
        <f>O164*H164</f>
        <v>0</v>
      </c>
      <c r="Q164" s="236">
        <v>0</v>
      </c>
      <c r="R164" s="236">
        <f>Q164*H164</f>
        <v>0</v>
      </c>
      <c r="S164" s="236">
        <v>0.23999999999999999</v>
      </c>
      <c r="T164" s="237">
        <f>S164*H164</f>
        <v>52.367999999999995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8" t="s">
        <v>159</v>
      </c>
      <c r="AT164" s="238" t="s">
        <v>154</v>
      </c>
      <c r="AU164" s="238" t="s">
        <v>87</v>
      </c>
      <c r="AY164" s="18" t="s">
        <v>152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8" t="s">
        <v>21</v>
      </c>
      <c r="BK164" s="239">
        <f>ROUND(I164*H164,2)</f>
        <v>0</v>
      </c>
      <c r="BL164" s="18" t="s">
        <v>159</v>
      </c>
      <c r="BM164" s="238" t="s">
        <v>204</v>
      </c>
    </row>
    <row r="165" s="13" customFormat="1">
      <c r="A165" s="13"/>
      <c r="B165" s="240"/>
      <c r="C165" s="241"/>
      <c r="D165" s="242" t="s">
        <v>161</v>
      </c>
      <c r="E165" s="243" t="s">
        <v>1</v>
      </c>
      <c r="F165" s="244" t="s">
        <v>205</v>
      </c>
      <c r="G165" s="241"/>
      <c r="H165" s="243" t="s">
        <v>1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0" t="s">
        <v>161</v>
      </c>
      <c r="AU165" s="250" t="s">
        <v>87</v>
      </c>
      <c r="AV165" s="13" t="s">
        <v>21</v>
      </c>
      <c r="AW165" s="13" t="s">
        <v>36</v>
      </c>
      <c r="AX165" s="13" t="s">
        <v>79</v>
      </c>
      <c r="AY165" s="250" t="s">
        <v>152</v>
      </c>
    </row>
    <row r="166" s="14" customFormat="1">
      <c r="A166" s="14"/>
      <c r="B166" s="251"/>
      <c r="C166" s="252"/>
      <c r="D166" s="242" t="s">
        <v>161</v>
      </c>
      <c r="E166" s="253" t="s">
        <v>1</v>
      </c>
      <c r="F166" s="254" t="s">
        <v>179</v>
      </c>
      <c r="G166" s="252"/>
      <c r="H166" s="255">
        <v>218.19999999999999</v>
      </c>
      <c r="I166" s="256"/>
      <c r="J166" s="252"/>
      <c r="K166" s="252"/>
      <c r="L166" s="257"/>
      <c r="M166" s="258"/>
      <c r="N166" s="259"/>
      <c r="O166" s="259"/>
      <c r="P166" s="259"/>
      <c r="Q166" s="259"/>
      <c r="R166" s="259"/>
      <c r="S166" s="259"/>
      <c r="T166" s="26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1" t="s">
        <v>161</v>
      </c>
      <c r="AU166" s="261" t="s">
        <v>87</v>
      </c>
      <c r="AV166" s="14" t="s">
        <v>87</v>
      </c>
      <c r="AW166" s="14" t="s">
        <v>36</v>
      </c>
      <c r="AX166" s="14" t="s">
        <v>21</v>
      </c>
      <c r="AY166" s="261" t="s">
        <v>152</v>
      </c>
    </row>
    <row r="167" s="2" customFormat="1" ht="16.5" customHeight="1">
      <c r="A167" s="39"/>
      <c r="B167" s="40"/>
      <c r="C167" s="227" t="s">
        <v>206</v>
      </c>
      <c r="D167" s="227" t="s">
        <v>154</v>
      </c>
      <c r="E167" s="228" t="s">
        <v>207</v>
      </c>
      <c r="F167" s="229" t="s">
        <v>208</v>
      </c>
      <c r="G167" s="230" t="s">
        <v>209</v>
      </c>
      <c r="H167" s="231">
        <v>33</v>
      </c>
      <c r="I167" s="232"/>
      <c r="J167" s="233">
        <f>ROUND(I167*H167,2)</f>
        <v>0</v>
      </c>
      <c r="K167" s="229" t="s">
        <v>158</v>
      </c>
      <c r="L167" s="45"/>
      <c r="M167" s="234" t="s">
        <v>1</v>
      </c>
      <c r="N167" s="235" t="s">
        <v>44</v>
      </c>
      <c r="O167" s="92"/>
      <c r="P167" s="236">
        <f>O167*H167</f>
        <v>0</v>
      </c>
      <c r="Q167" s="236">
        <v>0</v>
      </c>
      <c r="R167" s="236">
        <f>Q167*H167</f>
        <v>0</v>
      </c>
      <c r="S167" s="236">
        <v>0.20499999999999999</v>
      </c>
      <c r="T167" s="237">
        <f>S167*H167</f>
        <v>6.7649999999999997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8" t="s">
        <v>159</v>
      </c>
      <c r="AT167" s="238" t="s">
        <v>154</v>
      </c>
      <c r="AU167" s="238" t="s">
        <v>87</v>
      </c>
      <c r="AY167" s="18" t="s">
        <v>152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8" t="s">
        <v>21</v>
      </c>
      <c r="BK167" s="239">
        <f>ROUND(I167*H167,2)</f>
        <v>0</v>
      </c>
      <c r="BL167" s="18" t="s">
        <v>159</v>
      </c>
      <c r="BM167" s="238" t="s">
        <v>210</v>
      </c>
    </row>
    <row r="168" s="13" customFormat="1">
      <c r="A168" s="13"/>
      <c r="B168" s="240"/>
      <c r="C168" s="241"/>
      <c r="D168" s="242" t="s">
        <v>161</v>
      </c>
      <c r="E168" s="243" t="s">
        <v>1</v>
      </c>
      <c r="F168" s="244" t="s">
        <v>211</v>
      </c>
      <c r="G168" s="241"/>
      <c r="H168" s="243" t="s">
        <v>1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0" t="s">
        <v>161</v>
      </c>
      <c r="AU168" s="250" t="s">
        <v>87</v>
      </c>
      <c r="AV168" s="13" t="s">
        <v>21</v>
      </c>
      <c r="AW168" s="13" t="s">
        <v>36</v>
      </c>
      <c r="AX168" s="13" t="s">
        <v>79</v>
      </c>
      <c r="AY168" s="250" t="s">
        <v>152</v>
      </c>
    </row>
    <row r="169" s="14" customFormat="1">
      <c r="A169" s="14"/>
      <c r="B169" s="251"/>
      <c r="C169" s="252"/>
      <c r="D169" s="242" t="s">
        <v>161</v>
      </c>
      <c r="E169" s="253" t="s">
        <v>1</v>
      </c>
      <c r="F169" s="254" t="s">
        <v>212</v>
      </c>
      <c r="G169" s="252"/>
      <c r="H169" s="255">
        <v>33</v>
      </c>
      <c r="I169" s="256"/>
      <c r="J169" s="252"/>
      <c r="K169" s="252"/>
      <c r="L169" s="257"/>
      <c r="M169" s="258"/>
      <c r="N169" s="259"/>
      <c r="O169" s="259"/>
      <c r="P169" s="259"/>
      <c r="Q169" s="259"/>
      <c r="R169" s="259"/>
      <c r="S169" s="259"/>
      <c r="T169" s="26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1" t="s">
        <v>161</v>
      </c>
      <c r="AU169" s="261" t="s">
        <v>87</v>
      </c>
      <c r="AV169" s="14" t="s">
        <v>87</v>
      </c>
      <c r="AW169" s="14" t="s">
        <v>36</v>
      </c>
      <c r="AX169" s="14" t="s">
        <v>21</v>
      </c>
      <c r="AY169" s="261" t="s">
        <v>152</v>
      </c>
    </row>
    <row r="170" s="2" customFormat="1" ht="24.15" customHeight="1">
      <c r="A170" s="39"/>
      <c r="B170" s="40"/>
      <c r="C170" s="227" t="s">
        <v>26</v>
      </c>
      <c r="D170" s="227" t="s">
        <v>154</v>
      </c>
      <c r="E170" s="228" t="s">
        <v>213</v>
      </c>
      <c r="F170" s="229" t="s">
        <v>214</v>
      </c>
      <c r="G170" s="230" t="s">
        <v>209</v>
      </c>
      <c r="H170" s="231">
        <v>480.5</v>
      </c>
      <c r="I170" s="232"/>
      <c r="J170" s="233">
        <f>ROUND(I170*H170,2)</f>
        <v>0</v>
      </c>
      <c r="K170" s="229" t="s">
        <v>1</v>
      </c>
      <c r="L170" s="45"/>
      <c r="M170" s="234" t="s">
        <v>1</v>
      </c>
      <c r="N170" s="235" t="s">
        <v>44</v>
      </c>
      <c r="O170" s="92"/>
      <c r="P170" s="236">
        <f>O170*H170</f>
        <v>0</v>
      </c>
      <c r="Q170" s="236">
        <v>0</v>
      </c>
      <c r="R170" s="236">
        <f>Q170*H170</f>
        <v>0</v>
      </c>
      <c r="S170" s="236">
        <v>0.20499999999999999</v>
      </c>
      <c r="T170" s="237">
        <f>S170*H170</f>
        <v>98.502499999999998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159</v>
      </c>
      <c r="AT170" s="238" t="s">
        <v>154</v>
      </c>
      <c r="AU170" s="238" t="s">
        <v>87</v>
      </c>
      <c r="AY170" s="18" t="s">
        <v>152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21</v>
      </c>
      <c r="BK170" s="239">
        <f>ROUND(I170*H170,2)</f>
        <v>0</v>
      </c>
      <c r="BL170" s="18" t="s">
        <v>159</v>
      </c>
      <c r="BM170" s="238" t="s">
        <v>215</v>
      </c>
    </row>
    <row r="171" s="13" customFormat="1">
      <c r="A171" s="13"/>
      <c r="B171" s="240"/>
      <c r="C171" s="241"/>
      <c r="D171" s="242" t="s">
        <v>161</v>
      </c>
      <c r="E171" s="243" t="s">
        <v>1</v>
      </c>
      <c r="F171" s="244" t="s">
        <v>216</v>
      </c>
      <c r="G171" s="241"/>
      <c r="H171" s="243" t="s">
        <v>1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0" t="s">
        <v>161</v>
      </c>
      <c r="AU171" s="250" t="s">
        <v>87</v>
      </c>
      <c r="AV171" s="13" t="s">
        <v>21</v>
      </c>
      <c r="AW171" s="13" t="s">
        <v>36</v>
      </c>
      <c r="AX171" s="13" t="s">
        <v>79</v>
      </c>
      <c r="AY171" s="250" t="s">
        <v>152</v>
      </c>
    </row>
    <row r="172" s="14" customFormat="1">
      <c r="A172" s="14"/>
      <c r="B172" s="251"/>
      <c r="C172" s="252"/>
      <c r="D172" s="242" t="s">
        <v>161</v>
      </c>
      <c r="E172" s="253" t="s">
        <v>1</v>
      </c>
      <c r="F172" s="254" t="s">
        <v>217</v>
      </c>
      <c r="G172" s="252"/>
      <c r="H172" s="255">
        <v>480.5</v>
      </c>
      <c r="I172" s="256"/>
      <c r="J172" s="252"/>
      <c r="K172" s="252"/>
      <c r="L172" s="257"/>
      <c r="M172" s="258"/>
      <c r="N172" s="259"/>
      <c r="O172" s="259"/>
      <c r="P172" s="259"/>
      <c r="Q172" s="259"/>
      <c r="R172" s="259"/>
      <c r="S172" s="259"/>
      <c r="T172" s="26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1" t="s">
        <v>161</v>
      </c>
      <c r="AU172" s="261" t="s">
        <v>87</v>
      </c>
      <c r="AV172" s="14" t="s">
        <v>87</v>
      </c>
      <c r="AW172" s="14" t="s">
        <v>36</v>
      </c>
      <c r="AX172" s="14" t="s">
        <v>21</v>
      </c>
      <c r="AY172" s="261" t="s">
        <v>152</v>
      </c>
    </row>
    <row r="173" s="2" customFormat="1" ht="16.5" customHeight="1">
      <c r="A173" s="39"/>
      <c r="B173" s="40"/>
      <c r="C173" s="227" t="s">
        <v>218</v>
      </c>
      <c r="D173" s="227" t="s">
        <v>154</v>
      </c>
      <c r="E173" s="228" t="s">
        <v>219</v>
      </c>
      <c r="F173" s="229" t="s">
        <v>220</v>
      </c>
      <c r="G173" s="230" t="s">
        <v>209</v>
      </c>
      <c r="H173" s="231">
        <v>215</v>
      </c>
      <c r="I173" s="232"/>
      <c r="J173" s="233">
        <f>ROUND(I173*H173,2)</f>
        <v>0</v>
      </c>
      <c r="K173" s="229" t="s">
        <v>158</v>
      </c>
      <c r="L173" s="45"/>
      <c r="M173" s="234" t="s">
        <v>1</v>
      </c>
      <c r="N173" s="235" t="s">
        <v>44</v>
      </c>
      <c r="O173" s="92"/>
      <c r="P173" s="236">
        <f>O173*H173</f>
        <v>0</v>
      </c>
      <c r="Q173" s="236">
        <v>0</v>
      </c>
      <c r="R173" s="236">
        <f>Q173*H173</f>
        <v>0</v>
      </c>
      <c r="S173" s="236">
        <v>0.040000000000000001</v>
      </c>
      <c r="T173" s="237">
        <f>S173*H173</f>
        <v>8.5999999999999996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8" t="s">
        <v>159</v>
      </c>
      <c r="AT173" s="238" t="s">
        <v>154</v>
      </c>
      <c r="AU173" s="238" t="s">
        <v>87</v>
      </c>
      <c r="AY173" s="18" t="s">
        <v>152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8" t="s">
        <v>21</v>
      </c>
      <c r="BK173" s="239">
        <f>ROUND(I173*H173,2)</f>
        <v>0</v>
      </c>
      <c r="BL173" s="18" t="s">
        <v>159</v>
      </c>
      <c r="BM173" s="238" t="s">
        <v>221</v>
      </c>
    </row>
    <row r="174" s="13" customFormat="1">
      <c r="A174" s="13"/>
      <c r="B174" s="240"/>
      <c r="C174" s="241"/>
      <c r="D174" s="242" t="s">
        <v>161</v>
      </c>
      <c r="E174" s="243" t="s">
        <v>1</v>
      </c>
      <c r="F174" s="244" t="s">
        <v>222</v>
      </c>
      <c r="G174" s="241"/>
      <c r="H174" s="243" t="s">
        <v>1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0" t="s">
        <v>161</v>
      </c>
      <c r="AU174" s="250" t="s">
        <v>87</v>
      </c>
      <c r="AV174" s="13" t="s">
        <v>21</v>
      </c>
      <c r="AW174" s="13" t="s">
        <v>36</v>
      </c>
      <c r="AX174" s="13" t="s">
        <v>79</v>
      </c>
      <c r="AY174" s="250" t="s">
        <v>152</v>
      </c>
    </row>
    <row r="175" s="14" customFormat="1">
      <c r="A175" s="14"/>
      <c r="B175" s="251"/>
      <c r="C175" s="252"/>
      <c r="D175" s="242" t="s">
        <v>161</v>
      </c>
      <c r="E175" s="253" t="s">
        <v>1</v>
      </c>
      <c r="F175" s="254" t="s">
        <v>223</v>
      </c>
      <c r="G175" s="252"/>
      <c r="H175" s="255">
        <v>215</v>
      </c>
      <c r="I175" s="256"/>
      <c r="J175" s="252"/>
      <c r="K175" s="252"/>
      <c r="L175" s="257"/>
      <c r="M175" s="258"/>
      <c r="N175" s="259"/>
      <c r="O175" s="259"/>
      <c r="P175" s="259"/>
      <c r="Q175" s="259"/>
      <c r="R175" s="259"/>
      <c r="S175" s="259"/>
      <c r="T175" s="26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1" t="s">
        <v>161</v>
      </c>
      <c r="AU175" s="261" t="s">
        <v>87</v>
      </c>
      <c r="AV175" s="14" t="s">
        <v>87</v>
      </c>
      <c r="AW175" s="14" t="s">
        <v>36</v>
      </c>
      <c r="AX175" s="14" t="s">
        <v>21</v>
      </c>
      <c r="AY175" s="261" t="s">
        <v>152</v>
      </c>
    </row>
    <row r="176" s="2" customFormat="1" ht="37.8" customHeight="1">
      <c r="A176" s="39"/>
      <c r="B176" s="40"/>
      <c r="C176" s="227" t="s">
        <v>8</v>
      </c>
      <c r="D176" s="227" t="s">
        <v>154</v>
      </c>
      <c r="E176" s="228" t="s">
        <v>224</v>
      </c>
      <c r="F176" s="229" t="s">
        <v>225</v>
      </c>
      <c r="G176" s="230" t="s">
        <v>226</v>
      </c>
      <c r="H176" s="231">
        <v>49.174999999999997</v>
      </c>
      <c r="I176" s="232"/>
      <c r="J176" s="233">
        <f>ROUND(I176*H176,2)</f>
        <v>0</v>
      </c>
      <c r="K176" s="229" t="s">
        <v>158</v>
      </c>
      <c r="L176" s="45"/>
      <c r="M176" s="234" t="s">
        <v>1</v>
      </c>
      <c r="N176" s="235" t="s">
        <v>44</v>
      </c>
      <c r="O176" s="92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8" t="s">
        <v>159</v>
      </c>
      <c r="AT176" s="238" t="s">
        <v>154</v>
      </c>
      <c r="AU176" s="238" t="s">
        <v>87</v>
      </c>
      <c r="AY176" s="18" t="s">
        <v>152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8" t="s">
        <v>21</v>
      </c>
      <c r="BK176" s="239">
        <f>ROUND(I176*H176,2)</f>
        <v>0</v>
      </c>
      <c r="BL176" s="18" t="s">
        <v>159</v>
      </c>
      <c r="BM176" s="238" t="s">
        <v>227</v>
      </c>
    </row>
    <row r="177" s="13" customFormat="1">
      <c r="A177" s="13"/>
      <c r="B177" s="240"/>
      <c r="C177" s="241"/>
      <c r="D177" s="242" t="s">
        <v>161</v>
      </c>
      <c r="E177" s="243" t="s">
        <v>1</v>
      </c>
      <c r="F177" s="244" t="s">
        <v>228</v>
      </c>
      <c r="G177" s="241"/>
      <c r="H177" s="243" t="s">
        <v>1</v>
      </c>
      <c r="I177" s="245"/>
      <c r="J177" s="241"/>
      <c r="K177" s="241"/>
      <c r="L177" s="246"/>
      <c r="M177" s="247"/>
      <c r="N177" s="248"/>
      <c r="O177" s="248"/>
      <c r="P177" s="248"/>
      <c r="Q177" s="248"/>
      <c r="R177" s="248"/>
      <c r="S177" s="248"/>
      <c r="T177" s="24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0" t="s">
        <v>161</v>
      </c>
      <c r="AU177" s="250" t="s">
        <v>87</v>
      </c>
      <c r="AV177" s="13" t="s">
        <v>21</v>
      </c>
      <c r="AW177" s="13" t="s">
        <v>36</v>
      </c>
      <c r="AX177" s="13" t="s">
        <v>79</v>
      </c>
      <c r="AY177" s="250" t="s">
        <v>152</v>
      </c>
    </row>
    <row r="178" s="14" customFormat="1">
      <c r="A178" s="14"/>
      <c r="B178" s="251"/>
      <c r="C178" s="252"/>
      <c r="D178" s="242" t="s">
        <v>161</v>
      </c>
      <c r="E178" s="253" t="s">
        <v>1</v>
      </c>
      <c r="F178" s="254" t="s">
        <v>229</v>
      </c>
      <c r="G178" s="252"/>
      <c r="H178" s="255">
        <v>49.174999999999997</v>
      </c>
      <c r="I178" s="256"/>
      <c r="J178" s="252"/>
      <c r="K178" s="252"/>
      <c r="L178" s="257"/>
      <c r="M178" s="258"/>
      <c r="N178" s="259"/>
      <c r="O178" s="259"/>
      <c r="P178" s="259"/>
      <c r="Q178" s="259"/>
      <c r="R178" s="259"/>
      <c r="S178" s="259"/>
      <c r="T178" s="26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1" t="s">
        <v>161</v>
      </c>
      <c r="AU178" s="261" t="s">
        <v>87</v>
      </c>
      <c r="AV178" s="14" t="s">
        <v>87</v>
      </c>
      <c r="AW178" s="14" t="s">
        <v>36</v>
      </c>
      <c r="AX178" s="14" t="s">
        <v>21</v>
      </c>
      <c r="AY178" s="261" t="s">
        <v>152</v>
      </c>
    </row>
    <row r="179" s="2" customFormat="1" ht="33" customHeight="1">
      <c r="A179" s="39"/>
      <c r="B179" s="40"/>
      <c r="C179" s="227" t="s">
        <v>230</v>
      </c>
      <c r="D179" s="227" t="s">
        <v>154</v>
      </c>
      <c r="E179" s="228" t="s">
        <v>231</v>
      </c>
      <c r="F179" s="229" t="s">
        <v>232</v>
      </c>
      <c r="G179" s="230" t="s">
        <v>226</v>
      </c>
      <c r="H179" s="231">
        <v>5.04</v>
      </c>
      <c r="I179" s="232"/>
      <c r="J179" s="233">
        <f>ROUND(I179*H179,2)</f>
        <v>0</v>
      </c>
      <c r="K179" s="229" t="s">
        <v>158</v>
      </c>
      <c r="L179" s="45"/>
      <c r="M179" s="234" t="s">
        <v>1</v>
      </c>
      <c r="N179" s="235" t="s">
        <v>44</v>
      </c>
      <c r="O179" s="92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8" t="s">
        <v>159</v>
      </c>
      <c r="AT179" s="238" t="s">
        <v>154</v>
      </c>
      <c r="AU179" s="238" t="s">
        <v>87</v>
      </c>
      <c r="AY179" s="18" t="s">
        <v>152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8" t="s">
        <v>21</v>
      </c>
      <c r="BK179" s="239">
        <f>ROUND(I179*H179,2)</f>
        <v>0</v>
      </c>
      <c r="BL179" s="18" t="s">
        <v>159</v>
      </c>
      <c r="BM179" s="238" t="s">
        <v>233</v>
      </c>
    </row>
    <row r="180" s="13" customFormat="1">
      <c r="A180" s="13"/>
      <c r="B180" s="240"/>
      <c r="C180" s="241"/>
      <c r="D180" s="242" t="s">
        <v>161</v>
      </c>
      <c r="E180" s="243" t="s">
        <v>1</v>
      </c>
      <c r="F180" s="244" t="s">
        <v>234</v>
      </c>
      <c r="G180" s="241"/>
      <c r="H180" s="243" t="s">
        <v>1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0" t="s">
        <v>161</v>
      </c>
      <c r="AU180" s="250" t="s">
        <v>87</v>
      </c>
      <c r="AV180" s="13" t="s">
        <v>21</v>
      </c>
      <c r="AW180" s="13" t="s">
        <v>36</v>
      </c>
      <c r="AX180" s="13" t="s">
        <v>79</v>
      </c>
      <c r="AY180" s="250" t="s">
        <v>152</v>
      </c>
    </row>
    <row r="181" s="14" customFormat="1">
      <c r="A181" s="14"/>
      <c r="B181" s="251"/>
      <c r="C181" s="252"/>
      <c r="D181" s="242" t="s">
        <v>161</v>
      </c>
      <c r="E181" s="253" t="s">
        <v>1</v>
      </c>
      <c r="F181" s="254" t="s">
        <v>235</v>
      </c>
      <c r="G181" s="252"/>
      <c r="H181" s="255">
        <v>5.04</v>
      </c>
      <c r="I181" s="256"/>
      <c r="J181" s="252"/>
      <c r="K181" s="252"/>
      <c r="L181" s="257"/>
      <c r="M181" s="258"/>
      <c r="N181" s="259"/>
      <c r="O181" s="259"/>
      <c r="P181" s="259"/>
      <c r="Q181" s="259"/>
      <c r="R181" s="259"/>
      <c r="S181" s="259"/>
      <c r="T181" s="26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1" t="s">
        <v>161</v>
      </c>
      <c r="AU181" s="261" t="s">
        <v>87</v>
      </c>
      <c r="AV181" s="14" t="s">
        <v>87</v>
      </c>
      <c r="AW181" s="14" t="s">
        <v>36</v>
      </c>
      <c r="AX181" s="14" t="s">
        <v>21</v>
      </c>
      <c r="AY181" s="261" t="s">
        <v>152</v>
      </c>
    </row>
    <row r="182" s="2" customFormat="1" ht="33" customHeight="1">
      <c r="A182" s="39"/>
      <c r="B182" s="40"/>
      <c r="C182" s="227" t="s">
        <v>236</v>
      </c>
      <c r="D182" s="227" t="s">
        <v>154</v>
      </c>
      <c r="E182" s="228" t="s">
        <v>237</v>
      </c>
      <c r="F182" s="229" t="s">
        <v>238</v>
      </c>
      <c r="G182" s="230" t="s">
        <v>226</v>
      </c>
      <c r="H182" s="231">
        <v>72</v>
      </c>
      <c r="I182" s="232"/>
      <c r="J182" s="233">
        <f>ROUND(I182*H182,2)</f>
        <v>0</v>
      </c>
      <c r="K182" s="229" t="s">
        <v>158</v>
      </c>
      <c r="L182" s="45"/>
      <c r="M182" s="234" t="s">
        <v>1</v>
      </c>
      <c r="N182" s="235" t="s">
        <v>44</v>
      </c>
      <c r="O182" s="92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8" t="s">
        <v>159</v>
      </c>
      <c r="AT182" s="238" t="s">
        <v>154</v>
      </c>
      <c r="AU182" s="238" t="s">
        <v>87</v>
      </c>
      <c r="AY182" s="18" t="s">
        <v>152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8" t="s">
        <v>21</v>
      </c>
      <c r="BK182" s="239">
        <f>ROUND(I182*H182,2)</f>
        <v>0</v>
      </c>
      <c r="BL182" s="18" t="s">
        <v>159</v>
      </c>
      <c r="BM182" s="238" t="s">
        <v>239</v>
      </c>
    </row>
    <row r="183" s="13" customFormat="1">
      <c r="A183" s="13"/>
      <c r="B183" s="240"/>
      <c r="C183" s="241"/>
      <c r="D183" s="242" t="s">
        <v>161</v>
      </c>
      <c r="E183" s="243" t="s">
        <v>1</v>
      </c>
      <c r="F183" s="244" t="s">
        <v>240</v>
      </c>
      <c r="G183" s="241"/>
      <c r="H183" s="243" t="s">
        <v>1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0" t="s">
        <v>161</v>
      </c>
      <c r="AU183" s="250" t="s">
        <v>87</v>
      </c>
      <c r="AV183" s="13" t="s">
        <v>21</v>
      </c>
      <c r="AW183" s="13" t="s">
        <v>36</v>
      </c>
      <c r="AX183" s="13" t="s">
        <v>79</v>
      </c>
      <c r="AY183" s="250" t="s">
        <v>152</v>
      </c>
    </row>
    <row r="184" s="14" customFormat="1">
      <c r="A184" s="14"/>
      <c r="B184" s="251"/>
      <c r="C184" s="252"/>
      <c r="D184" s="242" t="s">
        <v>161</v>
      </c>
      <c r="E184" s="253" t="s">
        <v>1</v>
      </c>
      <c r="F184" s="254" t="s">
        <v>241</v>
      </c>
      <c r="G184" s="252"/>
      <c r="H184" s="255">
        <v>48</v>
      </c>
      <c r="I184" s="256"/>
      <c r="J184" s="252"/>
      <c r="K184" s="252"/>
      <c r="L184" s="257"/>
      <c r="M184" s="258"/>
      <c r="N184" s="259"/>
      <c r="O184" s="259"/>
      <c r="P184" s="259"/>
      <c r="Q184" s="259"/>
      <c r="R184" s="259"/>
      <c r="S184" s="259"/>
      <c r="T184" s="26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1" t="s">
        <v>161</v>
      </c>
      <c r="AU184" s="261" t="s">
        <v>87</v>
      </c>
      <c r="AV184" s="14" t="s">
        <v>87</v>
      </c>
      <c r="AW184" s="14" t="s">
        <v>36</v>
      </c>
      <c r="AX184" s="14" t="s">
        <v>79</v>
      </c>
      <c r="AY184" s="261" t="s">
        <v>152</v>
      </c>
    </row>
    <row r="185" s="14" customFormat="1">
      <c r="A185" s="14"/>
      <c r="B185" s="251"/>
      <c r="C185" s="252"/>
      <c r="D185" s="242" t="s">
        <v>161</v>
      </c>
      <c r="E185" s="253" t="s">
        <v>1</v>
      </c>
      <c r="F185" s="254" t="s">
        <v>242</v>
      </c>
      <c r="G185" s="252"/>
      <c r="H185" s="255">
        <v>24</v>
      </c>
      <c r="I185" s="256"/>
      <c r="J185" s="252"/>
      <c r="K185" s="252"/>
      <c r="L185" s="257"/>
      <c r="M185" s="258"/>
      <c r="N185" s="259"/>
      <c r="O185" s="259"/>
      <c r="P185" s="259"/>
      <c r="Q185" s="259"/>
      <c r="R185" s="259"/>
      <c r="S185" s="259"/>
      <c r="T185" s="26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1" t="s">
        <v>161</v>
      </c>
      <c r="AU185" s="261" t="s">
        <v>87</v>
      </c>
      <c r="AV185" s="14" t="s">
        <v>87</v>
      </c>
      <c r="AW185" s="14" t="s">
        <v>36</v>
      </c>
      <c r="AX185" s="14" t="s">
        <v>79</v>
      </c>
      <c r="AY185" s="261" t="s">
        <v>152</v>
      </c>
    </row>
    <row r="186" s="15" customFormat="1">
      <c r="A186" s="15"/>
      <c r="B186" s="262"/>
      <c r="C186" s="263"/>
      <c r="D186" s="242" t="s">
        <v>161</v>
      </c>
      <c r="E186" s="264" t="s">
        <v>1</v>
      </c>
      <c r="F186" s="265" t="s">
        <v>182</v>
      </c>
      <c r="G186" s="263"/>
      <c r="H186" s="266">
        <v>72</v>
      </c>
      <c r="I186" s="267"/>
      <c r="J186" s="263"/>
      <c r="K186" s="263"/>
      <c r="L186" s="268"/>
      <c r="M186" s="269"/>
      <c r="N186" s="270"/>
      <c r="O186" s="270"/>
      <c r="P186" s="270"/>
      <c r="Q186" s="270"/>
      <c r="R186" s="270"/>
      <c r="S186" s="270"/>
      <c r="T186" s="271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2" t="s">
        <v>161</v>
      </c>
      <c r="AU186" s="272" t="s">
        <v>87</v>
      </c>
      <c r="AV186" s="15" t="s">
        <v>159</v>
      </c>
      <c r="AW186" s="15" t="s">
        <v>36</v>
      </c>
      <c r="AX186" s="15" t="s">
        <v>21</v>
      </c>
      <c r="AY186" s="272" t="s">
        <v>152</v>
      </c>
    </row>
    <row r="187" s="2" customFormat="1" ht="21.75" customHeight="1">
      <c r="A187" s="39"/>
      <c r="B187" s="40"/>
      <c r="C187" s="227" t="s">
        <v>243</v>
      </c>
      <c r="D187" s="227" t="s">
        <v>154</v>
      </c>
      <c r="E187" s="228" t="s">
        <v>244</v>
      </c>
      <c r="F187" s="229" t="s">
        <v>245</v>
      </c>
      <c r="G187" s="230" t="s">
        <v>157</v>
      </c>
      <c r="H187" s="231">
        <v>114</v>
      </c>
      <c r="I187" s="232"/>
      <c r="J187" s="233">
        <f>ROUND(I187*H187,2)</f>
        <v>0</v>
      </c>
      <c r="K187" s="229" t="s">
        <v>158</v>
      </c>
      <c r="L187" s="45"/>
      <c r="M187" s="234" t="s">
        <v>1</v>
      </c>
      <c r="N187" s="235" t="s">
        <v>44</v>
      </c>
      <c r="O187" s="92"/>
      <c r="P187" s="236">
        <f>O187*H187</f>
        <v>0</v>
      </c>
      <c r="Q187" s="236">
        <v>0.00069999999999999999</v>
      </c>
      <c r="R187" s="236">
        <f>Q187*H187</f>
        <v>0.079799999999999996</v>
      </c>
      <c r="S187" s="236">
        <v>0</v>
      </c>
      <c r="T187" s="23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8" t="s">
        <v>159</v>
      </c>
      <c r="AT187" s="238" t="s">
        <v>154</v>
      </c>
      <c r="AU187" s="238" t="s">
        <v>87</v>
      </c>
      <c r="AY187" s="18" t="s">
        <v>152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8" t="s">
        <v>21</v>
      </c>
      <c r="BK187" s="239">
        <f>ROUND(I187*H187,2)</f>
        <v>0</v>
      </c>
      <c r="BL187" s="18" t="s">
        <v>159</v>
      </c>
      <c r="BM187" s="238" t="s">
        <v>246</v>
      </c>
    </row>
    <row r="188" s="13" customFormat="1">
      <c r="A188" s="13"/>
      <c r="B188" s="240"/>
      <c r="C188" s="241"/>
      <c r="D188" s="242" t="s">
        <v>161</v>
      </c>
      <c r="E188" s="243" t="s">
        <v>1</v>
      </c>
      <c r="F188" s="244" t="s">
        <v>240</v>
      </c>
      <c r="G188" s="241"/>
      <c r="H188" s="243" t="s">
        <v>1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0" t="s">
        <v>161</v>
      </c>
      <c r="AU188" s="250" t="s">
        <v>87</v>
      </c>
      <c r="AV188" s="13" t="s">
        <v>21</v>
      </c>
      <c r="AW188" s="13" t="s">
        <v>36</v>
      </c>
      <c r="AX188" s="13" t="s">
        <v>79</v>
      </c>
      <c r="AY188" s="250" t="s">
        <v>152</v>
      </c>
    </row>
    <row r="189" s="14" customFormat="1">
      <c r="A189" s="14"/>
      <c r="B189" s="251"/>
      <c r="C189" s="252"/>
      <c r="D189" s="242" t="s">
        <v>161</v>
      </c>
      <c r="E189" s="253" t="s">
        <v>1</v>
      </c>
      <c r="F189" s="254" t="s">
        <v>247</v>
      </c>
      <c r="G189" s="252"/>
      <c r="H189" s="255">
        <v>60</v>
      </c>
      <c r="I189" s="256"/>
      <c r="J189" s="252"/>
      <c r="K189" s="252"/>
      <c r="L189" s="257"/>
      <c r="M189" s="258"/>
      <c r="N189" s="259"/>
      <c r="O189" s="259"/>
      <c r="P189" s="259"/>
      <c r="Q189" s="259"/>
      <c r="R189" s="259"/>
      <c r="S189" s="259"/>
      <c r="T189" s="26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1" t="s">
        <v>161</v>
      </c>
      <c r="AU189" s="261" t="s">
        <v>87</v>
      </c>
      <c r="AV189" s="14" t="s">
        <v>87</v>
      </c>
      <c r="AW189" s="14" t="s">
        <v>36</v>
      </c>
      <c r="AX189" s="14" t="s">
        <v>79</v>
      </c>
      <c r="AY189" s="261" t="s">
        <v>152</v>
      </c>
    </row>
    <row r="190" s="14" customFormat="1">
      <c r="A190" s="14"/>
      <c r="B190" s="251"/>
      <c r="C190" s="252"/>
      <c r="D190" s="242" t="s">
        <v>161</v>
      </c>
      <c r="E190" s="253" t="s">
        <v>1</v>
      </c>
      <c r="F190" s="254" t="s">
        <v>248</v>
      </c>
      <c r="G190" s="252"/>
      <c r="H190" s="255">
        <v>54</v>
      </c>
      <c r="I190" s="256"/>
      <c r="J190" s="252"/>
      <c r="K190" s="252"/>
      <c r="L190" s="257"/>
      <c r="M190" s="258"/>
      <c r="N190" s="259"/>
      <c r="O190" s="259"/>
      <c r="P190" s="259"/>
      <c r="Q190" s="259"/>
      <c r="R190" s="259"/>
      <c r="S190" s="259"/>
      <c r="T190" s="26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1" t="s">
        <v>161</v>
      </c>
      <c r="AU190" s="261" t="s">
        <v>87</v>
      </c>
      <c r="AV190" s="14" t="s">
        <v>87</v>
      </c>
      <c r="AW190" s="14" t="s">
        <v>36</v>
      </c>
      <c r="AX190" s="14" t="s">
        <v>79</v>
      </c>
      <c r="AY190" s="261" t="s">
        <v>152</v>
      </c>
    </row>
    <row r="191" s="15" customFormat="1">
      <c r="A191" s="15"/>
      <c r="B191" s="262"/>
      <c r="C191" s="263"/>
      <c r="D191" s="242" t="s">
        <v>161</v>
      </c>
      <c r="E191" s="264" t="s">
        <v>1</v>
      </c>
      <c r="F191" s="265" t="s">
        <v>182</v>
      </c>
      <c r="G191" s="263"/>
      <c r="H191" s="266">
        <v>114</v>
      </c>
      <c r="I191" s="267"/>
      <c r="J191" s="263"/>
      <c r="K191" s="263"/>
      <c r="L191" s="268"/>
      <c r="M191" s="269"/>
      <c r="N191" s="270"/>
      <c r="O191" s="270"/>
      <c r="P191" s="270"/>
      <c r="Q191" s="270"/>
      <c r="R191" s="270"/>
      <c r="S191" s="270"/>
      <c r="T191" s="271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2" t="s">
        <v>161</v>
      </c>
      <c r="AU191" s="272" t="s">
        <v>87</v>
      </c>
      <c r="AV191" s="15" t="s">
        <v>159</v>
      </c>
      <c r="AW191" s="15" t="s">
        <v>36</v>
      </c>
      <c r="AX191" s="15" t="s">
        <v>21</v>
      </c>
      <c r="AY191" s="272" t="s">
        <v>152</v>
      </c>
    </row>
    <row r="192" s="2" customFormat="1" ht="16.5" customHeight="1">
      <c r="A192" s="39"/>
      <c r="B192" s="40"/>
      <c r="C192" s="227" t="s">
        <v>249</v>
      </c>
      <c r="D192" s="227" t="s">
        <v>154</v>
      </c>
      <c r="E192" s="228" t="s">
        <v>250</v>
      </c>
      <c r="F192" s="229" t="s">
        <v>251</v>
      </c>
      <c r="G192" s="230" t="s">
        <v>157</v>
      </c>
      <c r="H192" s="231">
        <v>114</v>
      </c>
      <c r="I192" s="232"/>
      <c r="J192" s="233">
        <f>ROUND(I192*H192,2)</f>
        <v>0</v>
      </c>
      <c r="K192" s="229" t="s">
        <v>158</v>
      </c>
      <c r="L192" s="45"/>
      <c r="M192" s="234" t="s">
        <v>1</v>
      </c>
      <c r="N192" s="235" t="s">
        <v>44</v>
      </c>
      <c r="O192" s="92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8" t="s">
        <v>159</v>
      </c>
      <c r="AT192" s="238" t="s">
        <v>154</v>
      </c>
      <c r="AU192" s="238" t="s">
        <v>87</v>
      </c>
      <c r="AY192" s="18" t="s">
        <v>152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8" t="s">
        <v>21</v>
      </c>
      <c r="BK192" s="239">
        <f>ROUND(I192*H192,2)</f>
        <v>0</v>
      </c>
      <c r="BL192" s="18" t="s">
        <v>159</v>
      </c>
      <c r="BM192" s="238" t="s">
        <v>252</v>
      </c>
    </row>
    <row r="193" s="2" customFormat="1" ht="21.75" customHeight="1">
      <c r="A193" s="39"/>
      <c r="B193" s="40"/>
      <c r="C193" s="227" t="s">
        <v>253</v>
      </c>
      <c r="D193" s="227" t="s">
        <v>154</v>
      </c>
      <c r="E193" s="228" t="s">
        <v>254</v>
      </c>
      <c r="F193" s="229" t="s">
        <v>255</v>
      </c>
      <c r="G193" s="230" t="s">
        <v>226</v>
      </c>
      <c r="H193" s="231">
        <v>72</v>
      </c>
      <c r="I193" s="232"/>
      <c r="J193" s="233">
        <f>ROUND(I193*H193,2)</f>
        <v>0</v>
      </c>
      <c r="K193" s="229" t="s">
        <v>158</v>
      </c>
      <c r="L193" s="45"/>
      <c r="M193" s="234" t="s">
        <v>1</v>
      </c>
      <c r="N193" s="235" t="s">
        <v>44</v>
      </c>
      <c r="O193" s="92"/>
      <c r="P193" s="236">
        <f>O193*H193</f>
        <v>0</v>
      </c>
      <c r="Q193" s="236">
        <v>0.00046000000000000001</v>
      </c>
      <c r="R193" s="236">
        <f>Q193*H193</f>
        <v>0.033120000000000004</v>
      </c>
      <c r="S193" s="236">
        <v>0</v>
      </c>
      <c r="T193" s="23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8" t="s">
        <v>159</v>
      </c>
      <c r="AT193" s="238" t="s">
        <v>154</v>
      </c>
      <c r="AU193" s="238" t="s">
        <v>87</v>
      </c>
      <c r="AY193" s="18" t="s">
        <v>152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8" t="s">
        <v>21</v>
      </c>
      <c r="BK193" s="239">
        <f>ROUND(I193*H193,2)</f>
        <v>0</v>
      </c>
      <c r="BL193" s="18" t="s">
        <v>159</v>
      </c>
      <c r="BM193" s="238" t="s">
        <v>256</v>
      </c>
    </row>
    <row r="194" s="13" customFormat="1">
      <c r="A194" s="13"/>
      <c r="B194" s="240"/>
      <c r="C194" s="241"/>
      <c r="D194" s="242" t="s">
        <v>161</v>
      </c>
      <c r="E194" s="243" t="s">
        <v>1</v>
      </c>
      <c r="F194" s="244" t="s">
        <v>240</v>
      </c>
      <c r="G194" s="241"/>
      <c r="H194" s="243" t="s">
        <v>1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0" t="s">
        <v>161</v>
      </c>
      <c r="AU194" s="250" t="s">
        <v>87</v>
      </c>
      <c r="AV194" s="13" t="s">
        <v>21</v>
      </c>
      <c r="AW194" s="13" t="s">
        <v>36</v>
      </c>
      <c r="AX194" s="13" t="s">
        <v>79</v>
      </c>
      <c r="AY194" s="250" t="s">
        <v>152</v>
      </c>
    </row>
    <row r="195" s="14" customFormat="1">
      <c r="A195" s="14"/>
      <c r="B195" s="251"/>
      <c r="C195" s="252"/>
      <c r="D195" s="242" t="s">
        <v>161</v>
      </c>
      <c r="E195" s="253" t="s">
        <v>1</v>
      </c>
      <c r="F195" s="254" t="s">
        <v>241</v>
      </c>
      <c r="G195" s="252"/>
      <c r="H195" s="255">
        <v>48</v>
      </c>
      <c r="I195" s="256"/>
      <c r="J195" s="252"/>
      <c r="K195" s="252"/>
      <c r="L195" s="257"/>
      <c r="M195" s="258"/>
      <c r="N195" s="259"/>
      <c r="O195" s="259"/>
      <c r="P195" s="259"/>
      <c r="Q195" s="259"/>
      <c r="R195" s="259"/>
      <c r="S195" s="259"/>
      <c r="T195" s="26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1" t="s">
        <v>161</v>
      </c>
      <c r="AU195" s="261" t="s">
        <v>87</v>
      </c>
      <c r="AV195" s="14" t="s">
        <v>87</v>
      </c>
      <c r="AW195" s="14" t="s">
        <v>36</v>
      </c>
      <c r="AX195" s="14" t="s">
        <v>79</v>
      </c>
      <c r="AY195" s="261" t="s">
        <v>152</v>
      </c>
    </row>
    <row r="196" s="14" customFormat="1">
      <c r="A196" s="14"/>
      <c r="B196" s="251"/>
      <c r="C196" s="252"/>
      <c r="D196" s="242" t="s">
        <v>161</v>
      </c>
      <c r="E196" s="253" t="s">
        <v>1</v>
      </c>
      <c r="F196" s="254" t="s">
        <v>242</v>
      </c>
      <c r="G196" s="252"/>
      <c r="H196" s="255">
        <v>24</v>
      </c>
      <c r="I196" s="256"/>
      <c r="J196" s="252"/>
      <c r="K196" s="252"/>
      <c r="L196" s="257"/>
      <c r="M196" s="258"/>
      <c r="N196" s="259"/>
      <c r="O196" s="259"/>
      <c r="P196" s="259"/>
      <c r="Q196" s="259"/>
      <c r="R196" s="259"/>
      <c r="S196" s="259"/>
      <c r="T196" s="26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1" t="s">
        <v>161</v>
      </c>
      <c r="AU196" s="261" t="s">
        <v>87</v>
      </c>
      <c r="AV196" s="14" t="s">
        <v>87</v>
      </c>
      <c r="AW196" s="14" t="s">
        <v>36</v>
      </c>
      <c r="AX196" s="14" t="s">
        <v>79</v>
      </c>
      <c r="AY196" s="261" t="s">
        <v>152</v>
      </c>
    </row>
    <row r="197" s="15" customFormat="1">
      <c r="A197" s="15"/>
      <c r="B197" s="262"/>
      <c r="C197" s="263"/>
      <c r="D197" s="242" t="s">
        <v>161</v>
      </c>
      <c r="E197" s="264" t="s">
        <v>1</v>
      </c>
      <c r="F197" s="265" t="s">
        <v>182</v>
      </c>
      <c r="G197" s="263"/>
      <c r="H197" s="266">
        <v>72</v>
      </c>
      <c r="I197" s="267"/>
      <c r="J197" s="263"/>
      <c r="K197" s="263"/>
      <c r="L197" s="268"/>
      <c r="M197" s="269"/>
      <c r="N197" s="270"/>
      <c r="O197" s="270"/>
      <c r="P197" s="270"/>
      <c r="Q197" s="270"/>
      <c r="R197" s="270"/>
      <c r="S197" s="270"/>
      <c r="T197" s="271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2" t="s">
        <v>161</v>
      </c>
      <c r="AU197" s="272" t="s">
        <v>87</v>
      </c>
      <c r="AV197" s="15" t="s">
        <v>159</v>
      </c>
      <c r="AW197" s="15" t="s">
        <v>36</v>
      </c>
      <c r="AX197" s="15" t="s">
        <v>21</v>
      </c>
      <c r="AY197" s="272" t="s">
        <v>152</v>
      </c>
    </row>
    <row r="198" s="2" customFormat="1" ht="24.15" customHeight="1">
      <c r="A198" s="39"/>
      <c r="B198" s="40"/>
      <c r="C198" s="227" t="s">
        <v>257</v>
      </c>
      <c r="D198" s="227" t="s">
        <v>154</v>
      </c>
      <c r="E198" s="228" t="s">
        <v>258</v>
      </c>
      <c r="F198" s="229" t="s">
        <v>259</v>
      </c>
      <c r="G198" s="230" t="s">
        <v>226</v>
      </c>
      <c r="H198" s="231">
        <v>72</v>
      </c>
      <c r="I198" s="232"/>
      <c r="J198" s="233">
        <f>ROUND(I198*H198,2)</f>
        <v>0</v>
      </c>
      <c r="K198" s="229" t="s">
        <v>158</v>
      </c>
      <c r="L198" s="45"/>
      <c r="M198" s="234" t="s">
        <v>1</v>
      </c>
      <c r="N198" s="235" t="s">
        <v>44</v>
      </c>
      <c r="O198" s="92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8" t="s">
        <v>159</v>
      </c>
      <c r="AT198" s="238" t="s">
        <v>154</v>
      </c>
      <c r="AU198" s="238" t="s">
        <v>87</v>
      </c>
      <c r="AY198" s="18" t="s">
        <v>152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8" t="s">
        <v>21</v>
      </c>
      <c r="BK198" s="239">
        <f>ROUND(I198*H198,2)</f>
        <v>0</v>
      </c>
      <c r="BL198" s="18" t="s">
        <v>159</v>
      </c>
      <c r="BM198" s="238" t="s">
        <v>260</v>
      </c>
    </row>
    <row r="199" s="2" customFormat="1" ht="33" customHeight="1">
      <c r="A199" s="39"/>
      <c r="B199" s="40"/>
      <c r="C199" s="227" t="s">
        <v>261</v>
      </c>
      <c r="D199" s="227" t="s">
        <v>154</v>
      </c>
      <c r="E199" s="228" t="s">
        <v>262</v>
      </c>
      <c r="F199" s="229" t="s">
        <v>263</v>
      </c>
      <c r="G199" s="230" t="s">
        <v>226</v>
      </c>
      <c r="H199" s="231">
        <v>102.215</v>
      </c>
      <c r="I199" s="232"/>
      <c r="J199" s="233">
        <f>ROUND(I199*H199,2)</f>
        <v>0</v>
      </c>
      <c r="K199" s="229" t="s">
        <v>1</v>
      </c>
      <c r="L199" s="45"/>
      <c r="M199" s="234" t="s">
        <v>1</v>
      </c>
      <c r="N199" s="235" t="s">
        <v>44</v>
      </c>
      <c r="O199" s="92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8" t="s">
        <v>159</v>
      </c>
      <c r="AT199" s="238" t="s">
        <v>154</v>
      </c>
      <c r="AU199" s="238" t="s">
        <v>87</v>
      </c>
      <c r="AY199" s="18" t="s">
        <v>152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8" t="s">
        <v>21</v>
      </c>
      <c r="BK199" s="239">
        <f>ROUND(I199*H199,2)</f>
        <v>0</v>
      </c>
      <c r="BL199" s="18" t="s">
        <v>159</v>
      </c>
      <c r="BM199" s="238" t="s">
        <v>264</v>
      </c>
    </row>
    <row r="200" s="13" customFormat="1">
      <c r="A200" s="13"/>
      <c r="B200" s="240"/>
      <c r="C200" s="241"/>
      <c r="D200" s="242" t="s">
        <v>161</v>
      </c>
      <c r="E200" s="243" t="s">
        <v>1</v>
      </c>
      <c r="F200" s="244" t="s">
        <v>265</v>
      </c>
      <c r="G200" s="241"/>
      <c r="H200" s="243" t="s">
        <v>1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0" t="s">
        <v>161</v>
      </c>
      <c r="AU200" s="250" t="s">
        <v>87</v>
      </c>
      <c r="AV200" s="13" t="s">
        <v>21</v>
      </c>
      <c r="AW200" s="13" t="s">
        <v>36</v>
      </c>
      <c r="AX200" s="13" t="s">
        <v>79</v>
      </c>
      <c r="AY200" s="250" t="s">
        <v>152</v>
      </c>
    </row>
    <row r="201" s="14" customFormat="1">
      <c r="A201" s="14"/>
      <c r="B201" s="251"/>
      <c r="C201" s="252"/>
      <c r="D201" s="242" t="s">
        <v>161</v>
      </c>
      <c r="E201" s="253" t="s">
        <v>1</v>
      </c>
      <c r="F201" s="254" t="s">
        <v>266</v>
      </c>
      <c r="G201" s="252"/>
      <c r="H201" s="255">
        <v>49.174999999999997</v>
      </c>
      <c r="I201" s="256"/>
      <c r="J201" s="252"/>
      <c r="K201" s="252"/>
      <c r="L201" s="257"/>
      <c r="M201" s="258"/>
      <c r="N201" s="259"/>
      <c r="O201" s="259"/>
      <c r="P201" s="259"/>
      <c r="Q201" s="259"/>
      <c r="R201" s="259"/>
      <c r="S201" s="259"/>
      <c r="T201" s="26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1" t="s">
        <v>161</v>
      </c>
      <c r="AU201" s="261" t="s">
        <v>87</v>
      </c>
      <c r="AV201" s="14" t="s">
        <v>87</v>
      </c>
      <c r="AW201" s="14" t="s">
        <v>36</v>
      </c>
      <c r="AX201" s="14" t="s">
        <v>79</v>
      </c>
      <c r="AY201" s="261" t="s">
        <v>152</v>
      </c>
    </row>
    <row r="202" s="13" customFormat="1">
      <c r="A202" s="13"/>
      <c r="B202" s="240"/>
      <c r="C202" s="241"/>
      <c r="D202" s="242" t="s">
        <v>161</v>
      </c>
      <c r="E202" s="243" t="s">
        <v>1</v>
      </c>
      <c r="F202" s="244" t="s">
        <v>267</v>
      </c>
      <c r="G202" s="241"/>
      <c r="H202" s="243" t="s">
        <v>1</v>
      </c>
      <c r="I202" s="245"/>
      <c r="J202" s="241"/>
      <c r="K202" s="241"/>
      <c r="L202" s="246"/>
      <c r="M202" s="247"/>
      <c r="N202" s="248"/>
      <c r="O202" s="248"/>
      <c r="P202" s="248"/>
      <c r="Q202" s="248"/>
      <c r="R202" s="248"/>
      <c r="S202" s="248"/>
      <c r="T202" s="24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0" t="s">
        <v>161</v>
      </c>
      <c r="AU202" s="250" t="s">
        <v>87</v>
      </c>
      <c r="AV202" s="13" t="s">
        <v>21</v>
      </c>
      <c r="AW202" s="13" t="s">
        <v>36</v>
      </c>
      <c r="AX202" s="13" t="s">
        <v>79</v>
      </c>
      <c r="AY202" s="250" t="s">
        <v>152</v>
      </c>
    </row>
    <row r="203" s="14" customFormat="1">
      <c r="A203" s="14"/>
      <c r="B203" s="251"/>
      <c r="C203" s="252"/>
      <c r="D203" s="242" t="s">
        <v>161</v>
      </c>
      <c r="E203" s="253" t="s">
        <v>1</v>
      </c>
      <c r="F203" s="254" t="s">
        <v>268</v>
      </c>
      <c r="G203" s="252"/>
      <c r="H203" s="255">
        <v>77.040000000000006</v>
      </c>
      <c r="I203" s="256"/>
      <c r="J203" s="252"/>
      <c r="K203" s="252"/>
      <c r="L203" s="257"/>
      <c r="M203" s="258"/>
      <c r="N203" s="259"/>
      <c r="O203" s="259"/>
      <c r="P203" s="259"/>
      <c r="Q203" s="259"/>
      <c r="R203" s="259"/>
      <c r="S203" s="259"/>
      <c r="T203" s="26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1" t="s">
        <v>161</v>
      </c>
      <c r="AU203" s="261" t="s">
        <v>87</v>
      </c>
      <c r="AV203" s="14" t="s">
        <v>87</v>
      </c>
      <c r="AW203" s="14" t="s">
        <v>36</v>
      </c>
      <c r="AX203" s="14" t="s">
        <v>79</v>
      </c>
      <c r="AY203" s="261" t="s">
        <v>152</v>
      </c>
    </row>
    <row r="204" s="13" customFormat="1">
      <c r="A204" s="13"/>
      <c r="B204" s="240"/>
      <c r="C204" s="241"/>
      <c r="D204" s="242" t="s">
        <v>161</v>
      </c>
      <c r="E204" s="243" t="s">
        <v>1</v>
      </c>
      <c r="F204" s="244" t="s">
        <v>269</v>
      </c>
      <c r="G204" s="241"/>
      <c r="H204" s="243" t="s">
        <v>1</v>
      </c>
      <c r="I204" s="245"/>
      <c r="J204" s="241"/>
      <c r="K204" s="241"/>
      <c r="L204" s="246"/>
      <c r="M204" s="247"/>
      <c r="N204" s="248"/>
      <c r="O204" s="248"/>
      <c r="P204" s="248"/>
      <c r="Q204" s="248"/>
      <c r="R204" s="248"/>
      <c r="S204" s="248"/>
      <c r="T204" s="24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0" t="s">
        <v>161</v>
      </c>
      <c r="AU204" s="250" t="s">
        <v>87</v>
      </c>
      <c r="AV204" s="13" t="s">
        <v>21</v>
      </c>
      <c r="AW204" s="13" t="s">
        <v>36</v>
      </c>
      <c r="AX204" s="13" t="s">
        <v>79</v>
      </c>
      <c r="AY204" s="250" t="s">
        <v>152</v>
      </c>
    </row>
    <row r="205" s="14" customFormat="1">
      <c r="A205" s="14"/>
      <c r="B205" s="251"/>
      <c r="C205" s="252"/>
      <c r="D205" s="242" t="s">
        <v>161</v>
      </c>
      <c r="E205" s="253" t="s">
        <v>1</v>
      </c>
      <c r="F205" s="254" t="s">
        <v>270</v>
      </c>
      <c r="G205" s="252"/>
      <c r="H205" s="255">
        <v>-24</v>
      </c>
      <c r="I205" s="256"/>
      <c r="J205" s="252"/>
      <c r="K205" s="252"/>
      <c r="L205" s="257"/>
      <c r="M205" s="258"/>
      <c r="N205" s="259"/>
      <c r="O205" s="259"/>
      <c r="P205" s="259"/>
      <c r="Q205" s="259"/>
      <c r="R205" s="259"/>
      <c r="S205" s="259"/>
      <c r="T205" s="26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1" t="s">
        <v>161</v>
      </c>
      <c r="AU205" s="261" t="s">
        <v>87</v>
      </c>
      <c r="AV205" s="14" t="s">
        <v>87</v>
      </c>
      <c r="AW205" s="14" t="s">
        <v>36</v>
      </c>
      <c r="AX205" s="14" t="s">
        <v>79</v>
      </c>
      <c r="AY205" s="261" t="s">
        <v>152</v>
      </c>
    </row>
    <row r="206" s="15" customFormat="1">
      <c r="A206" s="15"/>
      <c r="B206" s="262"/>
      <c r="C206" s="263"/>
      <c r="D206" s="242" t="s">
        <v>161</v>
      </c>
      <c r="E206" s="264" t="s">
        <v>1</v>
      </c>
      <c r="F206" s="265" t="s">
        <v>182</v>
      </c>
      <c r="G206" s="263"/>
      <c r="H206" s="266">
        <v>102.215</v>
      </c>
      <c r="I206" s="267"/>
      <c r="J206" s="263"/>
      <c r="K206" s="263"/>
      <c r="L206" s="268"/>
      <c r="M206" s="269"/>
      <c r="N206" s="270"/>
      <c r="O206" s="270"/>
      <c r="P206" s="270"/>
      <c r="Q206" s="270"/>
      <c r="R206" s="270"/>
      <c r="S206" s="270"/>
      <c r="T206" s="271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72" t="s">
        <v>161</v>
      </c>
      <c r="AU206" s="272" t="s">
        <v>87</v>
      </c>
      <c r="AV206" s="15" t="s">
        <v>159</v>
      </c>
      <c r="AW206" s="15" t="s">
        <v>36</v>
      </c>
      <c r="AX206" s="15" t="s">
        <v>21</v>
      </c>
      <c r="AY206" s="272" t="s">
        <v>152</v>
      </c>
    </row>
    <row r="207" s="2" customFormat="1" ht="24.15" customHeight="1">
      <c r="A207" s="39"/>
      <c r="B207" s="40"/>
      <c r="C207" s="227" t="s">
        <v>271</v>
      </c>
      <c r="D207" s="227" t="s">
        <v>154</v>
      </c>
      <c r="E207" s="228" t="s">
        <v>272</v>
      </c>
      <c r="F207" s="229" t="s">
        <v>273</v>
      </c>
      <c r="G207" s="230" t="s">
        <v>226</v>
      </c>
      <c r="H207" s="231">
        <v>102.215</v>
      </c>
      <c r="I207" s="232"/>
      <c r="J207" s="233">
        <f>ROUND(I207*H207,2)</f>
        <v>0</v>
      </c>
      <c r="K207" s="229" t="s">
        <v>158</v>
      </c>
      <c r="L207" s="45"/>
      <c r="M207" s="234" t="s">
        <v>1</v>
      </c>
      <c r="N207" s="235" t="s">
        <v>44</v>
      </c>
      <c r="O207" s="92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8" t="s">
        <v>159</v>
      </c>
      <c r="AT207" s="238" t="s">
        <v>154</v>
      </c>
      <c r="AU207" s="238" t="s">
        <v>87</v>
      </c>
      <c r="AY207" s="18" t="s">
        <v>152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8" t="s">
        <v>21</v>
      </c>
      <c r="BK207" s="239">
        <f>ROUND(I207*H207,2)</f>
        <v>0</v>
      </c>
      <c r="BL207" s="18" t="s">
        <v>159</v>
      </c>
      <c r="BM207" s="238" t="s">
        <v>274</v>
      </c>
    </row>
    <row r="208" s="2" customFormat="1" ht="16.5" customHeight="1">
      <c r="A208" s="39"/>
      <c r="B208" s="40"/>
      <c r="C208" s="227" t="s">
        <v>7</v>
      </c>
      <c r="D208" s="227" t="s">
        <v>154</v>
      </c>
      <c r="E208" s="228" t="s">
        <v>275</v>
      </c>
      <c r="F208" s="229" t="s">
        <v>276</v>
      </c>
      <c r="G208" s="230" t="s">
        <v>226</v>
      </c>
      <c r="H208" s="231">
        <v>102.215</v>
      </c>
      <c r="I208" s="232"/>
      <c r="J208" s="233">
        <f>ROUND(I208*H208,2)</f>
        <v>0</v>
      </c>
      <c r="K208" s="229" t="s">
        <v>158</v>
      </c>
      <c r="L208" s="45"/>
      <c r="M208" s="234" t="s">
        <v>1</v>
      </c>
      <c r="N208" s="235" t="s">
        <v>44</v>
      </c>
      <c r="O208" s="92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8" t="s">
        <v>159</v>
      </c>
      <c r="AT208" s="238" t="s">
        <v>154</v>
      </c>
      <c r="AU208" s="238" t="s">
        <v>87</v>
      </c>
      <c r="AY208" s="18" t="s">
        <v>152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8" t="s">
        <v>21</v>
      </c>
      <c r="BK208" s="239">
        <f>ROUND(I208*H208,2)</f>
        <v>0</v>
      </c>
      <c r="BL208" s="18" t="s">
        <v>159</v>
      </c>
      <c r="BM208" s="238" t="s">
        <v>277</v>
      </c>
    </row>
    <row r="209" s="13" customFormat="1">
      <c r="A209" s="13"/>
      <c r="B209" s="240"/>
      <c r="C209" s="241"/>
      <c r="D209" s="242" t="s">
        <v>161</v>
      </c>
      <c r="E209" s="243" t="s">
        <v>1</v>
      </c>
      <c r="F209" s="244" t="s">
        <v>265</v>
      </c>
      <c r="G209" s="241"/>
      <c r="H209" s="243" t="s">
        <v>1</v>
      </c>
      <c r="I209" s="245"/>
      <c r="J209" s="241"/>
      <c r="K209" s="241"/>
      <c r="L209" s="246"/>
      <c r="M209" s="247"/>
      <c r="N209" s="248"/>
      <c r="O209" s="248"/>
      <c r="P209" s="248"/>
      <c r="Q209" s="248"/>
      <c r="R209" s="248"/>
      <c r="S209" s="248"/>
      <c r="T209" s="24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0" t="s">
        <v>161</v>
      </c>
      <c r="AU209" s="250" t="s">
        <v>87</v>
      </c>
      <c r="AV209" s="13" t="s">
        <v>21</v>
      </c>
      <c r="AW209" s="13" t="s">
        <v>36</v>
      </c>
      <c r="AX209" s="13" t="s">
        <v>79</v>
      </c>
      <c r="AY209" s="250" t="s">
        <v>152</v>
      </c>
    </row>
    <row r="210" s="14" customFormat="1">
      <c r="A210" s="14"/>
      <c r="B210" s="251"/>
      <c r="C210" s="252"/>
      <c r="D210" s="242" t="s">
        <v>161</v>
      </c>
      <c r="E210" s="253" t="s">
        <v>1</v>
      </c>
      <c r="F210" s="254" t="s">
        <v>266</v>
      </c>
      <c r="G210" s="252"/>
      <c r="H210" s="255">
        <v>49.174999999999997</v>
      </c>
      <c r="I210" s="256"/>
      <c r="J210" s="252"/>
      <c r="K210" s="252"/>
      <c r="L210" s="257"/>
      <c r="M210" s="258"/>
      <c r="N210" s="259"/>
      <c r="O210" s="259"/>
      <c r="P210" s="259"/>
      <c r="Q210" s="259"/>
      <c r="R210" s="259"/>
      <c r="S210" s="259"/>
      <c r="T210" s="26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1" t="s">
        <v>161</v>
      </c>
      <c r="AU210" s="261" t="s">
        <v>87</v>
      </c>
      <c r="AV210" s="14" t="s">
        <v>87</v>
      </c>
      <c r="AW210" s="14" t="s">
        <v>36</v>
      </c>
      <c r="AX210" s="14" t="s">
        <v>79</v>
      </c>
      <c r="AY210" s="261" t="s">
        <v>152</v>
      </c>
    </row>
    <row r="211" s="13" customFormat="1">
      <c r="A211" s="13"/>
      <c r="B211" s="240"/>
      <c r="C211" s="241"/>
      <c r="D211" s="242" t="s">
        <v>161</v>
      </c>
      <c r="E211" s="243" t="s">
        <v>1</v>
      </c>
      <c r="F211" s="244" t="s">
        <v>267</v>
      </c>
      <c r="G211" s="241"/>
      <c r="H211" s="243" t="s">
        <v>1</v>
      </c>
      <c r="I211" s="245"/>
      <c r="J211" s="241"/>
      <c r="K211" s="241"/>
      <c r="L211" s="246"/>
      <c r="M211" s="247"/>
      <c r="N211" s="248"/>
      <c r="O211" s="248"/>
      <c r="P211" s="248"/>
      <c r="Q211" s="248"/>
      <c r="R211" s="248"/>
      <c r="S211" s="248"/>
      <c r="T211" s="24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0" t="s">
        <v>161</v>
      </c>
      <c r="AU211" s="250" t="s">
        <v>87</v>
      </c>
      <c r="AV211" s="13" t="s">
        <v>21</v>
      </c>
      <c r="AW211" s="13" t="s">
        <v>36</v>
      </c>
      <c r="AX211" s="13" t="s">
        <v>79</v>
      </c>
      <c r="AY211" s="250" t="s">
        <v>152</v>
      </c>
    </row>
    <row r="212" s="14" customFormat="1">
      <c r="A212" s="14"/>
      <c r="B212" s="251"/>
      <c r="C212" s="252"/>
      <c r="D212" s="242" t="s">
        <v>161</v>
      </c>
      <c r="E212" s="253" t="s">
        <v>1</v>
      </c>
      <c r="F212" s="254" t="s">
        <v>268</v>
      </c>
      <c r="G212" s="252"/>
      <c r="H212" s="255">
        <v>77.040000000000006</v>
      </c>
      <c r="I212" s="256"/>
      <c r="J212" s="252"/>
      <c r="K212" s="252"/>
      <c r="L212" s="257"/>
      <c r="M212" s="258"/>
      <c r="N212" s="259"/>
      <c r="O212" s="259"/>
      <c r="P212" s="259"/>
      <c r="Q212" s="259"/>
      <c r="R212" s="259"/>
      <c r="S212" s="259"/>
      <c r="T212" s="26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1" t="s">
        <v>161</v>
      </c>
      <c r="AU212" s="261" t="s">
        <v>87</v>
      </c>
      <c r="AV212" s="14" t="s">
        <v>87</v>
      </c>
      <c r="AW212" s="14" t="s">
        <v>36</v>
      </c>
      <c r="AX212" s="14" t="s">
        <v>79</v>
      </c>
      <c r="AY212" s="261" t="s">
        <v>152</v>
      </c>
    </row>
    <row r="213" s="13" customFormat="1">
      <c r="A213" s="13"/>
      <c r="B213" s="240"/>
      <c r="C213" s="241"/>
      <c r="D213" s="242" t="s">
        <v>161</v>
      </c>
      <c r="E213" s="243" t="s">
        <v>1</v>
      </c>
      <c r="F213" s="244" t="s">
        <v>269</v>
      </c>
      <c r="G213" s="241"/>
      <c r="H213" s="243" t="s">
        <v>1</v>
      </c>
      <c r="I213" s="245"/>
      <c r="J213" s="241"/>
      <c r="K213" s="241"/>
      <c r="L213" s="246"/>
      <c r="M213" s="247"/>
      <c r="N213" s="248"/>
      <c r="O213" s="248"/>
      <c r="P213" s="248"/>
      <c r="Q213" s="248"/>
      <c r="R213" s="248"/>
      <c r="S213" s="248"/>
      <c r="T213" s="24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0" t="s">
        <v>161</v>
      </c>
      <c r="AU213" s="250" t="s">
        <v>87</v>
      </c>
      <c r="AV213" s="13" t="s">
        <v>21</v>
      </c>
      <c r="AW213" s="13" t="s">
        <v>36</v>
      </c>
      <c r="AX213" s="13" t="s">
        <v>79</v>
      </c>
      <c r="AY213" s="250" t="s">
        <v>152</v>
      </c>
    </row>
    <row r="214" s="14" customFormat="1">
      <c r="A214" s="14"/>
      <c r="B214" s="251"/>
      <c r="C214" s="252"/>
      <c r="D214" s="242" t="s">
        <v>161</v>
      </c>
      <c r="E214" s="253" t="s">
        <v>1</v>
      </c>
      <c r="F214" s="254" t="s">
        <v>270</v>
      </c>
      <c r="G214" s="252"/>
      <c r="H214" s="255">
        <v>-24</v>
      </c>
      <c r="I214" s="256"/>
      <c r="J214" s="252"/>
      <c r="K214" s="252"/>
      <c r="L214" s="257"/>
      <c r="M214" s="258"/>
      <c r="N214" s="259"/>
      <c r="O214" s="259"/>
      <c r="P214" s="259"/>
      <c r="Q214" s="259"/>
      <c r="R214" s="259"/>
      <c r="S214" s="259"/>
      <c r="T214" s="26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1" t="s">
        <v>161</v>
      </c>
      <c r="AU214" s="261" t="s">
        <v>87</v>
      </c>
      <c r="AV214" s="14" t="s">
        <v>87</v>
      </c>
      <c r="AW214" s="14" t="s">
        <v>36</v>
      </c>
      <c r="AX214" s="14" t="s">
        <v>79</v>
      </c>
      <c r="AY214" s="261" t="s">
        <v>152</v>
      </c>
    </row>
    <row r="215" s="15" customFormat="1">
      <c r="A215" s="15"/>
      <c r="B215" s="262"/>
      <c r="C215" s="263"/>
      <c r="D215" s="242" t="s">
        <v>161</v>
      </c>
      <c r="E215" s="264" t="s">
        <v>1</v>
      </c>
      <c r="F215" s="265" t="s">
        <v>182</v>
      </c>
      <c r="G215" s="263"/>
      <c r="H215" s="266">
        <v>102.215</v>
      </c>
      <c r="I215" s="267"/>
      <c r="J215" s="263"/>
      <c r="K215" s="263"/>
      <c r="L215" s="268"/>
      <c r="M215" s="269"/>
      <c r="N215" s="270"/>
      <c r="O215" s="270"/>
      <c r="P215" s="270"/>
      <c r="Q215" s="270"/>
      <c r="R215" s="270"/>
      <c r="S215" s="270"/>
      <c r="T215" s="271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2" t="s">
        <v>161</v>
      </c>
      <c r="AU215" s="272" t="s">
        <v>87</v>
      </c>
      <c r="AV215" s="15" t="s">
        <v>159</v>
      </c>
      <c r="AW215" s="15" t="s">
        <v>36</v>
      </c>
      <c r="AX215" s="15" t="s">
        <v>21</v>
      </c>
      <c r="AY215" s="272" t="s">
        <v>152</v>
      </c>
    </row>
    <row r="216" s="2" customFormat="1" ht="33" customHeight="1">
      <c r="A216" s="39"/>
      <c r="B216" s="40"/>
      <c r="C216" s="227" t="s">
        <v>278</v>
      </c>
      <c r="D216" s="227" t="s">
        <v>154</v>
      </c>
      <c r="E216" s="228" t="s">
        <v>279</v>
      </c>
      <c r="F216" s="229" t="s">
        <v>280</v>
      </c>
      <c r="G216" s="230" t="s">
        <v>281</v>
      </c>
      <c r="H216" s="231">
        <v>183.987</v>
      </c>
      <c r="I216" s="232"/>
      <c r="J216" s="233">
        <f>ROUND(I216*H216,2)</f>
        <v>0</v>
      </c>
      <c r="K216" s="229" t="s">
        <v>158</v>
      </c>
      <c r="L216" s="45"/>
      <c r="M216" s="234" t="s">
        <v>1</v>
      </c>
      <c r="N216" s="235" t="s">
        <v>44</v>
      </c>
      <c r="O216" s="92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8" t="s">
        <v>159</v>
      </c>
      <c r="AT216" s="238" t="s">
        <v>154</v>
      </c>
      <c r="AU216" s="238" t="s">
        <v>87</v>
      </c>
      <c r="AY216" s="18" t="s">
        <v>152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8" t="s">
        <v>21</v>
      </c>
      <c r="BK216" s="239">
        <f>ROUND(I216*H216,2)</f>
        <v>0</v>
      </c>
      <c r="BL216" s="18" t="s">
        <v>159</v>
      </c>
      <c r="BM216" s="238" t="s">
        <v>282</v>
      </c>
    </row>
    <row r="217" s="14" customFormat="1">
      <c r="A217" s="14"/>
      <c r="B217" s="251"/>
      <c r="C217" s="252"/>
      <c r="D217" s="242" t="s">
        <v>161</v>
      </c>
      <c r="E217" s="253" t="s">
        <v>1</v>
      </c>
      <c r="F217" s="254" t="s">
        <v>283</v>
      </c>
      <c r="G217" s="252"/>
      <c r="H217" s="255">
        <v>183.987</v>
      </c>
      <c r="I217" s="256"/>
      <c r="J217" s="252"/>
      <c r="K217" s="252"/>
      <c r="L217" s="257"/>
      <c r="M217" s="258"/>
      <c r="N217" s="259"/>
      <c r="O217" s="259"/>
      <c r="P217" s="259"/>
      <c r="Q217" s="259"/>
      <c r="R217" s="259"/>
      <c r="S217" s="259"/>
      <c r="T217" s="26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1" t="s">
        <v>161</v>
      </c>
      <c r="AU217" s="261" t="s">
        <v>87</v>
      </c>
      <c r="AV217" s="14" t="s">
        <v>87</v>
      </c>
      <c r="AW217" s="14" t="s">
        <v>36</v>
      </c>
      <c r="AX217" s="14" t="s">
        <v>21</v>
      </c>
      <c r="AY217" s="261" t="s">
        <v>152</v>
      </c>
    </row>
    <row r="218" s="2" customFormat="1" ht="24.15" customHeight="1">
      <c r="A218" s="39"/>
      <c r="B218" s="40"/>
      <c r="C218" s="227" t="s">
        <v>284</v>
      </c>
      <c r="D218" s="227" t="s">
        <v>154</v>
      </c>
      <c r="E218" s="228" t="s">
        <v>285</v>
      </c>
      <c r="F218" s="229" t="s">
        <v>286</v>
      </c>
      <c r="G218" s="230" t="s">
        <v>226</v>
      </c>
      <c r="H218" s="231">
        <v>125.75</v>
      </c>
      <c r="I218" s="232"/>
      <c r="J218" s="233">
        <f>ROUND(I218*H218,2)</f>
        <v>0</v>
      </c>
      <c r="K218" s="229" t="s">
        <v>158</v>
      </c>
      <c r="L218" s="45"/>
      <c r="M218" s="234" t="s">
        <v>1</v>
      </c>
      <c r="N218" s="235" t="s">
        <v>44</v>
      </c>
      <c r="O218" s="92"/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7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8" t="s">
        <v>159</v>
      </c>
      <c r="AT218" s="238" t="s">
        <v>154</v>
      </c>
      <c r="AU218" s="238" t="s">
        <v>87</v>
      </c>
      <c r="AY218" s="18" t="s">
        <v>152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8" t="s">
        <v>21</v>
      </c>
      <c r="BK218" s="239">
        <f>ROUND(I218*H218,2)</f>
        <v>0</v>
      </c>
      <c r="BL218" s="18" t="s">
        <v>159</v>
      </c>
      <c r="BM218" s="238" t="s">
        <v>287</v>
      </c>
    </row>
    <row r="219" s="13" customFormat="1">
      <c r="A219" s="13"/>
      <c r="B219" s="240"/>
      <c r="C219" s="241"/>
      <c r="D219" s="242" t="s">
        <v>161</v>
      </c>
      <c r="E219" s="243" t="s">
        <v>1</v>
      </c>
      <c r="F219" s="244" t="s">
        <v>288</v>
      </c>
      <c r="G219" s="241"/>
      <c r="H219" s="243" t="s">
        <v>1</v>
      </c>
      <c r="I219" s="245"/>
      <c r="J219" s="241"/>
      <c r="K219" s="241"/>
      <c r="L219" s="246"/>
      <c r="M219" s="247"/>
      <c r="N219" s="248"/>
      <c r="O219" s="248"/>
      <c r="P219" s="248"/>
      <c r="Q219" s="248"/>
      <c r="R219" s="248"/>
      <c r="S219" s="248"/>
      <c r="T219" s="24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0" t="s">
        <v>161</v>
      </c>
      <c r="AU219" s="250" t="s">
        <v>87</v>
      </c>
      <c r="AV219" s="13" t="s">
        <v>21</v>
      </c>
      <c r="AW219" s="13" t="s">
        <v>36</v>
      </c>
      <c r="AX219" s="13" t="s">
        <v>79</v>
      </c>
      <c r="AY219" s="250" t="s">
        <v>152</v>
      </c>
    </row>
    <row r="220" s="14" customFormat="1">
      <c r="A220" s="14"/>
      <c r="B220" s="251"/>
      <c r="C220" s="252"/>
      <c r="D220" s="242" t="s">
        <v>161</v>
      </c>
      <c r="E220" s="253" t="s">
        <v>1</v>
      </c>
      <c r="F220" s="254" t="s">
        <v>289</v>
      </c>
      <c r="G220" s="252"/>
      <c r="H220" s="255">
        <v>125.75</v>
      </c>
      <c r="I220" s="256"/>
      <c r="J220" s="252"/>
      <c r="K220" s="252"/>
      <c r="L220" s="257"/>
      <c r="M220" s="258"/>
      <c r="N220" s="259"/>
      <c r="O220" s="259"/>
      <c r="P220" s="259"/>
      <c r="Q220" s="259"/>
      <c r="R220" s="259"/>
      <c r="S220" s="259"/>
      <c r="T220" s="260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1" t="s">
        <v>161</v>
      </c>
      <c r="AU220" s="261" t="s">
        <v>87</v>
      </c>
      <c r="AV220" s="14" t="s">
        <v>87</v>
      </c>
      <c r="AW220" s="14" t="s">
        <v>36</v>
      </c>
      <c r="AX220" s="14" t="s">
        <v>21</v>
      </c>
      <c r="AY220" s="261" t="s">
        <v>152</v>
      </c>
    </row>
    <row r="221" s="2" customFormat="1" ht="21.75" customHeight="1">
      <c r="A221" s="39"/>
      <c r="B221" s="40"/>
      <c r="C221" s="273" t="s">
        <v>290</v>
      </c>
      <c r="D221" s="273" t="s">
        <v>291</v>
      </c>
      <c r="E221" s="274" t="s">
        <v>292</v>
      </c>
      <c r="F221" s="275" t="s">
        <v>293</v>
      </c>
      <c r="G221" s="276" t="s">
        <v>281</v>
      </c>
      <c r="H221" s="277">
        <v>226.34999999999999</v>
      </c>
      <c r="I221" s="278"/>
      <c r="J221" s="279">
        <f>ROUND(I221*H221,2)</f>
        <v>0</v>
      </c>
      <c r="K221" s="275" t="s">
        <v>158</v>
      </c>
      <c r="L221" s="280"/>
      <c r="M221" s="281" t="s">
        <v>1</v>
      </c>
      <c r="N221" s="282" t="s">
        <v>44</v>
      </c>
      <c r="O221" s="92"/>
      <c r="P221" s="236">
        <f>O221*H221</f>
        <v>0</v>
      </c>
      <c r="Q221" s="236">
        <v>1</v>
      </c>
      <c r="R221" s="236">
        <f>Q221*H221</f>
        <v>226.34999999999999</v>
      </c>
      <c r="S221" s="236">
        <v>0</v>
      </c>
      <c r="T221" s="237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8" t="s">
        <v>201</v>
      </c>
      <c r="AT221" s="238" t="s">
        <v>291</v>
      </c>
      <c r="AU221" s="238" t="s">
        <v>87</v>
      </c>
      <c r="AY221" s="18" t="s">
        <v>152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8" t="s">
        <v>21</v>
      </c>
      <c r="BK221" s="239">
        <f>ROUND(I221*H221,2)</f>
        <v>0</v>
      </c>
      <c r="BL221" s="18" t="s">
        <v>159</v>
      </c>
      <c r="BM221" s="238" t="s">
        <v>294</v>
      </c>
    </row>
    <row r="222" s="14" customFormat="1">
      <c r="A222" s="14"/>
      <c r="B222" s="251"/>
      <c r="C222" s="252"/>
      <c r="D222" s="242" t="s">
        <v>161</v>
      </c>
      <c r="E222" s="253" t="s">
        <v>1</v>
      </c>
      <c r="F222" s="254" t="s">
        <v>295</v>
      </c>
      <c r="G222" s="252"/>
      <c r="H222" s="255">
        <v>226.34999999999999</v>
      </c>
      <c r="I222" s="256"/>
      <c r="J222" s="252"/>
      <c r="K222" s="252"/>
      <c r="L222" s="257"/>
      <c r="M222" s="258"/>
      <c r="N222" s="259"/>
      <c r="O222" s="259"/>
      <c r="P222" s="259"/>
      <c r="Q222" s="259"/>
      <c r="R222" s="259"/>
      <c r="S222" s="259"/>
      <c r="T222" s="260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1" t="s">
        <v>161</v>
      </c>
      <c r="AU222" s="261" t="s">
        <v>87</v>
      </c>
      <c r="AV222" s="14" t="s">
        <v>87</v>
      </c>
      <c r="AW222" s="14" t="s">
        <v>36</v>
      </c>
      <c r="AX222" s="14" t="s">
        <v>21</v>
      </c>
      <c r="AY222" s="261" t="s">
        <v>152</v>
      </c>
    </row>
    <row r="223" s="2" customFormat="1" ht="24.15" customHeight="1">
      <c r="A223" s="39"/>
      <c r="B223" s="40"/>
      <c r="C223" s="227" t="s">
        <v>296</v>
      </c>
      <c r="D223" s="227" t="s">
        <v>154</v>
      </c>
      <c r="E223" s="228" t="s">
        <v>297</v>
      </c>
      <c r="F223" s="229" t="s">
        <v>298</v>
      </c>
      <c r="G223" s="230" t="s">
        <v>226</v>
      </c>
      <c r="H223" s="231">
        <v>24</v>
      </c>
      <c r="I223" s="232"/>
      <c r="J223" s="233">
        <f>ROUND(I223*H223,2)</f>
        <v>0</v>
      </c>
      <c r="K223" s="229" t="s">
        <v>158</v>
      </c>
      <c r="L223" s="45"/>
      <c r="M223" s="234" t="s">
        <v>1</v>
      </c>
      <c r="N223" s="235" t="s">
        <v>44</v>
      </c>
      <c r="O223" s="92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8" t="s">
        <v>159</v>
      </c>
      <c r="AT223" s="238" t="s">
        <v>154</v>
      </c>
      <c r="AU223" s="238" t="s">
        <v>87</v>
      </c>
      <c r="AY223" s="18" t="s">
        <v>152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8" t="s">
        <v>21</v>
      </c>
      <c r="BK223" s="239">
        <f>ROUND(I223*H223,2)</f>
        <v>0</v>
      </c>
      <c r="BL223" s="18" t="s">
        <v>159</v>
      </c>
      <c r="BM223" s="238" t="s">
        <v>299</v>
      </c>
    </row>
    <row r="224" s="13" customFormat="1">
      <c r="A224" s="13"/>
      <c r="B224" s="240"/>
      <c r="C224" s="241"/>
      <c r="D224" s="242" t="s">
        <v>161</v>
      </c>
      <c r="E224" s="243" t="s">
        <v>1</v>
      </c>
      <c r="F224" s="244" t="s">
        <v>300</v>
      </c>
      <c r="G224" s="241"/>
      <c r="H224" s="243" t="s">
        <v>1</v>
      </c>
      <c r="I224" s="245"/>
      <c r="J224" s="241"/>
      <c r="K224" s="241"/>
      <c r="L224" s="246"/>
      <c r="M224" s="247"/>
      <c r="N224" s="248"/>
      <c r="O224" s="248"/>
      <c r="P224" s="248"/>
      <c r="Q224" s="248"/>
      <c r="R224" s="248"/>
      <c r="S224" s="248"/>
      <c r="T224" s="24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0" t="s">
        <v>161</v>
      </c>
      <c r="AU224" s="250" t="s">
        <v>87</v>
      </c>
      <c r="AV224" s="13" t="s">
        <v>21</v>
      </c>
      <c r="AW224" s="13" t="s">
        <v>36</v>
      </c>
      <c r="AX224" s="13" t="s">
        <v>79</v>
      </c>
      <c r="AY224" s="250" t="s">
        <v>152</v>
      </c>
    </row>
    <row r="225" s="14" customFormat="1">
      <c r="A225" s="14"/>
      <c r="B225" s="251"/>
      <c r="C225" s="252"/>
      <c r="D225" s="242" t="s">
        <v>161</v>
      </c>
      <c r="E225" s="253" t="s">
        <v>1</v>
      </c>
      <c r="F225" s="254" t="s">
        <v>301</v>
      </c>
      <c r="G225" s="252"/>
      <c r="H225" s="255">
        <v>16</v>
      </c>
      <c r="I225" s="256"/>
      <c r="J225" s="252"/>
      <c r="K225" s="252"/>
      <c r="L225" s="257"/>
      <c r="M225" s="258"/>
      <c r="N225" s="259"/>
      <c r="O225" s="259"/>
      <c r="P225" s="259"/>
      <c r="Q225" s="259"/>
      <c r="R225" s="259"/>
      <c r="S225" s="259"/>
      <c r="T225" s="26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1" t="s">
        <v>161</v>
      </c>
      <c r="AU225" s="261" t="s">
        <v>87</v>
      </c>
      <c r="AV225" s="14" t="s">
        <v>87</v>
      </c>
      <c r="AW225" s="14" t="s">
        <v>36</v>
      </c>
      <c r="AX225" s="14" t="s">
        <v>79</v>
      </c>
      <c r="AY225" s="261" t="s">
        <v>152</v>
      </c>
    </row>
    <row r="226" s="14" customFormat="1">
      <c r="A226" s="14"/>
      <c r="B226" s="251"/>
      <c r="C226" s="252"/>
      <c r="D226" s="242" t="s">
        <v>161</v>
      </c>
      <c r="E226" s="253" t="s">
        <v>1</v>
      </c>
      <c r="F226" s="254" t="s">
        <v>302</v>
      </c>
      <c r="G226" s="252"/>
      <c r="H226" s="255">
        <v>8</v>
      </c>
      <c r="I226" s="256"/>
      <c r="J226" s="252"/>
      <c r="K226" s="252"/>
      <c r="L226" s="257"/>
      <c r="M226" s="258"/>
      <c r="N226" s="259"/>
      <c r="O226" s="259"/>
      <c r="P226" s="259"/>
      <c r="Q226" s="259"/>
      <c r="R226" s="259"/>
      <c r="S226" s="259"/>
      <c r="T226" s="260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1" t="s">
        <v>161</v>
      </c>
      <c r="AU226" s="261" t="s">
        <v>87</v>
      </c>
      <c r="AV226" s="14" t="s">
        <v>87</v>
      </c>
      <c r="AW226" s="14" t="s">
        <v>36</v>
      </c>
      <c r="AX226" s="14" t="s">
        <v>79</v>
      </c>
      <c r="AY226" s="261" t="s">
        <v>152</v>
      </c>
    </row>
    <row r="227" s="15" customFormat="1">
      <c r="A227" s="15"/>
      <c r="B227" s="262"/>
      <c r="C227" s="263"/>
      <c r="D227" s="242" t="s">
        <v>161</v>
      </c>
      <c r="E227" s="264" t="s">
        <v>1</v>
      </c>
      <c r="F227" s="265" t="s">
        <v>182</v>
      </c>
      <c r="G227" s="263"/>
      <c r="H227" s="266">
        <v>24</v>
      </c>
      <c r="I227" s="267"/>
      <c r="J227" s="263"/>
      <c r="K227" s="263"/>
      <c r="L227" s="268"/>
      <c r="M227" s="269"/>
      <c r="N227" s="270"/>
      <c r="O227" s="270"/>
      <c r="P227" s="270"/>
      <c r="Q227" s="270"/>
      <c r="R227" s="270"/>
      <c r="S227" s="270"/>
      <c r="T227" s="271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72" t="s">
        <v>161</v>
      </c>
      <c r="AU227" s="272" t="s">
        <v>87</v>
      </c>
      <c r="AV227" s="15" t="s">
        <v>159</v>
      </c>
      <c r="AW227" s="15" t="s">
        <v>36</v>
      </c>
      <c r="AX227" s="15" t="s">
        <v>21</v>
      </c>
      <c r="AY227" s="272" t="s">
        <v>152</v>
      </c>
    </row>
    <row r="228" s="2" customFormat="1" ht="24.15" customHeight="1">
      <c r="A228" s="39"/>
      <c r="B228" s="40"/>
      <c r="C228" s="227" t="s">
        <v>303</v>
      </c>
      <c r="D228" s="227" t="s">
        <v>154</v>
      </c>
      <c r="E228" s="228" t="s">
        <v>304</v>
      </c>
      <c r="F228" s="229" t="s">
        <v>305</v>
      </c>
      <c r="G228" s="230" t="s">
        <v>157</v>
      </c>
      <c r="H228" s="231">
        <v>1455.185</v>
      </c>
      <c r="I228" s="232"/>
      <c r="J228" s="233">
        <f>ROUND(I228*H228,2)</f>
        <v>0</v>
      </c>
      <c r="K228" s="229" t="s">
        <v>158</v>
      </c>
      <c r="L228" s="45"/>
      <c r="M228" s="234" t="s">
        <v>1</v>
      </c>
      <c r="N228" s="235" t="s">
        <v>44</v>
      </c>
      <c r="O228" s="92"/>
      <c r="P228" s="236">
        <f>O228*H228</f>
        <v>0</v>
      </c>
      <c r="Q228" s="236">
        <v>0</v>
      </c>
      <c r="R228" s="236">
        <f>Q228*H228</f>
        <v>0</v>
      </c>
      <c r="S228" s="236">
        <v>0</v>
      </c>
      <c r="T228" s="237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8" t="s">
        <v>159</v>
      </c>
      <c r="AT228" s="238" t="s">
        <v>154</v>
      </c>
      <c r="AU228" s="238" t="s">
        <v>87</v>
      </c>
      <c r="AY228" s="18" t="s">
        <v>152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8" t="s">
        <v>21</v>
      </c>
      <c r="BK228" s="239">
        <f>ROUND(I228*H228,2)</f>
        <v>0</v>
      </c>
      <c r="BL228" s="18" t="s">
        <v>159</v>
      </c>
      <c r="BM228" s="238" t="s">
        <v>306</v>
      </c>
    </row>
    <row r="229" s="14" customFormat="1">
      <c r="A229" s="14"/>
      <c r="B229" s="251"/>
      <c r="C229" s="252"/>
      <c r="D229" s="242" t="s">
        <v>161</v>
      </c>
      <c r="E229" s="253" t="s">
        <v>1</v>
      </c>
      <c r="F229" s="254" t="s">
        <v>307</v>
      </c>
      <c r="G229" s="252"/>
      <c r="H229" s="255">
        <v>1455.185</v>
      </c>
      <c r="I229" s="256"/>
      <c r="J229" s="252"/>
      <c r="K229" s="252"/>
      <c r="L229" s="257"/>
      <c r="M229" s="258"/>
      <c r="N229" s="259"/>
      <c r="O229" s="259"/>
      <c r="P229" s="259"/>
      <c r="Q229" s="259"/>
      <c r="R229" s="259"/>
      <c r="S229" s="259"/>
      <c r="T229" s="26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1" t="s">
        <v>161</v>
      </c>
      <c r="AU229" s="261" t="s">
        <v>87</v>
      </c>
      <c r="AV229" s="14" t="s">
        <v>87</v>
      </c>
      <c r="AW229" s="14" t="s">
        <v>36</v>
      </c>
      <c r="AX229" s="14" t="s">
        <v>21</v>
      </c>
      <c r="AY229" s="261" t="s">
        <v>152</v>
      </c>
    </row>
    <row r="230" s="12" customFormat="1" ht="22.8" customHeight="1">
      <c r="A230" s="12"/>
      <c r="B230" s="211"/>
      <c r="C230" s="212"/>
      <c r="D230" s="213" t="s">
        <v>78</v>
      </c>
      <c r="E230" s="225" t="s">
        <v>87</v>
      </c>
      <c r="F230" s="225" t="s">
        <v>308</v>
      </c>
      <c r="G230" s="212"/>
      <c r="H230" s="212"/>
      <c r="I230" s="215"/>
      <c r="J230" s="226">
        <f>BK230</f>
        <v>0</v>
      </c>
      <c r="K230" s="212"/>
      <c r="L230" s="217"/>
      <c r="M230" s="218"/>
      <c r="N230" s="219"/>
      <c r="O230" s="219"/>
      <c r="P230" s="220">
        <f>SUM(P231:P259)</f>
        <v>0</v>
      </c>
      <c r="Q230" s="219"/>
      <c r="R230" s="220">
        <f>SUM(R231:R259)</f>
        <v>4.9567665999999999</v>
      </c>
      <c r="S230" s="219"/>
      <c r="T230" s="221">
        <f>SUM(T231:T259)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22" t="s">
        <v>21</v>
      </c>
      <c r="AT230" s="223" t="s">
        <v>78</v>
      </c>
      <c r="AU230" s="223" t="s">
        <v>21</v>
      </c>
      <c r="AY230" s="222" t="s">
        <v>152</v>
      </c>
      <c r="BK230" s="224">
        <f>SUM(BK231:BK259)</f>
        <v>0</v>
      </c>
    </row>
    <row r="231" s="2" customFormat="1" ht="33" customHeight="1">
      <c r="A231" s="39"/>
      <c r="B231" s="40"/>
      <c r="C231" s="227" t="s">
        <v>309</v>
      </c>
      <c r="D231" s="227" t="s">
        <v>154</v>
      </c>
      <c r="E231" s="228" t="s">
        <v>310</v>
      </c>
      <c r="F231" s="229" t="s">
        <v>311</v>
      </c>
      <c r="G231" s="230" t="s">
        <v>226</v>
      </c>
      <c r="H231" s="231">
        <v>48</v>
      </c>
      <c r="I231" s="232"/>
      <c r="J231" s="233">
        <f>ROUND(I231*H231,2)</f>
        <v>0</v>
      </c>
      <c r="K231" s="229" t="s">
        <v>158</v>
      </c>
      <c r="L231" s="45"/>
      <c r="M231" s="234" t="s">
        <v>1</v>
      </c>
      <c r="N231" s="235" t="s">
        <v>44</v>
      </c>
      <c r="O231" s="92"/>
      <c r="P231" s="236">
        <f>O231*H231</f>
        <v>0</v>
      </c>
      <c r="Q231" s="236">
        <v>0</v>
      </c>
      <c r="R231" s="236">
        <f>Q231*H231</f>
        <v>0</v>
      </c>
      <c r="S231" s="236">
        <v>0</v>
      </c>
      <c r="T231" s="237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8" t="s">
        <v>159</v>
      </c>
      <c r="AT231" s="238" t="s">
        <v>154</v>
      </c>
      <c r="AU231" s="238" t="s">
        <v>87</v>
      </c>
      <c r="AY231" s="18" t="s">
        <v>152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8" t="s">
        <v>21</v>
      </c>
      <c r="BK231" s="239">
        <f>ROUND(I231*H231,2)</f>
        <v>0</v>
      </c>
      <c r="BL231" s="18" t="s">
        <v>159</v>
      </c>
      <c r="BM231" s="238" t="s">
        <v>312</v>
      </c>
    </row>
    <row r="232" s="13" customFormat="1">
      <c r="A232" s="13"/>
      <c r="B232" s="240"/>
      <c r="C232" s="241"/>
      <c r="D232" s="242" t="s">
        <v>161</v>
      </c>
      <c r="E232" s="243" t="s">
        <v>1</v>
      </c>
      <c r="F232" s="244" t="s">
        <v>240</v>
      </c>
      <c r="G232" s="241"/>
      <c r="H232" s="243" t="s">
        <v>1</v>
      </c>
      <c r="I232" s="245"/>
      <c r="J232" s="241"/>
      <c r="K232" s="241"/>
      <c r="L232" s="246"/>
      <c r="M232" s="247"/>
      <c r="N232" s="248"/>
      <c r="O232" s="248"/>
      <c r="P232" s="248"/>
      <c r="Q232" s="248"/>
      <c r="R232" s="248"/>
      <c r="S232" s="248"/>
      <c r="T232" s="24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0" t="s">
        <v>161</v>
      </c>
      <c r="AU232" s="250" t="s">
        <v>87</v>
      </c>
      <c r="AV232" s="13" t="s">
        <v>21</v>
      </c>
      <c r="AW232" s="13" t="s">
        <v>36</v>
      </c>
      <c r="AX232" s="13" t="s">
        <v>79</v>
      </c>
      <c r="AY232" s="250" t="s">
        <v>152</v>
      </c>
    </row>
    <row r="233" s="14" customFormat="1">
      <c r="A233" s="14"/>
      <c r="B233" s="251"/>
      <c r="C233" s="252"/>
      <c r="D233" s="242" t="s">
        <v>161</v>
      </c>
      <c r="E233" s="253" t="s">
        <v>1</v>
      </c>
      <c r="F233" s="254" t="s">
        <v>313</v>
      </c>
      <c r="G233" s="252"/>
      <c r="H233" s="255">
        <v>48</v>
      </c>
      <c r="I233" s="256"/>
      <c r="J233" s="252"/>
      <c r="K233" s="252"/>
      <c r="L233" s="257"/>
      <c r="M233" s="258"/>
      <c r="N233" s="259"/>
      <c r="O233" s="259"/>
      <c r="P233" s="259"/>
      <c r="Q233" s="259"/>
      <c r="R233" s="259"/>
      <c r="S233" s="259"/>
      <c r="T233" s="26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1" t="s">
        <v>161</v>
      </c>
      <c r="AU233" s="261" t="s">
        <v>87</v>
      </c>
      <c r="AV233" s="14" t="s">
        <v>87</v>
      </c>
      <c r="AW233" s="14" t="s">
        <v>36</v>
      </c>
      <c r="AX233" s="14" t="s">
        <v>21</v>
      </c>
      <c r="AY233" s="261" t="s">
        <v>152</v>
      </c>
    </row>
    <row r="234" s="2" customFormat="1" ht="24.15" customHeight="1">
      <c r="A234" s="39"/>
      <c r="B234" s="40"/>
      <c r="C234" s="227" t="s">
        <v>314</v>
      </c>
      <c r="D234" s="227" t="s">
        <v>154</v>
      </c>
      <c r="E234" s="228" t="s">
        <v>315</v>
      </c>
      <c r="F234" s="229" t="s">
        <v>316</v>
      </c>
      <c r="G234" s="230" t="s">
        <v>226</v>
      </c>
      <c r="H234" s="231">
        <v>10.060000000000001</v>
      </c>
      <c r="I234" s="232"/>
      <c r="J234" s="233">
        <f>ROUND(I234*H234,2)</f>
        <v>0</v>
      </c>
      <c r="K234" s="229" t="s">
        <v>158</v>
      </c>
      <c r="L234" s="45"/>
      <c r="M234" s="234" t="s">
        <v>1</v>
      </c>
      <c r="N234" s="235" t="s">
        <v>44</v>
      </c>
      <c r="O234" s="92"/>
      <c r="P234" s="236">
        <f>O234*H234</f>
        <v>0</v>
      </c>
      <c r="Q234" s="236">
        <v>0</v>
      </c>
      <c r="R234" s="236">
        <f>Q234*H234</f>
        <v>0</v>
      </c>
      <c r="S234" s="236">
        <v>0</v>
      </c>
      <c r="T234" s="237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8" t="s">
        <v>159</v>
      </c>
      <c r="AT234" s="238" t="s">
        <v>154</v>
      </c>
      <c r="AU234" s="238" t="s">
        <v>87</v>
      </c>
      <c r="AY234" s="18" t="s">
        <v>152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8" t="s">
        <v>21</v>
      </c>
      <c r="BK234" s="239">
        <f>ROUND(I234*H234,2)</f>
        <v>0</v>
      </c>
      <c r="BL234" s="18" t="s">
        <v>159</v>
      </c>
      <c r="BM234" s="238" t="s">
        <v>317</v>
      </c>
    </row>
    <row r="235" s="13" customFormat="1">
      <c r="A235" s="13"/>
      <c r="B235" s="240"/>
      <c r="C235" s="241"/>
      <c r="D235" s="242" t="s">
        <v>161</v>
      </c>
      <c r="E235" s="243" t="s">
        <v>1</v>
      </c>
      <c r="F235" s="244" t="s">
        <v>318</v>
      </c>
      <c r="G235" s="241"/>
      <c r="H235" s="243" t="s">
        <v>1</v>
      </c>
      <c r="I235" s="245"/>
      <c r="J235" s="241"/>
      <c r="K235" s="241"/>
      <c r="L235" s="246"/>
      <c r="M235" s="247"/>
      <c r="N235" s="248"/>
      <c r="O235" s="248"/>
      <c r="P235" s="248"/>
      <c r="Q235" s="248"/>
      <c r="R235" s="248"/>
      <c r="S235" s="248"/>
      <c r="T235" s="24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0" t="s">
        <v>161</v>
      </c>
      <c r="AU235" s="250" t="s">
        <v>87</v>
      </c>
      <c r="AV235" s="13" t="s">
        <v>21</v>
      </c>
      <c r="AW235" s="13" t="s">
        <v>36</v>
      </c>
      <c r="AX235" s="13" t="s">
        <v>79</v>
      </c>
      <c r="AY235" s="250" t="s">
        <v>152</v>
      </c>
    </row>
    <row r="236" s="14" customFormat="1">
      <c r="A236" s="14"/>
      <c r="B236" s="251"/>
      <c r="C236" s="252"/>
      <c r="D236" s="242" t="s">
        <v>161</v>
      </c>
      <c r="E236" s="253" t="s">
        <v>1</v>
      </c>
      <c r="F236" s="254" t="s">
        <v>319</v>
      </c>
      <c r="G236" s="252"/>
      <c r="H236" s="255">
        <v>10.060000000000001</v>
      </c>
      <c r="I236" s="256"/>
      <c r="J236" s="252"/>
      <c r="K236" s="252"/>
      <c r="L236" s="257"/>
      <c r="M236" s="258"/>
      <c r="N236" s="259"/>
      <c r="O236" s="259"/>
      <c r="P236" s="259"/>
      <c r="Q236" s="259"/>
      <c r="R236" s="259"/>
      <c r="S236" s="259"/>
      <c r="T236" s="26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1" t="s">
        <v>161</v>
      </c>
      <c r="AU236" s="261" t="s">
        <v>87</v>
      </c>
      <c r="AV236" s="14" t="s">
        <v>87</v>
      </c>
      <c r="AW236" s="14" t="s">
        <v>36</v>
      </c>
      <c r="AX236" s="14" t="s">
        <v>21</v>
      </c>
      <c r="AY236" s="261" t="s">
        <v>152</v>
      </c>
    </row>
    <row r="237" s="2" customFormat="1" ht="33" customHeight="1">
      <c r="A237" s="39"/>
      <c r="B237" s="40"/>
      <c r="C237" s="227" t="s">
        <v>320</v>
      </c>
      <c r="D237" s="227" t="s">
        <v>154</v>
      </c>
      <c r="E237" s="228" t="s">
        <v>321</v>
      </c>
      <c r="F237" s="229" t="s">
        <v>322</v>
      </c>
      <c r="G237" s="230" t="s">
        <v>157</v>
      </c>
      <c r="H237" s="231">
        <v>251.5</v>
      </c>
      <c r="I237" s="232"/>
      <c r="J237" s="233">
        <f>ROUND(I237*H237,2)</f>
        <v>0</v>
      </c>
      <c r="K237" s="229" t="s">
        <v>158</v>
      </c>
      <c r="L237" s="45"/>
      <c r="M237" s="234" t="s">
        <v>1</v>
      </c>
      <c r="N237" s="235" t="s">
        <v>44</v>
      </c>
      <c r="O237" s="92"/>
      <c r="P237" s="236">
        <f>O237*H237</f>
        <v>0</v>
      </c>
      <c r="Q237" s="236">
        <v>0.00031</v>
      </c>
      <c r="R237" s="236">
        <f>Q237*H237</f>
        <v>0.077965000000000007</v>
      </c>
      <c r="S237" s="236">
        <v>0</v>
      </c>
      <c r="T237" s="237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8" t="s">
        <v>159</v>
      </c>
      <c r="AT237" s="238" t="s">
        <v>154</v>
      </c>
      <c r="AU237" s="238" t="s">
        <v>87</v>
      </c>
      <c r="AY237" s="18" t="s">
        <v>152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8" t="s">
        <v>21</v>
      </c>
      <c r="BK237" s="239">
        <f>ROUND(I237*H237,2)</f>
        <v>0</v>
      </c>
      <c r="BL237" s="18" t="s">
        <v>159</v>
      </c>
      <c r="BM237" s="238" t="s">
        <v>323</v>
      </c>
    </row>
    <row r="238" s="13" customFormat="1">
      <c r="A238" s="13"/>
      <c r="B238" s="240"/>
      <c r="C238" s="241"/>
      <c r="D238" s="242" t="s">
        <v>161</v>
      </c>
      <c r="E238" s="243" t="s">
        <v>1</v>
      </c>
      <c r="F238" s="244" t="s">
        <v>318</v>
      </c>
      <c r="G238" s="241"/>
      <c r="H238" s="243" t="s">
        <v>1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0" t="s">
        <v>161</v>
      </c>
      <c r="AU238" s="250" t="s">
        <v>87</v>
      </c>
      <c r="AV238" s="13" t="s">
        <v>21</v>
      </c>
      <c r="AW238" s="13" t="s">
        <v>36</v>
      </c>
      <c r="AX238" s="13" t="s">
        <v>79</v>
      </c>
      <c r="AY238" s="250" t="s">
        <v>152</v>
      </c>
    </row>
    <row r="239" s="14" customFormat="1">
      <c r="A239" s="14"/>
      <c r="B239" s="251"/>
      <c r="C239" s="252"/>
      <c r="D239" s="242" t="s">
        <v>161</v>
      </c>
      <c r="E239" s="253" t="s">
        <v>1</v>
      </c>
      <c r="F239" s="254" t="s">
        <v>324</v>
      </c>
      <c r="G239" s="252"/>
      <c r="H239" s="255">
        <v>251.5</v>
      </c>
      <c r="I239" s="256"/>
      <c r="J239" s="252"/>
      <c r="K239" s="252"/>
      <c r="L239" s="257"/>
      <c r="M239" s="258"/>
      <c r="N239" s="259"/>
      <c r="O239" s="259"/>
      <c r="P239" s="259"/>
      <c r="Q239" s="259"/>
      <c r="R239" s="259"/>
      <c r="S239" s="259"/>
      <c r="T239" s="26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1" t="s">
        <v>161</v>
      </c>
      <c r="AU239" s="261" t="s">
        <v>87</v>
      </c>
      <c r="AV239" s="14" t="s">
        <v>87</v>
      </c>
      <c r="AW239" s="14" t="s">
        <v>36</v>
      </c>
      <c r="AX239" s="14" t="s">
        <v>21</v>
      </c>
      <c r="AY239" s="261" t="s">
        <v>152</v>
      </c>
    </row>
    <row r="240" s="2" customFormat="1" ht="24.15" customHeight="1">
      <c r="A240" s="39"/>
      <c r="B240" s="40"/>
      <c r="C240" s="273" t="s">
        <v>325</v>
      </c>
      <c r="D240" s="273" t="s">
        <v>291</v>
      </c>
      <c r="E240" s="274" t="s">
        <v>326</v>
      </c>
      <c r="F240" s="275" t="s">
        <v>327</v>
      </c>
      <c r="G240" s="276" t="s">
        <v>157</v>
      </c>
      <c r="H240" s="277">
        <v>297.90199999999999</v>
      </c>
      <c r="I240" s="278"/>
      <c r="J240" s="279">
        <f>ROUND(I240*H240,2)</f>
        <v>0</v>
      </c>
      <c r="K240" s="275" t="s">
        <v>158</v>
      </c>
      <c r="L240" s="280"/>
      <c r="M240" s="281" t="s">
        <v>1</v>
      </c>
      <c r="N240" s="282" t="s">
        <v>44</v>
      </c>
      <c r="O240" s="92"/>
      <c r="P240" s="236">
        <f>O240*H240</f>
        <v>0</v>
      </c>
      <c r="Q240" s="236">
        <v>0.00020000000000000001</v>
      </c>
      <c r="R240" s="236">
        <f>Q240*H240</f>
        <v>0.059580399999999999</v>
      </c>
      <c r="S240" s="236">
        <v>0</v>
      </c>
      <c r="T240" s="237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8" t="s">
        <v>201</v>
      </c>
      <c r="AT240" s="238" t="s">
        <v>291</v>
      </c>
      <c r="AU240" s="238" t="s">
        <v>87</v>
      </c>
      <c r="AY240" s="18" t="s">
        <v>152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8" t="s">
        <v>21</v>
      </c>
      <c r="BK240" s="239">
        <f>ROUND(I240*H240,2)</f>
        <v>0</v>
      </c>
      <c r="BL240" s="18" t="s">
        <v>159</v>
      </c>
      <c r="BM240" s="238" t="s">
        <v>328</v>
      </c>
    </row>
    <row r="241" s="14" customFormat="1">
      <c r="A241" s="14"/>
      <c r="B241" s="251"/>
      <c r="C241" s="252"/>
      <c r="D241" s="242" t="s">
        <v>161</v>
      </c>
      <c r="E241" s="252"/>
      <c r="F241" s="254" t="s">
        <v>329</v>
      </c>
      <c r="G241" s="252"/>
      <c r="H241" s="255">
        <v>297.90199999999999</v>
      </c>
      <c r="I241" s="256"/>
      <c r="J241" s="252"/>
      <c r="K241" s="252"/>
      <c r="L241" s="257"/>
      <c r="M241" s="258"/>
      <c r="N241" s="259"/>
      <c r="O241" s="259"/>
      <c r="P241" s="259"/>
      <c r="Q241" s="259"/>
      <c r="R241" s="259"/>
      <c r="S241" s="259"/>
      <c r="T241" s="26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1" t="s">
        <v>161</v>
      </c>
      <c r="AU241" s="261" t="s">
        <v>87</v>
      </c>
      <c r="AV241" s="14" t="s">
        <v>87</v>
      </c>
      <c r="AW241" s="14" t="s">
        <v>4</v>
      </c>
      <c r="AX241" s="14" t="s">
        <v>21</v>
      </c>
      <c r="AY241" s="261" t="s">
        <v>152</v>
      </c>
    </row>
    <row r="242" s="2" customFormat="1" ht="24.15" customHeight="1">
      <c r="A242" s="39"/>
      <c r="B242" s="40"/>
      <c r="C242" s="227" t="s">
        <v>330</v>
      </c>
      <c r="D242" s="227" t="s">
        <v>154</v>
      </c>
      <c r="E242" s="228" t="s">
        <v>331</v>
      </c>
      <c r="F242" s="229" t="s">
        <v>332</v>
      </c>
      <c r="G242" s="230" t="s">
        <v>157</v>
      </c>
      <c r="H242" s="231">
        <v>124</v>
      </c>
      <c r="I242" s="232"/>
      <c r="J242" s="233">
        <f>ROUND(I242*H242,2)</f>
        <v>0</v>
      </c>
      <c r="K242" s="229" t="s">
        <v>158</v>
      </c>
      <c r="L242" s="45"/>
      <c r="M242" s="234" t="s">
        <v>1</v>
      </c>
      <c r="N242" s="235" t="s">
        <v>44</v>
      </c>
      <c r="O242" s="92"/>
      <c r="P242" s="236">
        <f>O242*H242</f>
        <v>0</v>
      </c>
      <c r="Q242" s="236">
        <v>0.00027</v>
      </c>
      <c r="R242" s="236">
        <f>Q242*H242</f>
        <v>0.033480000000000003</v>
      </c>
      <c r="S242" s="236">
        <v>0</v>
      </c>
      <c r="T242" s="237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8" t="s">
        <v>159</v>
      </c>
      <c r="AT242" s="238" t="s">
        <v>154</v>
      </c>
      <c r="AU242" s="238" t="s">
        <v>87</v>
      </c>
      <c r="AY242" s="18" t="s">
        <v>152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8" t="s">
        <v>21</v>
      </c>
      <c r="BK242" s="239">
        <f>ROUND(I242*H242,2)</f>
        <v>0</v>
      </c>
      <c r="BL242" s="18" t="s">
        <v>159</v>
      </c>
      <c r="BM242" s="238" t="s">
        <v>333</v>
      </c>
    </row>
    <row r="243" s="13" customFormat="1">
      <c r="A243" s="13"/>
      <c r="B243" s="240"/>
      <c r="C243" s="241"/>
      <c r="D243" s="242" t="s">
        <v>161</v>
      </c>
      <c r="E243" s="243" t="s">
        <v>1</v>
      </c>
      <c r="F243" s="244" t="s">
        <v>240</v>
      </c>
      <c r="G243" s="241"/>
      <c r="H243" s="243" t="s">
        <v>1</v>
      </c>
      <c r="I243" s="245"/>
      <c r="J243" s="241"/>
      <c r="K243" s="241"/>
      <c r="L243" s="246"/>
      <c r="M243" s="247"/>
      <c r="N243" s="248"/>
      <c r="O243" s="248"/>
      <c r="P243" s="248"/>
      <c r="Q243" s="248"/>
      <c r="R243" s="248"/>
      <c r="S243" s="248"/>
      <c r="T243" s="24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0" t="s">
        <v>161</v>
      </c>
      <c r="AU243" s="250" t="s">
        <v>87</v>
      </c>
      <c r="AV243" s="13" t="s">
        <v>21</v>
      </c>
      <c r="AW243" s="13" t="s">
        <v>36</v>
      </c>
      <c r="AX243" s="13" t="s">
        <v>79</v>
      </c>
      <c r="AY243" s="250" t="s">
        <v>152</v>
      </c>
    </row>
    <row r="244" s="14" customFormat="1">
      <c r="A244" s="14"/>
      <c r="B244" s="251"/>
      <c r="C244" s="252"/>
      <c r="D244" s="242" t="s">
        <v>161</v>
      </c>
      <c r="E244" s="253" t="s">
        <v>1</v>
      </c>
      <c r="F244" s="254" t="s">
        <v>334</v>
      </c>
      <c r="G244" s="252"/>
      <c r="H244" s="255">
        <v>124</v>
      </c>
      <c r="I244" s="256"/>
      <c r="J244" s="252"/>
      <c r="K244" s="252"/>
      <c r="L244" s="257"/>
      <c r="M244" s="258"/>
      <c r="N244" s="259"/>
      <c r="O244" s="259"/>
      <c r="P244" s="259"/>
      <c r="Q244" s="259"/>
      <c r="R244" s="259"/>
      <c r="S244" s="259"/>
      <c r="T244" s="26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1" t="s">
        <v>161</v>
      </c>
      <c r="AU244" s="261" t="s">
        <v>87</v>
      </c>
      <c r="AV244" s="14" t="s">
        <v>87</v>
      </c>
      <c r="AW244" s="14" t="s">
        <v>36</v>
      </c>
      <c r="AX244" s="14" t="s">
        <v>21</v>
      </c>
      <c r="AY244" s="261" t="s">
        <v>152</v>
      </c>
    </row>
    <row r="245" s="2" customFormat="1" ht="24.15" customHeight="1">
      <c r="A245" s="39"/>
      <c r="B245" s="40"/>
      <c r="C245" s="273" t="s">
        <v>335</v>
      </c>
      <c r="D245" s="273" t="s">
        <v>291</v>
      </c>
      <c r="E245" s="274" t="s">
        <v>336</v>
      </c>
      <c r="F245" s="275" t="s">
        <v>337</v>
      </c>
      <c r="G245" s="276" t="s">
        <v>157</v>
      </c>
      <c r="H245" s="277">
        <v>146.87799999999999</v>
      </c>
      <c r="I245" s="278"/>
      <c r="J245" s="279">
        <f>ROUND(I245*H245,2)</f>
        <v>0</v>
      </c>
      <c r="K245" s="275" t="s">
        <v>158</v>
      </c>
      <c r="L245" s="280"/>
      <c r="M245" s="281" t="s">
        <v>1</v>
      </c>
      <c r="N245" s="282" t="s">
        <v>44</v>
      </c>
      <c r="O245" s="92"/>
      <c r="P245" s="236">
        <f>O245*H245</f>
        <v>0</v>
      </c>
      <c r="Q245" s="236">
        <v>0.00040000000000000002</v>
      </c>
      <c r="R245" s="236">
        <f>Q245*H245</f>
        <v>0.058751199999999996</v>
      </c>
      <c r="S245" s="236">
        <v>0</v>
      </c>
      <c r="T245" s="237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8" t="s">
        <v>201</v>
      </c>
      <c r="AT245" s="238" t="s">
        <v>291</v>
      </c>
      <c r="AU245" s="238" t="s">
        <v>87</v>
      </c>
      <c r="AY245" s="18" t="s">
        <v>152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8" t="s">
        <v>21</v>
      </c>
      <c r="BK245" s="239">
        <f>ROUND(I245*H245,2)</f>
        <v>0</v>
      </c>
      <c r="BL245" s="18" t="s">
        <v>159</v>
      </c>
      <c r="BM245" s="238" t="s">
        <v>338</v>
      </c>
    </row>
    <row r="246" s="14" customFormat="1">
      <c r="A246" s="14"/>
      <c r="B246" s="251"/>
      <c r="C246" s="252"/>
      <c r="D246" s="242" t="s">
        <v>161</v>
      </c>
      <c r="E246" s="252"/>
      <c r="F246" s="254" t="s">
        <v>339</v>
      </c>
      <c r="G246" s="252"/>
      <c r="H246" s="255">
        <v>146.87799999999999</v>
      </c>
      <c r="I246" s="256"/>
      <c r="J246" s="252"/>
      <c r="K246" s="252"/>
      <c r="L246" s="257"/>
      <c r="M246" s="258"/>
      <c r="N246" s="259"/>
      <c r="O246" s="259"/>
      <c r="P246" s="259"/>
      <c r="Q246" s="259"/>
      <c r="R246" s="259"/>
      <c r="S246" s="259"/>
      <c r="T246" s="26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1" t="s">
        <v>161</v>
      </c>
      <c r="AU246" s="261" t="s">
        <v>87</v>
      </c>
      <c r="AV246" s="14" t="s">
        <v>87</v>
      </c>
      <c r="AW246" s="14" t="s">
        <v>4</v>
      </c>
      <c r="AX246" s="14" t="s">
        <v>21</v>
      </c>
      <c r="AY246" s="261" t="s">
        <v>152</v>
      </c>
    </row>
    <row r="247" s="2" customFormat="1" ht="37.8" customHeight="1">
      <c r="A247" s="39"/>
      <c r="B247" s="40"/>
      <c r="C247" s="227" t="s">
        <v>340</v>
      </c>
      <c r="D247" s="227" t="s">
        <v>154</v>
      </c>
      <c r="E247" s="228" t="s">
        <v>341</v>
      </c>
      <c r="F247" s="229" t="s">
        <v>342</v>
      </c>
      <c r="G247" s="230" t="s">
        <v>209</v>
      </c>
      <c r="H247" s="231">
        <v>17</v>
      </c>
      <c r="I247" s="232"/>
      <c r="J247" s="233">
        <f>ROUND(I247*H247,2)</f>
        <v>0</v>
      </c>
      <c r="K247" s="229" t="s">
        <v>1</v>
      </c>
      <c r="L247" s="45"/>
      <c r="M247" s="234" t="s">
        <v>1</v>
      </c>
      <c r="N247" s="235" t="s">
        <v>44</v>
      </c>
      <c r="O247" s="92"/>
      <c r="P247" s="236">
        <f>O247*H247</f>
        <v>0</v>
      </c>
      <c r="Q247" s="236">
        <v>0.20469000000000001</v>
      </c>
      <c r="R247" s="236">
        <f>Q247*H247</f>
        <v>3.47973</v>
      </c>
      <c r="S247" s="236">
        <v>0</v>
      </c>
      <c r="T247" s="237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8" t="s">
        <v>159</v>
      </c>
      <c r="AT247" s="238" t="s">
        <v>154</v>
      </c>
      <c r="AU247" s="238" t="s">
        <v>87</v>
      </c>
      <c r="AY247" s="18" t="s">
        <v>152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8" t="s">
        <v>21</v>
      </c>
      <c r="BK247" s="239">
        <f>ROUND(I247*H247,2)</f>
        <v>0</v>
      </c>
      <c r="BL247" s="18" t="s">
        <v>159</v>
      </c>
      <c r="BM247" s="238" t="s">
        <v>343</v>
      </c>
    </row>
    <row r="248" s="13" customFormat="1">
      <c r="A248" s="13"/>
      <c r="B248" s="240"/>
      <c r="C248" s="241"/>
      <c r="D248" s="242" t="s">
        <v>161</v>
      </c>
      <c r="E248" s="243" t="s">
        <v>1</v>
      </c>
      <c r="F248" s="244" t="s">
        <v>344</v>
      </c>
      <c r="G248" s="241"/>
      <c r="H248" s="243" t="s">
        <v>1</v>
      </c>
      <c r="I248" s="245"/>
      <c r="J248" s="241"/>
      <c r="K248" s="241"/>
      <c r="L248" s="246"/>
      <c r="M248" s="247"/>
      <c r="N248" s="248"/>
      <c r="O248" s="248"/>
      <c r="P248" s="248"/>
      <c r="Q248" s="248"/>
      <c r="R248" s="248"/>
      <c r="S248" s="248"/>
      <c r="T248" s="24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0" t="s">
        <v>161</v>
      </c>
      <c r="AU248" s="250" t="s">
        <v>87</v>
      </c>
      <c r="AV248" s="13" t="s">
        <v>21</v>
      </c>
      <c r="AW248" s="13" t="s">
        <v>36</v>
      </c>
      <c r="AX248" s="13" t="s">
        <v>79</v>
      </c>
      <c r="AY248" s="250" t="s">
        <v>152</v>
      </c>
    </row>
    <row r="249" s="14" customFormat="1">
      <c r="A249" s="14"/>
      <c r="B249" s="251"/>
      <c r="C249" s="252"/>
      <c r="D249" s="242" t="s">
        <v>161</v>
      </c>
      <c r="E249" s="253" t="s">
        <v>1</v>
      </c>
      <c r="F249" s="254" t="s">
        <v>345</v>
      </c>
      <c r="G249" s="252"/>
      <c r="H249" s="255">
        <v>17</v>
      </c>
      <c r="I249" s="256"/>
      <c r="J249" s="252"/>
      <c r="K249" s="252"/>
      <c r="L249" s="257"/>
      <c r="M249" s="258"/>
      <c r="N249" s="259"/>
      <c r="O249" s="259"/>
      <c r="P249" s="259"/>
      <c r="Q249" s="259"/>
      <c r="R249" s="259"/>
      <c r="S249" s="259"/>
      <c r="T249" s="260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1" t="s">
        <v>161</v>
      </c>
      <c r="AU249" s="261" t="s">
        <v>87</v>
      </c>
      <c r="AV249" s="14" t="s">
        <v>87</v>
      </c>
      <c r="AW249" s="14" t="s">
        <v>36</v>
      </c>
      <c r="AX249" s="14" t="s">
        <v>21</v>
      </c>
      <c r="AY249" s="261" t="s">
        <v>152</v>
      </c>
    </row>
    <row r="250" s="2" customFormat="1" ht="24.15" customHeight="1">
      <c r="A250" s="39"/>
      <c r="B250" s="40"/>
      <c r="C250" s="227" t="s">
        <v>346</v>
      </c>
      <c r="D250" s="227" t="s">
        <v>154</v>
      </c>
      <c r="E250" s="228" t="s">
        <v>347</v>
      </c>
      <c r="F250" s="229" t="s">
        <v>348</v>
      </c>
      <c r="G250" s="230" t="s">
        <v>226</v>
      </c>
      <c r="H250" s="231">
        <v>0.56000000000000005</v>
      </c>
      <c r="I250" s="232"/>
      <c r="J250" s="233">
        <f>ROUND(I250*H250,2)</f>
        <v>0</v>
      </c>
      <c r="K250" s="229" t="s">
        <v>158</v>
      </c>
      <c r="L250" s="45"/>
      <c r="M250" s="234" t="s">
        <v>1</v>
      </c>
      <c r="N250" s="235" t="s">
        <v>44</v>
      </c>
      <c r="O250" s="92"/>
      <c r="P250" s="236">
        <f>O250*H250</f>
        <v>0</v>
      </c>
      <c r="Q250" s="236">
        <v>2.1600000000000001</v>
      </c>
      <c r="R250" s="236">
        <f>Q250*H250</f>
        <v>1.2096000000000002</v>
      </c>
      <c r="S250" s="236">
        <v>0</v>
      </c>
      <c r="T250" s="237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8" t="s">
        <v>159</v>
      </c>
      <c r="AT250" s="238" t="s">
        <v>154</v>
      </c>
      <c r="AU250" s="238" t="s">
        <v>87</v>
      </c>
      <c r="AY250" s="18" t="s">
        <v>152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8" t="s">
        <v>21</v>
      </c>
      <c r="BK250" s="239">
        <f>ROUND(I250*H250,2)</f>
        <v>0</v>
      </c>
      <c r="BL250" s="18" t="s">
        <v>159</v>
      </c>
      <c r="BM250" s="238" t="s">
        <v>349</v>
      </c>
    </row>
    <row r="251" s="13" customFormat="1">
      <c r="A251" s="13"/>
      <c r="B251" s="240"/>
      <c r="C251" s="241"/>
      <c r="D251" s="242" t="s">
        <v>161</v>
      </c>
      <c r="E251" s="243" t="s">
        <v>1</v>
      </c>
      <c r="F251" s="244" t="s">
        <v>350</v>
      </c>
      <c r="G251" s="241"/>
      <c r="H251" s="243" t="s">
        <v>1</v>
      </c>
      <c r="I251" s="245"/>
      <c r="J251" s="241"/>
      <c r="K251" s="241"/>
      <c r="L251" s="246"/>
      <c r="M251" s="247"/>
      <c r="N251" s="248"/>
      <c r="O251" s="248"/>
      <c r="P251" s="248"/>
      <c r="Q251" s="248"/>
      <c r="R251" s="248"/>
      <c r="S251" s="248"/>
      <c r="T251" s="24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0" t="s">
        <v>161</v>
      </c>
      <c r="AU251" s="250" t="s">
        <v>87</v>
      </c>
      <c r="AV251" s="13" t="s">
        <v>21</v>
      </c>
      <c r="AW251" s="13" t="s">
        <v>36</v>
      </c>
      <c r="AX251" s="13" t="s">
        <v>79</v>
      </c>
      <c r="AY251" s="250" t="s">
        <v>152</v>
      </c>
    </row>
    <row r="252" s="14" customFormat="1">
      <c r="A252" s="14"/>
      <c r="B252" s="251"/>
      <c r="C252" s="252"/>
      <c r="D252" s="242" t="s">
        <v>161</v>
      </c>
      <c r="E252" s="253" t="s">
        <v>1</v>
      </c>
      <c r="F252" s="254" t="s">
        <v>351</v>
      </c>
      <c r="G252" s="252"/>
      <c r="H252" s="255">
        <v>0.56000000000000005</v>
      </c>
      <c r="I252" s="256"/>
      <c r="J252" s="252"/>
      <c r="K252" s="252"/>
      <c r="L252" s="257"/>
      <c r="M252" s="258"/>
      <c r="N252" s="259"/>
      <c r="O252" s="259"/>
      <c r="P252" s="259"/>
      <c r="Q252" s="259"/>
      <c r="R252" s="259"/>
      <c r="S252" s="259"/>
      <c r="T252" s="26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1" t="s">
        <v>161</v>
      </c>
      <c r="AU252" s="261" t="s">
        <v>87</v>
      </c>
      <c r="AV252" s="14" t="s">
        <v>87</v>
      </c>
      <c r="AW252" s="14" t="s">
        <v>36</v>
      </c>
      <c r="AX252" s="14" t="s">
        <v>21</v>
      </c>
      <c r="AY252" s="261" t="s">
        <v>152</v>
      </c>
    </row>
    <row r="253" s="2" customFormat="1" ht="24.15" customHeight="1">
      <c r="A253" s="39"/>
      <c r="B253" s="40"/>
      <c r="C253" s="227" t="s">
        <v>352</v>
      </c>
      <c r="D253" s="227" t="s">
        <v>154</v>
      </c>
      <c r="E253" s="228" t="s">
        <v>353</v>
      </c>
      <c r="F253" s="229" t="s">
        <v>354</v>
      </c>
      <c r="G253" s="230" t="s">
        <v>226</v>
      </c>
      <c r="H253" s="231">
        <v>4.4800000000000004</v>
      </c>
      <c r="I253" s="232"/>
      <c r="J253" s="233">
        <f>ROUND(I253*H253,2)</f>
        <v>0</v>
      </c>
      <c r="K253" s="229" t="s">
        <v>158</v>
      </c>
      <c r="L253" s="45"/>
      <c r="M253" s="234" t="s">
        <v>1</v>
      </c>
      <c r="N253" s="235" t="s">
        <v>44</v>
      </c>
      <c r="O253" s="92"/>
      <c r="P253" s="236">
        <f>O253*H253</f>
        <v>0</v>
      </c>
      <c r="Q253" s="236">
        <v>0</v>
      </c>
      <c r="R253" s="236">
        <f>Q253*H253</f>
        <v>0</v>
      </c>
      <c r="S253" s="236">
        <v>0</v>
      </c>
      <c r="T253" s="237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8" t="s">
        <v>159</v>
      </c>
      <c r="AT253" s="238" t="s">
        <v>154</v>
      </c>
      <c r="AU253" s="238" t="s">
        <v>87</v>
      </c>
      <c r="AY253" s="18" t="s">
        <v>152</v>
      </c>
      <c r="BE253" s="239">
        <f>IF(N253="základní",J253,0)</f>
        <v>0</v>
      </c>
      <c r="BF253" s="239">
        <f>IF(N253="snížená",J253,0)</f>
        <v>0</v>
      </c>
      <c r="BG253" s="239">
        <f>IF(N253="zákl. přenesená",J253,0)</f>
        <v>0</v>
      </c>
      <c r="BH253" s="239">
        <f>IF(N253="sníž. přenesená",J253,0)</f>
        <v>0</v>
      </c>
      <c r="BI253" s="239">
        <f>IF(N253="nulová",J253,0)</f>
        <v>0</v>
      </c>
      <c r="BJ253" s="18" t="s">
        <v>21</v>
      </c>
      <c r="BK253" s="239">
        <f>ROUND(I253*H253,2)</f>
        <v>0</v>
      </c>
      <c r="BL253" s="18" t="s">
        <v>159</v>
      </c>
      <c r="BM253" s="238" t="s">
        <v>355</v>
      </c>
    </row>
    <row r="254" s="13" customFormat="1">
      <c r="A254" s="13"/>
      <c r="B254" s="240"/>
      <c r="C254" s="241"/>
      <c r="D254" s="242" t="s">
        <v>161</v>
      </c>
      <c r="E254" s="243" t="s">
        <v>1</v>
      </c>
      <c r="F254" s="244" t="s">
        <v>234</v>
      </c>
      <c r="G254" s="241"/>
      <c r="H254" s="243" t="s">
        <v>1</v>
      </c>
      <c r="I254" s="245"/>
      <c r="J254" s="241"/>
      <c r="K254" s="241"/>
      <c r="L254" s="246"/>
      <c r="M254" s="247"/>
      <c r="N254" s="248"/>
      <c r="O254" s="248"/>
      <c r="P254" s="248"/>
      <c r="Q254" s="248"/>
      <c r="R254" s="248"/>
      <c r="S254" s="248"/>
      <c r="T254" s="24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0" t="s">
        <v>161</v>
      </c>
      <c r="AU254" s="250" t="s">
        <v>87</v>
      </c>
      <c r="AV254" s="13" t="s">
        <v>21</v>
      </c>
      <c r="AW254" s="13" t="s">
        <v>36</v>
      </c>
      <c r="AX254" s="13" t="s">
        <v>79</v>
      </c>
      <c r="AY254" s="250" t="s">
        <v>152</v>
      </c>
    </row>
    <row r="255" s="14" customFormat="1">
      <c r="A255" s="14"/>
      <c r="B255" s="251"/>
      <c r="C255" s="252"/>
      <c r="D255" s="242" t="s">
        <v>161</v>
      </c>
      <c r="E255" s="253" t="s">
        <v>1</v>
      </c>
      <c r="F255" s="254" t="s">
        <v>356</v>
      </c>
      <c r="G255" s="252"/>
      <c r="H255" s="255">
        <v>4.4800000000000004</v>
      </c>
      <c r="I255" s="256"/>
      <c r="J255" s="252"/>
      <c r="K255" s="252"/>
      <c r="L255" s="257"/>
      <c r="M255" s="258"/>
      <c r="N255" s="259"/>
      <c r="O255" s="259"/>
      <c r="P255" s="259"/>
      <c r="Q255" s="259"/>
      <c r="R255" s="259"/>
      <c r="S255" s="259"/>
      <c r="T255" s="260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1" t="s">
        <v>161</v>
      </c>
      <c r="AU255" s="261" t="s">
        <v>87</v>
      </c>
      <c r="AV255" s="14" t="s">
        <v>87</v>
      </c>
      <c r="AW255" s="14" t="s">
        <v>36</v>
      </c>
      <c r="AX255" s="14" t="s">
        <v>21</v>
      </c>
      <c r="AY255" s="261" t="s">
        <v>152</v>
      </c>
    </row>
    <row r="256" s="2" customFormat="1" ht="16.5" customHeight="1">
      <c r="A256" s="39"/>
      <c r="B256" s="40"/>
      <c r="C256" s="227" t="s">
        <v>357</v>
      </c>
      <c r="D256" s="227" t="s">
        <v>154</v>
      </c>
      <c r="E256" s="228" t="s">
        <v>358</v>
      </c>
      <c r="F256" s="229" t="s">
        <v>359</v>
      </c>
      <c r="G256" s="230" t="s">
        <v>157</v>
      </c>
      <c r="H256" s="231">
        <v>14</v>
      </c>
      <c r="I256" s="232"/>
      <c r="J256" s="233">
        <f>ROUND(I256*H256,2)</f>
        <v>0</v>
      </c>
      <c r="K256" s="229" t="s">
        <v>158</v>
      </c>
      <c r="L256" s="45"/>
      <c r="M256" s="234" t="s">
        <v>1</v>
      </c>
      <c r="N256" s="235" t="s">
        <v>44</v>
      </c>
      <c r="O256" s="92"/>
      <c r="P256" s="236">
        <f>O256*H256</f>
        <v>0</v>
      </c>
      <c r="Q256" s="236">
        <v>0.0026900000000000001</v>
      </c>
      <c r="R256" s="236">
        <f>Q256*H256</f>
        <v>0.037659999999999999</v>
      </c>
      <c r="S256" s="236">
        <v>0</v>
      </c>
      <c r="T256" s="237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8" t="s">
        <v>159</v>
      </c>
      <c r="AT256" s="238" t="s">
        <v>154</v>
      </c>
      <c r="AU256" s="238" t="s">
        <v>87</v>
      </c>
      <c r="AY256" s="18" t="s">
        <v>152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8" t="s">
        <v>21</v>
      </c>
      <c r="BK256" s="239">
        <f>ROUND(I256*H256,2)</f>
        <v>0</v>
      </c>
      <c r="BL256" s="18" t="s">
        <v>159</v>
      </c>
      <c r="BM256" s="238" t="s">
        <v>360</v>
      </c>
    </row>
    <row r="257" s="13" customFormat="1">
      <c r="A257" s="13"/>
      <c r="B257" s="240"/>
      <c r="C257" s="241"/>
      <c r="D257" s="242" t="s">
        <v>161</v>
      </c>
      <c r="E257" s="243" t="s">
        <v>1</v>
      </c>
      <c r="F257" s="244" t="s">
        <v>234</v>
      </c>
      <c r="G257" s="241"/>
      <c r="H257" s="243" t="s">
        <v>1</v>
      </c>
      <c r="I257" s="245"/>
      <c r="J257" s="241"/>
      <c r="K257" s="241"/>
      <c r="L257" s="246"/>
      <c r="M257" s="247"/>
      <c r="N257" s="248"/>
      <c r="O257" s="248"/>
      <c r="P257" s="248"/>
      <c r="Q257" s="248"/>
      <c r="R257" s="248"/>
      <c r="S257" s="248"/>
      <c r="T257" s="24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0" t="s">
        <v>161</v>
      </c>
      <c r="AU257" s="250" t="s">
        <v>87</v>
      </c>
      <c r="AV257" s="13" t="s">
        <v>21</v>
      </c>
      <c r="AW257" s="13" t="s">
        <v>36</v>
      </c>
      <c r="AX257" s="13" t="s">
        <v>79</v>
      </c>
      <c r="AY257" s="250" t="s">
        <v>152</v>
      </c>
    </row>
    <row r="258" s="14" customFormat="1">
      <c r="A258" s="14"/>
      <c r="B258" s="251"/>
      <c r="C258" s="252"/>
      <c r="D258" s="242" t="s">
        <v>161</v>
      </c>
      <c r="E258" s="253" t="s">
        <v>1</v>
      </c>
      <c r="F258" s="254" t="s">
        <v>361</v>
      </c>
      <c r="G258" s="252"/>
      <c r="H258" s="255">
        <v>14</v>
      </c>
      <c r="I258" s="256"/>
      <c r="J258" s="252"/>
      <c r="K258" s="252"/>
      <c r="L258" s="257"/>
      <c r="M258" s="258"/>
      <c r="N258" s="259"/>
      <c r="O258" s="259"/>
      <c r="P258" s="259"/>
      <c r="Q258" s="259"/>
      <c r="R258" s="259"/>
      <c r="S258" s="259"/>
      <c r="T258" s="26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1" t="s">
        <v>161</v>
      </c>
      <c r="AU258" s="261" t="s">
        <v>87</v>
      </c>
      <c r="AV258" s="14" t="s">
        <v>87</v>
      </c>
      <c r="AW258" s="14" t="s">
        <v>36</v>
      </c>
      <c r="AX258" s="14" t="s">
        <v>21</v>
      </c>
      <c r="AY258" s="261" t="s">
        <v>152</v>
      </c>
    </row>
    <row r="259" s="2" customFormat="1" ht="16.5" customHeight="1">
      <c r="A259" s="39"/>
      <c r="B259" s="40"/>
      <c r="C259" s="227" t="s">
        <v>362</v>
      </c>
      <c r="D259" s="227" t="s">
        <v>154</v>
      </c>
      <c r="E259" s="228" t="s">
        <v>363</v>
      </c>
      <c r="F259" s="229" t="s">
        <v>364</v>
      </c>
      <c r="G259" s="230" t="s">
        <v>157</v>
      </c>
      <c r="H259" s="231">
        <v>14</v>
      </c>
      <c r="I259" s="232"/>
      <c r="J259" s="233">
        <f>ROUND(I259*H259,2)</f>
        <v>0</v>
      </c>
      <c r="K259" s="229" t="s">
        <v>158</v>
      </c>
      <c r="L259" s="45"/>
      <c r="M259" s="234" t="s">
        <v>1</v>
      </c>
      <c r="N259" s="235" t="s">
        <v>44</v>
      </c>
      <c r="O259" s="92"/>
      <c r="P259" s="236">
        <f>O259*H259</f>
        <v>0</v>
      </c>
      <c r="Q259" s="236">
        <v>0</v>
      </c>
      <c r="R259" s="236">
        <f>Q259*H259</f>
        <v>0</v>
      </c>
      <c r="S259" s="236">
        <v>0</v>
      </c>
      <c r="T259" s="237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8" t="s">
        <v>159</v>
      </c>
      <c r="AT259" s="238" t="s">
        <v>154</v>
      </c>
      <c r="AU259" s="238" t="s">
        <v>87</v>
      </c>
      <c r="AY259" s="18" t="s">
        <v>152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8" t="s">
        <v>21</v>
      </c>
      <c r="BK259" s="239">
        <f>ROUND(I259*H259,2)</f>
        <v>0</v>
      </c>
      <c r="BL259" s="18" t="s">
        <v>159</v>
      </c>
      <c r="BM259" s="238" t="s">
        <v>365</v>
      </c>
    </row>
    <row r="260" s="12" customFormat="1" ht="22.8" customHeight="1">
      <c r="A260" s="12"/>
      <c r="B260" s="211"/>
      <c r="C260" s="212"/>
      <c r="D260" s="213" t="s">
        <v>78</v>
      </c>
      <c r="E260" s="225" t="s">
        <v>169</v>
      </c>
      <c r="F260" s="225" t="s">
        <v>366</v>
      </c>
      <c r="G260" s="212"/>
      <c r="H260" s="212"/>
      <c r="I260" s="215"/>
      <c r="J260" s="226">
        <f>BK260</f>
        <v>0</v>
      </c>
      <c r="K260" s="212"/>
      <c r="L260" s="217"/>
      <c r="M260" s="218"/>
      <c r="N260" s="219"/>
      <c r="O260" s="219"/>
      <c r="P260" s="220">
        <f>SUM(P261:P270)</f>
        <v>0</v>
      </c>
      <c r="Q260" s="219"/>
      <c r="R260" s="220">
        <f>SUM(R261:R270)</f>
        <v>6.1922347200000001</v>
      </c>
      <c r="S260" s="219"/>
      <c r="T260" s="221">
        <f>SUM(T261:T270)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22" t="s">
        <v>21</v>
      </c>
      <c r="AT260" s="223" t="s">
        <v>78</v>
      </c>
      <c r="AU260" s="223" t="s">
        <v>21</v>
      </c>
      <c r="AY260" s="222" t="s">
        <v>152</v>
      </c>
      <c r="BK260" s="224">
        <f>SUM(BK261:BK270)</f>
        <v>0</v>
      </c>
    </row>
    <row r="261" s="2" customFormat="1" ht="37.8" customHeight="1">
      <c r="A261" s="39"/>
      <c r="B261" s="40"/>
      <c r="C261" s="227" t="s">
        <v>367</v>
      </c>
      <c r="D261" s="227" t="s">
        <v>154</v>
      </c>
      <c r="E261" s="228" t="s">
        <v>368</v>
      </c>
      <c r="F261" s="229" t="s">
        <v>369</v>
      </c>
      <c r="G261" s="230" t="s">
        <v>157</v>
      </c>
      <c r="H261" s="231">
        <v>11.199999999999999</v>
      </c>
      <c r="I261" s="232"/>
      <c r="J261" s="233">
        <f>ROUND(I261*H261,2)</f>
        <v>0</v>
      </c>
      <c r="K261" s="229" t="s">
        <v>158</v>
      </c>
      <c r="L261" s="45"/>
      <c r="M261" s="234" t="s">
        <v>1</v>
      </c>
      <c r="N261" s="235" t="s">
        <v>44</v>
      </c>
      <c r="O261" s="92"/>
      <c r="P261" s="236">
        <f>O261*H261</f>
        <v>0</v>
      </c>
      <c r="Q261" s="236">
        <v>0.49689</v>
      </c>
      <c r="R261" s="236">
        <f>Q261*H261</f>
        <v>5.5651679999999999</v>
      </c>
      <c r="S261" s="236">
        <v>0</v>
      </c>
      <c r="T261" s="237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8" t="s">
        <v>159</v>
      </c>
      <c r="AT261" s="238" t="s">
        <v>154</v>
      </c>
      <c r="AU261" s="238" t="s">
        <v>87</v>
      </c>
      <c r="AY261" s="18" t="s">
        <v>152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8" t="s">
        <v>21</v>
      </c>
      <c r="BK261" s="239">
        <f>ROUND(I261*H261,2)</f>
        <v>0</v>
      </c>
      <c r="BL261" s="18" t="s">
        <v>159</v>
      </c>
      <c r="BM261" s="238" t="s">
        <v>370</v>
      </c>
    </row>
    <row r="262" s="13" customFormat="1">
      <c r="A262" s="13"/>
      <c r="B262" s="240"/>
      <c r="C262" s="241"/>
      <c r="D262" s="242" t="s">
        <v>161</v>
      </c>
      <c r="E262" s="243" t="s">
        <v>1</v>
      </c>
      <c r="F262" s="244" t="s">
        <v>371</v>
      </c>
      <c r="G262" s="241"/>
      <c r="H262" s="243" t="s">
        <v>1</v>
      </c>
      <c r="I262" s="245"/>
      <c r="J262" s="241"/>
      <c r="K262" s="241"/>
      <c r="L262" s="246"/>
      <c r="M262" s="247"/>
      <c r="N262" s="248"/>
      <c r="O262" s="248"/>
      <c r="P262" s="248"/>
      <c r="Q262" s="248"/>
      <c r="R262" s="248"/>
      <c r="S262" s="248"/>
      <c r="T262" s="24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0" t="s">
        <v>161</v>
      </c>
      <c r="AU262" s="250" t="s">
        <v>87</v>
      </c>
      <c r="AV262" s="13" t="s">
        <v>21</v>
      </c>
      <c r="AW262" s="13" t="s">
        <v>36</v>
      </c>
      <c r="AX262" s="13" t="s">
        <v>79</v>
      </c>
      <c r="AY262" s="250" t="s">
        <v>152</v>
      </c>
    </row>
    <row r="263" s="14" customFormat="1">
      <c r="A263" s="14"/>
      <c r="B263" s="251"/>
      <c r="C263" s="252"/>
      <c r="D263" s="242" t="s">
        <v>161</v>
      </c>
      <c r="E263" s="253" t="s">
        <v>1</v>
      </c>
      <c r="F263" s="254" t="s">
        <v>372</v>
      </c>
      <c r="G263" s="252"/>
      <c r="H263" s="255">
        <v>11.199999999999999</v>
      </c>
      <c r="I263" s="256"/>
      <c r="J263" s="252"/>
      <c r="K263" s="252"/>
      <c r="L263" s="257"/>
      <c r="M263" s="258"/>
      <c r="N263" s="259"/>
      <c r="O263" s="259"/>
      <c r="P263" s="259"/>
      <c r="Q263" s="259"/>
      <c r="R263" s="259"/>
      <c r="S263" s="259"/>
      <c r="T263" s="260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1" t="s">
        <v>161</v>
      </c>
      <c r="AU263" s="261" t="s">
        <v>87</v>
      </c>
      <c r="AV263" s="14" t="s">
        <v>87</v>
      </c>
      <c r="AW263" s="14" t="s">
        <v>36</v>
      </c>
      <c r="AX263" s="14" t="s">
        <v>21</v>
      </c>
      <c r="AY263" s="261" t="s">
        <v>152</v>
      </c>
    </row>
    <row r="264" s="2" customFormat="1" ht="16.5" customHeight="1">
      <c r="A264" s="39"/>
      <c r="B264" s="40"/>
      <c r="C264" s="227" t="s">
        <v>373</v>
      </c>
      <c r="D264" s="227" t="s">
        <v>154</v>
      </c>
      <c r="E264" s="228" t="s">
        <v>374</v>
      </c>
      <c r="F264" s="229" t="s">
        <v>375</v>
      </c>
      <c r="G264" s="230" t="s">
        <v>281</v>
      </c>
      <c r="H264" s="231">
        <v>0.112</v>
      </c>
      <c r="I264" s="232"/>
      <c r="J264" s="233">
        <f>ROUND(I264*H264,2)</f>
        <v>0</v>
      </c>
      <c r="K264" s="229" t="s">
        <v>158</v>
      </c>
      <c r="L264" s="45"/>
      <c r="M264" s="234" t="s">
        <v>1</v>
      </c>
      <c r="N264" s="235" t="s">
        <v>44</v>
      </c>
      <c r="O264" s="92"/>
      <c r="P264" s="236">
        <f>O264*H264</f>
        <v>0</v>
      </c>
      <c r="Q264" s="236">
        <v>1.04881</v>
      </c>
      <c r="R264" s="236">
        <f>Q264*H264</f>
        <v>0.11746672000000001</v>
      </c>
      <c r="S264" s="236">
        <v>0</v>
      </c>
      <c r="T264" s="237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8" t="s">
        <v>159</v>
      </c>
      <c r="AT264" s="238" t="s">
        <v>154</v>
      </c>
      <c r="AU264" s="238" t="s">
        <v>87</v>
      </c>
      <c r="AY264" s="18" t="s">
        <v>152</v>
      </c>
      <c r="BE264" s="239">
        <f>IF(N264="základní",J264,0)</f>
        <v>0</v>
      </c>
      <c r="BF264" s="239">
        <f>IF(N264="snížená",J264,0)</f>
        <v>0</v>
      </c>
      <c r="BG264" s="239">
        <f>IF(N264="zákl. přenesená",J264,0)</f>
        <v>0</v>
      </c>
      <c r="BH264" s="239">
        <f>IF(N264="sníž. přenesená",J264,0)</f>
        <v>0</v>
      </c>
      <c r="BI264" s="239">
        <f>IF(N264="nulová",J264,0)</f>
        <v>0</v>
      </c>
      <c r="BJ264" s="18" t="s">
        <v>21</v>
      </c>
      <c r="BK264" s="239">
        <f>ROUND(I264*H264,2)</f>
        <v>0</v>
      </c>
      <c r="BL264" s="18" t="s">
        <v>159</v>
      </c>
      <c r="BM264" s="238" t="s">
        <v>376</v>
      </c>
    </row>
    <row r="265" s="13" customFormat="1">
      <c r="A265" s="13"/>
      <c r="B265" s="240"/>
      <c r="C265" s="241"/>
      <c r="D265" s="242" t="s">
        <v>161</v>
      </c>
      <c r="E265" s="243" t="s">
        <v>1</v>
      </c>
      <c r="F265" s="244" t="s">
        <v>377</v>
      </c>
      <c r="G265" s="241"/>
      <c r="H265" s="243" t="s">
        <v>1</v>
      </c>
      <c r="I265" s="245"/>
      <c r="J265" s="241"/>
      <c r="K265" s="241"/>
      <c r="L265" s="246"/>
      <c r="M265" s="247"/>
      <c r="N265" s="248"/>
      <c r="O265" s="248"/>
      <c r="P265" s="248"/>
      <c r="Q265" s="248"/>
      <c r="R265" s="248"/>
      <c r="S265" s="248"/>
      <c r="T265" s="24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0" t="s">
        <v>161</v>
      </c>
      <c r="AU265" s="250" t="s">
        <v>87</v>
      </c>
      <c r="AV265" s="13" t="s">
        <v>21</v>
      </c>
      <c r="AW265" s="13" t="s">
        <v>36</v>
      </c>
      <c r="AX265" s="13" t="s">
        <v>79</v>
      </c>
      <c r="AY265" s="250" t="s">
        <v>152</v>
      </c>
    </row>
    <row r="266" s="14" customFormat="1">
      <c r="A266" s="14"/>
      <c r="B266" s="251"/>
      <c r="C266" s="252"/>
      <c r="D266" s="242" t="s">
        <v>161</v>
      </c>
      <c r="E266" s="253" t="s">
        <v>1</v>
      </c>
      <c r="F266" s="254" t="s">
        <v>378</v>
      </c>
      <c r="G266" s="252"/>
      <c r="H266" s="255">
        <v>0.112</v>
      </c>
      <c r="I266" s="256"/>
      <c r="J266" s="252"/>
      <c r="K266" s="252"/>
      <c r="L266" s="257"/>
      <c r="M266" s="258"/>
      <c r="N266" s="259"/>
      <c r="O266" s="259"/>
      <c r="P266" s="259"/>
      <c r="Q266" s="259"/>
      <c r="R266" s="259"/>
      <c r="S266" s="259"/>
      <c r="T266" s="26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1" t="s">
        <v>161</v>
      </c>
      <c r="AU266" s="261" t="s">
        <v>87</v>
      </c>
      <c r="AV266" s="14" t="s">
        <v>87</v>
      </c>
      <c r="AW266" s="14" t="s">
        <v>36</v>
      </c>
      <c r="AX266" s="14" t="s">
        <v>79</v>
      </c>
      <c r="AY266" s="261" t="s">
        <v>152</v>
      </c>
    </row>
    <row r="267" s="15" customFormat="1">
      <c r="A267" s="15"/>
      <c r="B267" s="262"/>
      <c r="C267" s="263"/>
      <c r="D267" s="242" t="s">
        <v>161</v>
      </c>
      <c r="E267" s="264" t="s">
        <v>1</v>
      </c>
      <c r="F267" s="265" t="s">
        <v>182</v>
      </c>
      <c r="G267" s="263"/>
      <c r="H267" s="266">
        <v>0.112</v>
      </c>
      <c r="I267" s="267"/>
      <c r="J267" s="263"/>
      <c r="K267" s="263"/>
      <c r="L267" s="268"/>
      <c r="M267" s="269"/>
      <c r="N267" s="270"/>
      <c r="O267" s="270"/>
      <c r="P267" s="270"/>
      <c r="Q267" s="270"/>
      <c r="R267" s="270"/>
      <c r="S267" s="270"/>
      <c r="T267" s="271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72" t="s">
        <v>161</v>
      </c>
      <c r="AU267" s="272" t="s">
        <v>87</v>
      </c>
      <c r="AV267" s="15" t="s">
        <v>159</v>
      </c>
      <c r="AW267" s="15" t="s">
        <v>36</v>
      </c>
      <c r="AX267" s="15" t="s">
        <v>21</v>
      </c>
      <c r="AY267" s="272" t="s">
        <v>152</v>
      </c>
    </row>
    <row r="268" s="2" customFormat="1" ht="24.15" customHeight="1">
      <c r="A268" s="39"/>
      <c r="B268" s="40"/>
      <c r="C268" s="227" t="s">
        <v>379</v>
      </c>
      <c r="D268" s="227" t="s">
        <v>154</v>
      </c>
      <c r="E268" s="228" t="s">
        <v>380</v>
      </c>
      <c r="F268" s="229" t="s">
        <v>381</v>
      </c>
      <c r="G268" s="230" t="s">
        <v>209</v>
      </c>
      <c r="H268" s="231">
        <v>14</v>
      </c>
      <c r="I268" s="232"/>
      <c r="J268" s="233">
        <f>ROUND(I268*H268,2)</f>
        <v>0</v>
      </c>
      <c r="K268" s="229" t="s">
        <v>158</v>
      </c>
      <c r="L268" s="45"/>
      <c r="M268" s="234" t="s">
        <v>1</v>
      </c>
      <c r="N268" s="235" t="s">
        <v>44</v>
      </c>
      <c r="O268" s="92"/>
      <c r="P268" s="236">
        <f>O268*H268</f>
        <v>0</v>
      </c>
      <c r="Q268" s="236">
        <v>0.036400000000000002</v>
      </c>
      <c r="R268" s="236">
        <f>Q268*H268</f>
        <v>0.50960000000000005</v>
      </c>
      <c r="S268" s="236">
        <v>0</v>
      </c>
      <c r="T268" s="237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8" t="s">
        <v>159</v>
      </c>
      <c r="AT268" s="238" t="s">
        <v>154</v>
      </c>
      <c r="AU268" s="238" t="s">
        <v>87</v>
      </c>
      <c r="AY268" s="18" t="s">
        <v>152</v>
      </c>
      <c r="BE268" s="239">
        <f>IF(N268="základní",J268,0)</f>
        <v>0</v>
      </c>
      <c r="BF268" s="239">
        <f>IF(N268="snížená",J268,0)</f>
        <v>0</v>
      </c>
      <c r="BG268" s="239">
        <f>IF(N268="zákl. přenesená",J268,0)</f>
        <v>0</v>
      </c>
      <c r="BH268" s="239">
        <f>IF(N268="sníž. přenesená",J268,0)</f>
        <v>0</v>
      </c>
      <c r="BI268" s="239">
        <f>IF(N268="nulová",J268,0)</f>
        <v>0</v>
      </c>
      <c r="BJ268" s="18" t="s">
        <v>21</v>
      </c>
      <c r="BK268" s="239">
        <f>ROUND(I268*H268,2)</f>
        <v>0</v>
      </c>
      <c r="BL268" s="18" t="s">
        <v>159</v>
      </c>
      <c r="BM268" s="238" t="s">
        <v>382</v>
      </c>
    </row>
    <row r="269" s="13" customFormat="1">
      <c r="A269" s="13"/>
      <c r="B269" s="240"/>
      <c r="C269" s="241"/>
      <c r="D269" s="242" t="s">
        <v>161</v>
      </c>
      <c r="E269" s="243" t="s">
        <v>1</v>
      </c>
      <c r="F269" s="244" t="s">
        <v>234</v>
      </c>
      <c r="G269" s="241"/>
      <c r="H269" s="243" t="s">
        <v>1</v>
      </c>
      <c r="I269" s="245"/>
      <c r="J269" s="241"/>
      <c r="K269" s="241"/>
      <c r="L269" s="246"/>
      <c r="M269" s="247"/>
      <c r="N269" s="248"/>
      <c r="O269" s="248"/>
      <c r="P269" s="248"/>
      <c r="Q269" s="248"/>
      <c r="R269" s="248"/>
      <c r="S269" s="248"/>
      <c r="T269" s="24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0" t="s">
        <v>161</v>
      </c>
      <c r="AU269" s="250" t="s">
        <v>87</v>
      </c>
      <c r="AV269" s="13" t="s">
        <v>21</v>
      </c>
      <c r="AW269" s="13" t="s">
        <v>36</v>
      </c>
      <c r="AX269" s="13" t="s">
        <v>79</v>
      </c>
      <c r="AY269" s="250" t="s">
        <v>152</v>
      </c>
    </row>
    <row r="270" s="14" customFormat="1">
      <c r="A270" s="14"/>
      <c r="B270" s="251"/>
      <c r="C270" s="252"/>
      <c r="D270" s="242" t="s">
        <v>161</v>
      </c>
      <c r="E270" s="253" t="s">
        <v>1</v>
      </c>
      <c r="F270" s="254" t="s">
        <v>383</v>
      </c>
      <c r="G270" s="252"/>
      <c r="H270" s="255">
        <v>14</v>
      </c>
      <c r="I270" s="256"/>
      <c r="J270" s="252"/>
      <c r="K270" s="252"/>
      <c r="L270" s="257"/>
      <c r="M270" s="258"/>
      <c r="N270" s="259"/>
      <c r="O270" s="259"/>
      <c r="P270" s="259"/>
      <c r="Q270" s="259"/>
      <c r="R270" s="259"/>
      <c r="S270" s="259"/>
      <c r="T270" s="260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1" t="s">
        <v>161</v>
      </c>
      <c r="AU270" s="261" t="s">
        <v>87</v>
      </c>
      <c r="AV270" s="14" t="s">
        <v>87</v>
      </c>
      <c r="AW270" s="14" t="s">
        <v>36</v>
      </c>
      <c r="AX270" s="14" t="s">
        <v>21</v>
      </c>
      <c r="AY270" s="261" t="s">
        <v>152</v>
      </c>
    </row>
    <row r="271" s="12" customFormat="1" ht="22.8" customHeight="1">
      <c r="A271" s="12"/>
      <c r="B271" s="211"/>
      <c r="C271" s="212"/>
      <c r="D271" s="213" t="s">
        <v>78</v>
      </c>
      <c r="E271" s="225" t="s">
        <v>183</v>
      </c>
      <c r="F271" s="225" t="s">
        <v>384</v>
      </c>
      <c r="G271" s="212"/>
      <c r="H271" s="212"/>
      <c r="I271" s="215"/>
      <c r="J271" s="226">
        <f>BK271</f>
        <v>0</v>
      </c>
      <c r="K271" s="212"/>
      <c r="L271" s="217"/>
      <c r="M271" s="218"/>
      <c r="N271" s="219"/>
      <c r="O271" s="219"/>
      <c r="P271" s="220">
        <f>SUM(P272:P361)</f>
        <v>0</v>
      </c>
      <c r="Q271" s="219"/>
      <c r="R271" s="220">
        <f>SUM(R272:R361)</f>
        <v>327.32504800000004</v>
      </c>
      <c r="S271" s="219"/>
      <c r="T271" s="221">
        <f>SUM(T272:T361)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22" t="s">
        <v>21</v>
      </c>
      <c r="AT271" s="223" t="s">
        <v>78</v>
      </c>
      <c r="AU271" s="223" t="s">
        <v>21</v>
      </c>
      <c r="AY271" s="222" t="s">
        <v>152</v>
      </c>
      <c r="BK271" s="224">
        <f>SUM(BK272:BK361)</f>
        <v>0</v>
      </c>
    </row>
    <row r="272" s="2" customFormat="1" ht="24.15" customHeight="1">
      <c r="A272" s="39"/>
      <c r="B272" s="40"/>
      <c r="C272" s="227" t="s">
        <v>385</v>
      </c>
      <c r="D272" s="227" t="s">
        <v>154</v>
      </c>
      <c r="E272" s="228" t="s">
        <v>386</v>
      </c>
      <c r="F272" s="229" t="s">
        <v>387</v>
      </c>
      <c r="G272" s="230" t="s">
        <v>157</v>
      </c>
      <c r="H272" s="231">
        <v>1455.9000000000001</v>
      </c>
      <c r="I272" s="232"/>
      <c r="J272" s="233">
        <f>ROUND(I272*H272,2)</f>
        <v>0</v>
      </c>
      <c r="K272" s="229" t="s">
        <v>1</v>
      </c>
      <c r="L272" s="45"/>
      <c r="M272" s="234" t="s">
        <v>1</v>
      </c>
      <c r="N272" s="235" t="s">
        <v>44</v>
      </c>
      <c r="O272" s="92"/>
      <c r="P272" s="236">
        <f>O272*H272</f>
        <v>0</v>
      </c>
      <c r="Q272" s="236">
        <v>0</v>
      </c>
      <c r="R272" s="236">
        <f>Q272*H272</f>
        <v>0</v>
      </c>
      <c r="S272" s="236">
        <v>0</v>
      </c>
      <c r="T272" s="237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8" t="s">
        <v>159</v>
      </c>
      <c r="AT272" s="238" t="s">
        <v>154</v>
      </c>
      <c r="AU272" s="238" t="s">
        <v>87</v>
      </c>
      <c r="AY272" s="18" t="s">
        <v>152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8" t="s">
        <v>21</v>
      </c>
      <c r="BK272" s="239">
        <f>ROUND(I272*H272,2)</f>
        <v>0</v>
      </c>
      <c r="BL272" s="18" t="s">
        <v>159</v>
      </c>
      <c r="BM272" s="238" t="s">
        <v>388</v>
      </c>
    </row>
    <row r="273" s="13" customFormat="1">
      <c r="A273" s="13"/>
      <c r="B273" s="240"/>
      <c r="C273" s="241"/>
      <c r="D273" s="242" t="s">
        <v>161</v>
      </c>
      <c r="E273" s="243" t="s">
        <v>1</v>
      </c>
      <c r="F273" s="244" t="s">
        <v>389</v>
      </c>
      <c r="G273" s="241"/>
      <c r="H273" s="243" t="s">
        <v>1</v>
      </c>
      <c r="I273" s="245"/>
      <c r="J273" s="241"/>
      <c r="K273" s="241"/>
      <c r="L273" s="246"/>
      <c r="M273" s="247"/>
      <c r="N273" s="248"/>
      <c r="O273" s="248"/>
      <c r="P273" s="248"/>
      <c r="Q273" s="248"/>
      <c r="R273" s="248"/>
      <c r="S273" s="248"/>
      <c r="T273" s="24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0" t="s">
        <v>161</v>
      </c>
      <c r="AU273" s="250" t="s">
        <v>87</v>
      </c>
      <c r="AV273" s="13" t="s">
        <v>21</v>
      </c>
      <c r="AW273" s="13" t="s">
        <v>36</v>
      </c>
      <c r="AX273" s="13" t="s">
        <v>79</v>
      </c>
      <c r="AY273" s="250" t="s">
        <v>152</v>
      </c>
    </row>
    <row r="274" s="14" customFormat="1">
      <c r="A274" s="14"/>
      <c r="B274" s="251"/>
      <c r="C274" s="252"/>
      <c r="D274" s="242" t="s">
        <v>161</v>
      </c>
      <c r="E274" s="253" t="s">
        <v>1</v>
      </c>
      <c r="F274" s="254" t="s">
        <v>390</v>
      </c>
      <c r="G274" s="252"/>
      <c r="H274" s="255">
        <v>1455.9000000000001</v>
      </c>
      <c r="I274" s="256"/>
      <c r="J274" s="252"/>
      <c r="K274" s="252"/>
      <c r="L274" s="257"/>
      <c r="M274" s="258"/>
      <c r="N274" s="259"/>
      <c r="O274" s="259"/>
      <c r="P274" s="259"/>
      <c r="Q274" s="259"/>
      <c r="R274" s="259"/>
      <c r="S274" s="259"/>
      <c r="T274" s="260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1" t="s">
        <v>161</v>
      </c>
      <c r="AU274" s="261" t="s">
        <v>87</v>
      </c>
      <c r="AV274" s="14" t="s">
        <v>87</v>
      </c>
      <c r="AW274" s="14" t="s">
        <v>36</v>
      </c>
      <c r="AX274" s="14" t="s">
        <v>21</v>
      </c>
      <c r="AY274" s="261" t="s">
        <v>152</v>
      </c>
    </row>
    <row r="275" s="2" customFormat="1" ht="33" customHeight="1">
      <c r="A275" s="39"/>
      <c r="B275" s="40"/>
      <c r="C275" s="227" t="s">
        <v>391</v>
      </c>
      <c r="D275" s="227" t="s">
        <v>154</v>
      </c>
      <c r="E275" s="228" t="s">
        <v>392</v>
      </c>
      <c r="F275" s="229" t="s">
        <v>393</v>
      </c>
      <c r="G275" s="230" t="s">
        <v>157</v>
      </c>
      <c r="H275" s="231">
        <v>177.59999999999999</v>
      </c>
      <c r="I275" s="232"/>
      <c r="J275" s="233">
        <f>ROUND(I275*H275,2)</f>
        <v>0</v>
      </c>
      <c r="K275" s="229" t="s">
        <v>158</v>
      </c>
      <c r="L275" s="45"/>
      <c r="M275" s="234" t="s">
        <v>1</v>
      </c>
      <c r="N275" s="235" t="s">
        <v>44</v>
      </c>
      <c r="O275" s="92"/>
      <c r="P275" s="236">
        <f>O275*H275</f>
        <v>0</v>
      </c>
      <c r="Q275" s="236">
        <v>0</v>
      </c>
      <c r="R275" s="236">
        <f>Q275*H275</f>
        <v>0</v>
      </c>
      <c r="S275" s="236">
        <v>0</v>
      </c>
      <c r="T275" s="237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8" t="s">
        <v>159</v>
      </c>
      <c r="AT275" s="238" t="s">
        <v>154</v>
      </c>
      <c r="AU275" s="238" t="s">
        <v>87</v>
      </c>
      <c r="AY275" s="18" t="s">
        <v>152</v>
      </c>
      <c r="BE275" s="239">
        <f>IF(N275="základní",J275,0)</f>
        <v>0</v>
      </c>
      <c r="BF275" s="239">
        <f>IF(N275="snížená",J275,0)</f>
        <v>0</v>
      </c>
      <c r="BG275" s="239">
        <f>IF(N275="zákl. přenesená",J275,0)</f>
        <v>0</v>
      </c>
      <c r="BH275" s="239">
        <f>IF(N275="sníž. přenesená",J275,0)</f>
        <v>0</v>
      </c>
      <c r="BI275" s="239">
        <f>IF(N275="nulová",J275,0)</f>
        <v>0</v>
      </c>
      <c r="BJ275" s="18" t="s">
        <v>21</v>
      </c>
      <c r="BK275" s="239">
        <f>ROUND(I275*H275,2)</f>
        <v>0</v>
      </c>
      <c r="BL275" s="18" t="s">
        <v>159</v>
      </c>
      <c r="BM275" s="238" t="s">
        <v>394</v>
      </c>
    </row>
    <row r="276" s="13" customFormat="1">
      <c r="A276" s="13"/>
      <c r="B276" s="240"/>
      <c r="C276" s="241"/>
      <c r="D276" s="242" t="s">
        <v>161</v>
      </c>
      <c r="E276" s="243" t="s">
        <v>1</v>
      </c>
      <c r="F276" s="244" t="s">
        <v>395</v>
      </c>
      <c r="G276" s="241"/>
      <c r="H276" s="243" t="s">
        <v>1</v>
      </c>
      <c r="I276" s="245"/>
      <c r="J276" s="241"/>
      <c r="K276" s="241"/>
      <c r="L276" s="246"/>
      <c r="M276" s="247"/>
      <c r="N276" s="248"/>
      <c r="O276" s="248"/>
      <c r="P276" s="248"/>
      <c r="Q276" s="248"/>
      <c r="R276" s="248"/>
      <c r="S276" s="248"/>
      <c r="T276" s="24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0" t="s">
        <v>161</v>
      </c>
      <c r="AU276" s="250" t="s">
        <v>87</v>
      </c>
      <c r="AV276" s="13" t="s">
        <v>21</v>
      </c>
      <c r="AW276" s="13" t="s">
        <v>36</v>
      </c>
      <c r="AX276" s="13" t="s">
        <v>79</v>
      </c>
      <c r="AY276" s="250" t="s">
        <v>152</v>
      </c>
    </row>
    <row r="277" s="14" customFormat="1">
      <c r="A277" s="14"/>
      <c r="B277" s="251"/>
      <c r="C277" s="252"/>
      <c r="D277" s="242" t="s">
        <v>161</v>
      </c>
      <c r="E277" s="253" t="s">
        <v>1</v>
      </c>
      <c r="F277" s="254" t="s">
        <v>396</v>
      </c>
      <c r="G277" s="252"/>
      <c r="H277" s="255">
        <v>177.59999999999999</v>
      </c>
      <c r="I277" s="256"/>
      <c r="J277" s="252"/>
      <c r="K277" s="252"/>
      <c r="L277" s="257"/>
      <c r="M277" s="258"/>
      <c r="N277" s="259"/>
      <c r="O277" s="259"/>
      <c r="P277" s="259"/>
      <c r="Q277" s="259"/>
      <c r="R277" s="259"/>
      <c r="S277" s="259"/>
      <c r="T277" s="260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1" t="s">
        <v>161</v>
      </c>
      <c r="AU277" s="261" t="s">
        <v>87</v>
      </c>
      <c r="AV277" s="14" t="s">
        <v>87</v>
      </c>
      <c r="AW277" s="14" t="s">
        <v>36</v>
      </c>
      <c r="AX277" s="14" t="s">
        <v>21</v>
      </c>
      <c r="AY277" s="261" t="s">
        <v>152</v>
      </c>
    </row>
    <row r="278" s="2" customFormat="1" ht="24.15" customHeight="1">
      <c r="A278" s="39"/>
      <c r="B278" s="40"/>
      <c r="C278" s="227" t="s">
        <v>397</v>
      </c>
      <c r="D278" s="227" t="s">
        <v>154</v>
      </c>
      <c r="E278" s="228" t="s">
        <v>398</v>
      </c>
      <c r="F278" s="229" t="s">
        <v>399</v>
      </c>
      <c r="G278" s="230" t="s">
        <v>157</v>
      </c>
      <c r="H278" s="231">
        <v>921.20000000000005</v>
      </c>
      <c r="I278" s="232"/>
      <c r="J278" s="233">
        <f>ROUND(I278*H278,2)</f>
        <v>0</v>
      </c>
      <c r="K278" s="229" t="s">
        <v>1</v>
      </c>
      <c r="L278" s="45"/>
      <c r="M278" s="234" t="s">
        <v>1</v>
      </c>
      <c r="N278" s="235" t="s">
        <v>44</v>
      </c>
      <c r="O278" s="92"/>
      <c r="P278" s="236">
        <f>O278*H278</f>
        <v>0</v>
      </c>
      <c r="Q278" s="236">
        <v>0</v>
      </c>
      <c r="R278" s="236">
        <f>Q278*H278</f>
        <v>0</v>
      </c>
      <c r="S278" s="236">
        <v>0</v>
      </c>
      <c r="T278" s="237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8" t="s">
        <v>159</v>
      </c>
      <c r="AT278" s="238" t="s">
        <v>154</v>
      </c>
      <c r="AU278" s="238" t="s">
        <v>87</v>
      </c>
      <c r="AY278" s="18" t="s">
        <v>152</v>
      </c>
      <c r="BE278" s="239">
        <f>IF(N278="základní",J278,0)</f>
        <v>0</v>
      </c>
      <c r="BF278" s="239">
        <f>IF(N278="snížená",J278,0)</f>
        <v>0</v>
      </c>
      <c r="BG278" s="239">
        <f>IF(N278="zákl. přenesená",J278,0)</f>
        <v>0</v>
      </c>
      <c r="BH278" s="239">
        <f>IF(N278="sníž. přenesená",J278,0)</f>
        <v>0</v>
      </c>
      <c r="BI278" s="239">
        <f>IF(N278="nulová",J278,0)</f>
        <v>0</v>
      </c>
      <c r="BJ278" s="18" t="s">
        <v>21</v>
      </c>
      <c r="BK278" s="239">
        <f>ROUND(I278*H278,2)</f>
        <v>0</v>
      </c>
      <c r="BL278" s="18" t="s">
        <v>159</v>
      </c>
      <c r="BM278" s="238" t="s">
        <v>400</v>
      </c>
    </row>
    <row r="279" s="13" customFormat="1">
      <c r="A279" s="13"/>
      <c r="B279" s="240"/>
      <c r="C279" s="241"/>
      <c r="D279" s="242" t="s">
        <v>161</v>
      </c>
      <c r="E279" s="243" t="s">
        <v>1</v>
      </c>
      <c r="F279" s="244" t="s">
        <v>401</v>
      </c>
      <c r="G279" s="241"/>
      <c r="H279" s="243" t="s">
        <v>1</v>
      </c>
      <c r="I279" s="245"/>
      <c r="J279" s="241"/>
      <c r="K279" s="241"/>
      <c r="L279" s="246"/>
      <c r="M279" s="247"/>
      <c r="N279" s="248"/>
      <c r="O279" s="248"/>
      <c r="P279" s="248"/>
      <c r="Q279" s="248"/>
      <c r="R279" s="248"/>
      <c r="S279" s="248"/>
      <c r="T279" s="24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0" t="s">
        <v>161</v>
      </c>
      <c r="AU279" s="250" t="s">
        <v>87</v>
      </c>
      <c r="AV279" s="13" t="s">
        <v>21</v>
      </c>
      <c r="AW279" s="13" t="s">
        <v>36</v>
      </c>
      <c r="AX279" s="13" t="s">
        <v>79</v>
      </c>
      <c r="AY279" s="250" t="s">
        <v>152</v>
      </c>
    </row>
    <row r="280" s="14" customFormat="1">
      <c r="A280" s="14"/>
      <c r="B280" s="251"/>
      <c r="C280" s="252"/>
      <c r="D280" s="242" t="s">
        <v>161</v>
      </c>
      <c r="E280" s="253" t="s">
        <v>1</v>
      </c>
      <c r="F280" s="254" t="s">
        <v>402</v>
      </c>
      <c r="G280" s="252"/>
      <c r="H280" s="255">
        <v>921.20000000000005</v>
      </c>
      <c r="I280" s="256"/>
      <c r="J280" s="252"/>
      <c r="K280" s="252"/>
      <c r="L280" s="257"/>
      <c r="M280" s="258"/>
      <c r="N280" s="259"/>
      <c r="O280" s="259"/>
      <c r="P280" s="259"/>
      <c r="Q280" s="259"/>
      <c r="R280" s="259"/>
      <c r="S280" s="259"/>
      <c r="T280" s="260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1" t="s">
        <v>161</v>
      </c>
      <c r="AU280" s="261" t="s">
        <v>87</v>
      </c>
      <c r="AV280" s="14" t="s">
        <v>87</v>
      </c>
      <c r="AW280" s="14" t="s">
        <v>36</v>
      </c>
      <c r="AX280" s="14" t="s">
        <v>21</v>
      </c>
      <c r="AY280" s="261" t="s">
        <v>152</v>
      </c>
    </row>
    <row r="281" s="2" customFormat="1" ht="24.15" customHeight="1">
      <c r="A281" s="39"/>
      <c r="B281" s="40"/>
      <c r="C281" s="227" t="s">
        <v>403</v>
      </c>
      <c r="D281" s="227" t="s">
        <v>154</v>
      </c>
      <c r="E281" s="228" t="s">
        <v>404</v>
      </c>
      <c r="F281" s="229" t="s">
        <v>405</v>
      </c>
      <c r="G281" s="230" t="s">
        <v>157</v>
      </c>
      <c r="H281" s="231">
        <v>257.19999999999999</v>
      </c>
      <c r="I281" s="232"/>
      <c r="J281" s="233">
        <f>ROUND(I281*H281,2)</f>
        <v>0</v>
      </c>
      <c r="K281" s="229" t="s">
        <v>158</v>
      </c>
      <c r="L281" s="45"/>
      <c r="M281" s="234" t="s">
        <v>1</v>
      </c>
      <c r="N281" s="235" t="s">
        <v>44</v>
      </c>
      <c r="O281" s="92"/>
      <c r="P281" s="236">
        <f>O281*H281</f>
        <v>0</v>
      </c>
      <c r="Q281" s="236">
        <v>0</v>
      </c>
      <c r="R281" s="236">
        <f>Q281*H281</f>
        <v>0</v>
      </c>
      <c r="S281" s="236">
        <v>0</v>
      </c>
      <c r="T281" s="237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8" t="s">
        <v>159</v>
      </c>
      <c r="AT281" s="238" t="s">
        <v>154</v>
      </c>
      <c r="AU281" s="238" t="s">
        <v>87</v>
      </c>
      <c r="AY281" s="18" t="s">
        <v>152</v>
      </c>
      <c r="BE281" s="239">
        <f>IF(N281="základní",J281,0)</f>
        <v>0</v>
      </c>
      <c r="BF281" s="239">
        <f>IF(N281="snížená",J281,0)</f>
        <v>0</v>
      </c>
      <c r="BG281" s="239">
        <f>IF(N281="zákl. přenesená",J281,0)</f>
        <v>0</v>
      </c>
      <c r="BH281" s="239">
        <f>IF(N281="sníž. přenesená",J281,0)</f>
        <v>0</v>
      </c>
      <c r="BI281" s="239">
        <f>IF(N281="nulová",J281,0)</f>
        <v>0</v>
      </c>
      <c r="BJ281" s="18" t="s">
        <v>21</v>
      </c>
      <c r="BK281" s="239">
        <f>ROUND(I281*H281,2)</f>
        <v>0</v>
      </c>
      <c r="BL281" s="18" t="s">
        <v>159</v>
      </c>
      <c r="BM281" s="238" t="s">
        <v>406</v>
      </c>
    </row>
    <row r="282" s="13" customFormat="1">
      <c r="A282" s="13"/>
      <c r="B282" s="240"/>
      <c r="C282" s="241"/>
      <c r="D282" s="242" t="s">
        <v>161</v>
      </c>
      <c r="E282" s="243" t="s">
        <v>1</v>
      </c>
      <c r="F282" s="244" t="s">
        <v>407</v>
      </c>
      <c r="G282" s="241"/>
      <c r="H282" s="243" t="s">
        <v>1</v>
      </c>
      <c r="I282" s="245"/>
      <c r="J282" s="241"/>
      <c r="K282" s="241"/>
      <c r="L282" s="246"/>
      <c r="M282" s="247"/>
      <c r="N282" s="248"/>
      <c r="O282" s="248"/>
      <c r="P282" s="248"/>
      <c r="Q282" s="248"/>
      <c r="R282" s="248"/>
      <c r="S282" s="248"/>
      <c r="T282" s="24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0" t="s">
        <v>161</v>
      </c>
      <c r="AU282" s="250" t="s">
        <v>87</v>
      </c>
      <c r="AV282" s="13" t="s">
        <v>21</v>
      </c>
      <c r="AW282" s="13" t="s">
        <v>36</v>
      </c>
      <c r="AX282" s="13" t="s">
        <v>79</v>
      </c>
      <c r="AY282" s="250" t="s">
        <v>152</v>
      </c>
    </row>
    <row r="283" s="14" customFormat="1">
      <c r="A283" s="14"/>
      <c r="B283" s="251"/>
      <c r="C283" s="252"/>
      <c r="D283" s="242" t="s">
        <v>161</v>
      </c>
      <c r="E283" s="253" t="s">
        <v>1</v>
      </c>
      <c r="F283" s="254" t="s">
        <v>408</v>
      </c>
      <c r="G283" s="252"/>
      <c r="H283" s="255">
        <v>257.19999999999999</v>
      </c>
      <c r="I283" s="256"/>
      <c r="J283" s="252"/>
      <c r="K283" s="252"/>
      <c r="L283" s="257"/>
      <c r="M283" s="258"/>
      <c r="N283" s="259"/>
      <c r="O283" s="259"/>
      <c r="P283" s="259"/>
      <c r="Q283" s="259"/>
      <c r="R283" s="259"/>
      <c r="S283" s="259"/>
      <c r="T283" s="260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1" t="s">
        <v>161</v>
      </c>
      <c r="AU283" s="261" t="s">
        <v>87</v>
      </c>
      <c r="AV283" s="14" t="s">
        <v>87</v>
      </c>
      <c r="AW283" s="14" t="s">
        <v>36</v>
      </c>
      <c r="AX283" s="14" t="s">
        <v>21</v>
      </c>
      <c r="AY283" s="261" t="s">
        <v>152</v>
      </c>
    </row>
    <row r="284" s="2" customFormat="1" ht="24.15" customHeight="1">
      <c r="A284" s="39"/>
      <c r="B284" s="40"/>
      <c r="C284" s="227" t="s">
        <v>409</v>
      </c>
      <c r="D284" s="227" t="s">
        <v>154</v>
      </c>
      <c r="E284" s="228" t="s">
        <v>410</v>
      </c>
      <c r="F284" s="229" t="s">
        <v>411</v>
      </c>
      <c r="G284" s="230" t="s">
        <v>157</v>
      </c>
      <c r="H284" s="231">
        <v>177.59999999999999</v>
      </c>
      <c r="I284" s="232"/>
      <c r="J284" s="233">
        <f>ROUND(I284*H284,2)</f>
        <v>0</v>
      </c>
      <c r="K284" s="229" t="s">
        <v>158</v>
      </c>
      <c r="L284" s="45"/>
      <c r="M284" s="234" t="s">
        <v>1</v>
      </c>
      <c r="N284" s="235" t="s">
        <v>44</v>
      </c>
      <c r="O284" s="92"/>
      <c r="P284" s="236">
        <f>O284*H284</f>
        <v>0</v>
      </c>
      <c r="Q284" s="236">
        <v>0</v>
      </c>
      <c r="R284" s="236">
        <f>Q284*H284</f>
        <v>0</v>
      </c>
      <c r="S284" s="236">
        <v>0</v>
      </c>
      <c r="T284" s="237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8" t="s">
        <v>159</v>
      </c>
      <c r="AT284" s="238" t="s">
        <v>154</v>
      </c>
      <c r="AU284" s="238" t="s">
        <v>87</v>
      </c>
      <c r="AY284" s="18" t="s">
        <v>152</v>
      </c>
      <c r="BE284" s="239">
        <f>IF(N284="základní",J284,0)</f>
        <v>0</v>
      </c>
      <c r="BF284" s="239">
        <f>IF(N284="snížená",J284,0)</f>
        <v>0</v>
      </c>
      <c r="BG284" s="239">
        <f>IF(N284="zákl. přenesená",J284,0)</f>
        <v>0</v>
      </c>
      <c r="BH284" s="239">
        <f>IF(N284="sníž. přenesená",J284,0)</f>
        <v>0</v>
      </c>
      <c r="BI284" s="239">
        <f>IF(N284="nulová",J284,0)</f>
        <v>0</v>
      </c>
      <c r="BJ284" s="18" t="s">
        <v>21</v>
      </c>
      <c r="BK284" s="239">
        <f>ROUND(I284*H284,2)</f>
        <v>0</v>
      </c>
      <c r="BL284" s="18" t="s">
        <v>159</v>
      </c>
      <c r="BM284" s="238" t="s">
        <v>412</v>
      </c>
    </row>
    <row r="285" s="14" customFormat="1">
      <c r="A285" s="14"/>
      <c r="B285" s="251"/>
      <c r="C285" s="252"/>
      <c r="D285" s="242" t="s">
        <v>161</v>
      </c>
      <c r="E285" s="253" t="s">
        <v>1</v>
      </c>
      <c r="F285" s="254" t="s">
        <v>396</v>
      </c>
      <c r="G285" s="252"/>
      <c r="H285" s="255">
        <v>177.59999999999999</v>
      </c>
      <c r="I285" s="256"/>
      <c r="J285" s="252"/>
      <c r="K285" s="252"/>
      <c r="L285" s="257"/>
      <c r="M285" s="258"/>
      <c r="N285" s="259"/>
      <c r="O285" s="259"/>
      <c r="P285" s="259"/>
      <c r="Q285" s="259"/>
      <c r="R285" s="259"/>
      <c r="S285" s="259"/>
      <c r="T285" s="260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1" t="s">
        <v>161</v>
      </c>
      <c r="AU285" s="261" t="s">
        <v>87</v>
      </c>
      <c r="AV285" s="14" t="s">
        <v>87</v>
      </c>
      <c r="AW285" s="14" t="s">
        <v>36</v>
      </c>
      <c r="AX285" s="14" t="s">
        <v>21</v>
      </c>
      <c r="AY285" s="261" t="s">
        <v>152</v>
      </c>
    </row>
    <row r="286" s="2" customFormat="1" ht="24.15" customHeight="1">
      <c r="A286" s="39"/>
      <c r="B286" s="40"/>
      <c r="C286" s="227" t="s">
        <v>413</v>
      </c>
      <c r="D286" s="227" t="s">
        <v>154</v>
      </c>
      <c r="E286" s="228" t="s">
        <v>414</v>
      </c>
      <c r="F286" s="229" t="s">
        <v>415</v>
      </c>
      <c r="G286" s="230" t="s">
        <v>157</v>
      </c>
      <c r="H286" s="231">
        <v>355.19999999999999</v>
      </c>
      <c r="I286" s="232"/>
      <c r="J286" s="233">
        <f>ROUND(I286*H286,2)</f>
        <v>0</v>
      </c>
      <c r="K286" s="229" t="s">
        <v>158</v>
      </c>
      <c r="L286" s="45"/>
      <c r="M286" s="234" t="s">
        <v>1</v>
      </c>
      <c r="N286" s="235" t="s">
        <v>44</v>
      </c>
      <c r="O286" s="92"/>
      <c r="P286" s="236">
        <f>O286*H286</f>
        <v>0</v>
      </c>
      <c r="Q286" s="236">
        <v>0</v>
      </c>
      <c r="R286" s="236">
        <f>Q286*H286</f>
        <v>0</v>
      </c>
      <c r="S286" s="236">
        <v>0</v>
      </c>
      <c r="T286" s="237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8" t="s">
        <v>159</v>
      </c>
      <c r="AT286" s="238" t="s">
        <v>154</v>
      </c>
      <c r="AU286" s="238" t="s">
        <v>87</v>
      </c>
      <c r="AY286" s="18" t="s">
        <v>152</v>
      </c>
      <c r="BE286" s="239">
        <f>IF(N286="základní",J286,0)</f>
        <v>0</v>
      </c>
      <c r="BF286" s="239">
        <f>IF(N286="snížená",J286,0)</f>
        <v>0</v>
      </c>
      <c r="BG286" s="239">
        <f>IF(N286="zákl. přenesená",J286,0)</f>
        <v>0</v>
      </c>
      <c r="BH286" s="239">
        <f>IF(N286="sníž. přenesená",J286,0)</f>
        <v>0</v>
      </c>
      <c r="BI286" s="239">
        <f>IF(N286="nulová",J286,0)</f>
        <v>0</v>
      </c>
      <c r="BJ286" s="18" t="s">
        <v>21</v>
      </c>
      <c r="BK286" s="239">
        <f>ROUND(I286*H286,2)</f>
        <v>0</v>
      </c>
      <c r="BL286" s="18" t="s">
        <v>159</v>
      </c>
      <c r="BM286" s="238" t="s">
        <v>416</v>
      </c>
    </row>
    <row r="287" s="14" customFormat="1">
      <c r="A287" s="14"/>
      <c r="B287" s="251"/>
      <c r="C287" s="252"/>
      <c r="D287" s="242" t="s">
        <v>161</v>
      </c>
      <c r="E287" s="253" t="s">
        <v>1</v>
      </c>
      <c r="F287" s="254" t="s">
        <v>417</v>
      </c>
      <c r="G287" s="252"/>
      <c r="H287" s="255">
        <v>355.19999999999999</v>
      </c>
      <c r="I287" s="256"/>
      <c r="J287" s="252"/>
      <c r="K287" s="252"/>
      <c r="L287" s="257"/>
      <c r="M287" s="258"/>
      <c r="N287" s="259"/>
      <c r="O287" s="259"/>
      <c r="P287" s="259"/>
      <c r="Q287" s="259"/>
      <c r="R287" s="259"/>
      <c r="S287" s="259"/>
      <c r="T287" s="260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1" t="s">
        <v>161</v>
      </c>
      <c r="AU287" s="261" t="s">
        <v>87</v>
      </c>
      <c r="AV287" s="14" t="s">
        <v>87</v>
      </c>
      <c r="AW287" s="14" t="s">
        <v>36</v>
      </c>
      <c r="AX287" s="14" t="s">
        <v>21</v>
      </c>
      <c r="AY287" s="261" t="s">
        <v>152</v>
      </c>
    </row>
    <row r="288" s="2" customFormat="1" ht="37.8" customHeight="1">
      <c r="A288" s="39"/>
      <c r="B288" s="40"/>
      <c r="C288" s="227" t="s">
        <v>418</v>
      </c>
      <c r="D288" s="227" t="s">
        <v>154</v>
      </c>
      <c r="E288" s="228" t="s">
        <v>419</v>
      </c>
      <c r="F288" s="229" t="s">
        <v>420</v>
      </c>
      <c r="G288" s="230" t="s">
        <v>157</v>
      </c>
      <c r="H288" s="231">
        <v>177.59999999999999</v>
      </c>
      <c r="I288" s="232"/>
      <c r="J288" s="233">
        <f>ROUND(I288*H288,2)</f>
        <v>0</v>
      </c>
      <c r="K288" s="229" t="s">
        <v>158</v>
      </c>
      <c r="L288" s="45"/>
      <c r="M288" s="234" t="s">
        <v>1</v>
      </c>
      <c r="N288" s="235" t="s">
        <v>44</v>
      </c>
      <c r="O288" s="92"/>
      <c r="P288" s="236">
        <f>O288*H288</f>
        <v>0</v>
      </c>
      <c r="Q288" s="236">
        <v>0</v>
      </c>
      <c r="R288" s="236">
        <f>Q288*H288</f>
        <v>0</v>
      </c>
      <c r="S288" s="236">
        <v>0</v>
      </c>
      <c r="T288" s="237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8" t="s">
        <v>159</v>
      </c>
      <c r="AT288" s="238" t="s">
        <v>154</v>
      </c>
      <c r="AU288" s="238" t="s">
        <v>87</v>
      </c>
      <c r="AY288" s="18" t="s">
        <v>152</v>
      </c>
      <c r="BE288" s="239">
        <f>IF(N288="základní",J288,0)</f>
        <v>0</v>
      </c>
      <c r="BF288" s="239">
        <f>IF(N288="snížená",J288,0)</f>
        <v>0</v>
      </c>
      <c r="BG288" s="239">
        <f>IF(N288="zákl. přenesená",J288,0)</f>
        <v>0</v>
      </c>
      <c r="BH288" s="239">
        <f>IF(N288="sníž. přenesená",J288,0)</f>
        <v>0</v>
      </c>
      <c r="BI288" s="239">
        <f>IF(N288="nulová",J288,0)</f>
        <v>0</v>
      </c>
      <c r="BJ288" s="18" t="s">
        <v>21</v>
      </c>
      <c r="BK288" s="239">
        <f>ROUND(I288*H288,2)</f>
        <v>0</v>
      </c>
      <c r="BL288" s="18" t="s">
        <v>159</v>
      </c>
      <c r="BM288" s="238" t="s">
        <v>421</v>
      </c>
    </row>
    <row r="289" s="14" customFormat="1">
      <c r="A289" s="14"/>
      <c r="B289" s="251"/>
      <c r="C289" s="252"/>
      <c r="D289" s="242" t="s">
        <v>161</v>
      </c>
      <c r="E289" s="253" t="s">
        <v>1</v>
      </c>
      <c r="F289" s="254" t="s">
        <v>396</v>
      </c>
      <c r="G289" s="252"/>
      <c r="H289" s="255">
        <v>177.59999999999999</v>
      </c>
      <c r="I289" s="256"/>
      <c r="J289" s="252"/>
      <c r="K289" s="252"/>
      <c r="L289" s="257"/>
      <c r="M289" s="258"/>
      <c r="N289" s="259"/>
      <c r="O289" s="259"/>
      <c r="P289" s="259"/>
      <c r="Q289" s="259"/>
      <c r="R289" s="259"/>
      <c r="S289" s="259"/>
      <c r="T289" s="260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1" t="s">
        <v>161</v>
      </c>
      <c r="AU289" s="261" t="s">
        <v>87</v>
      </c>
      <c r="AV289" s="14" t="s">
        <v>87</v>
      </c>
      <c r="AW289" s="14" t="s">
        <v>36</v>
      </c>
      <c r="AX289" s="14" t="s">
        <v>21</v>
      </c>
      <c r="AY289" s="261" t="s">
        <v>152</v>
      </c>
    </row>
    <row r="290" s="2" customFormat="1" ht="24.15" customHeight="1">
      <c r="A290" s="39"/>
      <c r="B290" s="40"/>
      <c r="C290" s="227" t="s">
        <v>422</v>
      </c>
      <c r="D290" s="227" t="s">
        <v>154</v>
      </c>
      <c r="E290" s="228" t="s">
        <v>423</v>
      </c>
      <c r="F290" s="229" t="s">
        <v>424</v>
      </c>
      <c r="G290" s="230" t="s">
        <v>157</v>
      </c>
      <c r="H290" s="231">
        <v>177.59999999999999</v>
      </c>
      <c r="I290" s="232"/>
      <c r="J290" s="233">
        <f>ROUND(I290*H290,2)</f>
        <v>0</v>
      </c>
      <c r="K290" s="229" t="s">
        <v>158</v>
      </c>
      <c r="L290" s="45"/>
      <c r="M290" s="234" t="s">
        <v>1</v>
      </c>
      <c r="N290" s="235" t="s">
        <v>44</v>
      </c>
      <c r="O290" s="92"/>
      <c r="P290" s="236">
        <f>O290*H290</f>
        <v>0</v>
      </c>
      <c r="Q290" s="236">
        <v>0</v>
      </c>
      <c r="R290" s="236">
        <f>Q290*H290</f>
        <v>0</v>
      </c>
      <c r="S290" s="236">
        <v>0</v>
      </c>
      <c r="T290" s="237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8" t="s">
        <v>159</v>
      </c>
      <c r="AT290" s="238" t="s">
        <v>154</v>
      </c>
      <c r="AU290" s="238" t="s">
        <v>87</v>
      </c>
      <c r="AY290" s="18" t="s">
        <v>152</v>
      </c>
      <c r="BE290" s="239">
        <f>IF(N290="základní",J290,0)</f>
        <v>0</v>
      </c>
      <c r="BF290" s="239">
        <f>IF(N290="snížená",J290,0)</f>
        <v>0</v>
      </c>
      <c r="BG290" s="239">
        <f>IF(N290="zákl. přenesená",J290,0)</f>
        <v>0</v>
      </c>
      <c r="BH290" s="239">
        <f>IF(N290="sníž. přenesená",J290,0)</f>
        <v>0</v>
      </c>
      <c r="BI290" s="239">
        <f>IF(N290="nulová",J290,0)</f>
        <v>0</v>
      </c>
      <c r="BJ290" s="18" t="s">
        <v>21</v>
      </c>
      <c r="BK290" s="239">
        <f>ROUND(I290*H290,2)</f>
        <v>0</v>
      </c>
      <c r="BL290" s="18" t="s">
        <v>159</v>
      </c>
      <c r="BM290" s="238" t="s">
        <v>425</v>
      </c>
    </row>
    <row r="291" s="14" customFormat="1">
      <c r="A291" s="14"/>
      <c r="B291" s="251"/>
      <c r="C291" s="252"/>
      <c r="D291" s="242" t="s">
        <v>161</v>
      </c>
      <c r="E291" s="253" t="s">
        <v>1</v>
      </c>
      <c r="F291" s="254" t="s">
        <v>396</v>
      </c>
      <c r="G291" s="252"/>
      <c r="H291" s="255">
        <v>177.59999999999999</v>
      </c>
      <c r="I291" s="256"/>
      <c r="J291" s="252"/>
      <c r="K291" s="252"/>
      <c r="L291" s="257"/>
      <c r="M291" s="258"/>
      <c r="N291" s="259"/>
      <c r="O291" s="259"/>
      <c r="P291" s="259"/>
      <c r="Q291" s="259"/>
      <c r="R291" s="259"/>
      <c r="S291" s="259"/>
      <c r="T291" s="26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1" t="s">
        <v>161</v>
      </c>
      <c r="AU291" s="261" t="s">
        <v>87</v>
      </c>
      <c r="AV291" s="14" t="s">
        <v>87</v>
      </c>
      <c r="AW291" s="14" t="s">
        <v>36</v>
      </c>
      <c r="AX291" s="14" t="s">
        <v>21</v>
      </c>
      <c r="AY291" s="261" t="s">
        <v>152</v>
      </c>
    </row>
    <row r="292" s="2" customFormat="1" ht="24.15" customHeight="1">
      <c r="A292" s="39"/>
      <c r="B292" s="40"/>
      <c r="C292" s="227" t="s">
        <v>426</v>
      </c>
      <c r="D292" s="227" t="s">
        <v>154</v>
      </c>
      <c r="E292" s="228" t="s">
        <v>427</v>
      </c>
      <c r="F292" s="229" t="s">
        <v>428</v>
      </c>
      <c r="G292" s="230" t="s">
        <v>157</v>
      </c>
      <c r="H292" s="231">
        <v>109.09999999999999</v>
      </c>
      <c r="I292" s="232"/>
      <c r="J292" s="233">
        <f>ROUND(I292*H292,2)</f>
        <v>0</v>
      </c>
      <c r="K292" s="229" t="s">
        <v>158</v>
      </c>
      <c r="L292" s="45"/>
      <c r="M292" s="234" t="s">
        <v>1</v>
      </c>
      <c r="N292" s="235" t="s">
        <v>44</v>
      </c>
      <c r="O292" s="92"/>
      <c r="P292" s="236">
        <f>O292*H292</f>
        <v>0</v>
      </c>
      <c r="Q292" s="236">
        <v>0.089219999999999994</v>
      </c>
      <c r="R292" s="236">
        <f>Q292*H292</f>
        <v>9.7339019999999987</v>
      </c>
      <c r="S292" s="236">
        <v>0</v>
      </c>
      <c r="T292" s="237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8" t="s">
        <v>159</v>
      </c>
      <c r="AT292" s="238" t="s">
        <v>154</v>
      </c>
      <c r="AU292" s="238" t="s">
        <v>87</v>
      </c>
      <c r="AY292" s="18" t="s">
        <v>152</v>
      </c>
      <c r="BE292" s="239">
        <f>IF(N292="základní",J292,0)</f>
        <v>0</v>
      </c>
      <c r="BF292" s="239">
        <f>IF(N292="snížená",J292,0)</f>
        <v>0</v>
      </c>
      <c r="BG292" s="239">
        <f>IF(N292="zákl. přenesená",J292,0)</f>
        <v>0</v>
      </c>
      <c r="BH292" s="239">
        <f>IF(N292="sníž. přenesená",J292,0)</f>
        <v>0</v>
      </c>
      <c r="BI292" s="239">
        <f>IF(N292="nulová",J292,0)</f>
        <v>0</v>
      </c>
      <c r="BJ292" s="18" t="s">
        <v>21</v>
      </c>
      <c r="BK292" s="239">
        <f>ROUND(I292*H292,2)</f>
        <v>0</v>
      </c>
      <c r="BL292" s="18" t="s">
        <v>159</v>
      </c>
      <c r="BM292" s="238" t="s">
        <v>429</v>
      </c>
    </row>
    <row r="293" s="13" customFormat="1">
      <c r="A293" s="13"/>
      <c r="B293" s="240"/>
      <c r="C293" s="241"/>
      <c r="D293" s="242" t="s">
        <v>161</v>
      </c>
      <c r="E293" s="243" t="s">
        <v>1</v>
      </c>
      <c r="F293" s="244" t="s">
        <v>430</v>
      </c>
      <c r="G293" s="241"/>
      <c r="H293" s="243" t="s">
        <v>1</v>
      </c>
      <c r="I293" s="245"/>
      <c r="J293" s="241"/>
      <c r="K293" s="241"/>
      <c r="L293" s="246"/>
      <c r="M293" s="247"/>
      <c r="N293" s="248"/>
      <c r="O293" s="248"/>
      <c r="P293" s="248"/>
      <c r="Q293" s="248"/>
      <c r="R293" s="248"/>
      <c r="S293" s="248"/>
      <c r="T293" s="24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0" t="s">
        <v>161</v>
      </c>
      <c r="AU293" s="250" t="s">
        <v>87</v>
      </c>
      <c r="AV293" s="13" t="s">
        <v>21</v>
      </c>
      <c r="AW293" s="13" t="s">
        <v>36</v>
      </c>
      <c r="AX293" s="13" t="s">
        <v>79</v>
      </c>
      <c r="AY293" s="250" t="s">
        <v>152</v>
      </c>
    </row>
    <row r="294" s="14" customFormat="1">
      <c r="A294" s="14"/>
      <c r="B294" s="251"/>
      <c r="C294" s="252"/>
      <c r="D294" s="242" t="s">
        <v>161</v>
      </c>
      <c r="E294" s="253" t="s">
        <v>1</v>
      </c>
      <c r="F294" s="254" t="s">
        <v>431</v>
      </c>
      <c r="G294" s="252"/>
      <c r="H294" s="255">
        <v>46.100000000000001</v>
      </c>
      <c r="I294" s="256"/>
      <c r="J294" s="252"/>
      <c r="K294" s="252"/>
      <c r="L294" s="257"/>
      <c r="M294" s="258"/>
      <c r="N294" s="259"/>
      <c r="O294" s="259"/>
      <c r="P294" s="259"/>
      <c r="Q294" s="259"/>
      <c r="R294" s="259"/>
      <c r="S294" s="259"/>
      <c r="T294" s="26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1" t="s">
        <v>161</v>
      </c>
      <c r="AU294" s="261" t="s">
        <v>87</v>
      </c>
      <c r="AV294" s="14" t="s">
        <v>87</v>
      </c>
      <c r="AW294" s="14" t="s">
        <v>36</v>
      </c>
      <c r="AX294" s="14" t="s">
        <v>79</v>
      </c>
      <c r="AY294" s="261" t="s">
        <v>152</v>
      </c>
    </row>
    <row r="295" s="13" customFormat="1">
      <c r="A295" s="13"/>
      <c r="B295" s="240"/>
      <c r="C295" s="241"/>
      <c r="D295" s="242" t="s">
        <v>161</v>
      </c>
      <c r="E295" s="243" t="s">
        <v>1</v>
      </c>
      <c r="F295" s="244" t="s">
        <v>432</v>
      </c>
      <c r="G295" s="241"/>
      <c r="H295" s="243" t="s">
        <v>1</v>
      </c>
      <c r="I295" s="245"/>
      <c r="J295" s="241"/>
      <c r="K295" s="241"/>
      <c r="L295" s="246"/>
      <c r="M295" s="247"/>
      <c r="N295" s="248"/>
      <c r="O295" s="248"/>
      <c r="P295" s="248"/>
      <c r="Q295" s="248"/>
      <c r="R295" s="248"/>
      <c r="S295" s="248"/>
      <c r="T295" s="24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0" t="s">
        <v>161</v>
      </c>
      <c r="AU295" s="250" t="s">
        <v>87</v>
      </c>
      <c r="AV295" s="13" t="s">
        <v>21</v>
      </c>
      <c r="AW295" s="13" t="s">
        <v>36</v>
      </c>
      <c r="AX295" s="13" t="s">
        <v>79</v>
      </c>
      <c r="AY295" s="250" t="s">
        <v>152</v>
      </c>
    </row>
    <row r="296" s="14" customFormat="1">
      <c r="A296" s="14"/>
      <c r="B296" s="251"/>
      <c r="C296" s="252"/>
      <c r="D296" s="242" t="s">
        <v>161</v>
      </c>
      <c r="E296" s="253" t="s">
        <v>1</v>
      </c>
      <c r="F296" s="254" t="s">
        <v>433</v>
      </c>
      <c r="G296" s="252"/>
      <c r="H296" s="255">
        <v>52.799999999999997</v>
      </c>
      <c r="I296" s="256"/>
      <c r="J296" s="252"/>
      <c r="K296" s="252"/>
      <c r="L296" s="257"/>
      <c r="M296" s="258"/>
      <c r="N296" s="259"/>
      <c r="O296" s="259"/>
      <c r="P296" s="259"/>
      <c r="Q296" s="259"/>
      <c r="R296" s="259"/>
      <c r="S296" s="259"/>
      <c r="T296" s="26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1" t="s">
        <v>161</v>
      </c>
      <c r="AU296" s="261" t="s">
        <v>87</v>
      </c>
      <c r="AV296" s="14" t="s">
        <v>87</v>
      </c>
      <c r="AW296" s="14" t="s">
        <v>36</v>
      </c>
      <c r="AX296" s="14" t="s">
        <v>79</v>
      </c>
      <c r="AY296" s="261" t="s">
        <v>152</v>
      </c>
    </row>
    <row r="297" s="13" customFormat="1">
      <c r="A297" s="13"/>
      <c r="B297" s="240"/>
      <c r="C297" s="241"/>
      <c r="D297" s="242" t="s">
        <v>161</v>
      </c>
      <c r="E297" s="243" t="s">
        <v>1</v>
      </c>
      <c r="F297" s="244" t="s">
        <v>434</v>
      </c>
      <c r="G297" s="241"/>
      <c r="H297" s="243" t="s">
        <v>1</v>
      </c>
      <c r="I297" s="245"/>
      <c r="J297" s="241"/>
      <c r="K297" s="241"/>
      <c r="L297" s="246"/>
      <c r="M297" s="247"/>
      <c r="N297" s="248"/>
      <c r="O297" s="248"/>
      <c r="P297" s="248"/>
      <c r="Q297" s="248"/>
      <c r="R297" s="248"/>
      <c r="S297" s="248"/>
      <c r="T297" s="24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0" t="s">
        <v>161</v>
      </c>
      <c r="AU297" s="250" t="s">
        <v>87</v>
      </c>
      <c r="AV297" s="13" t="s">
        <v>21</v>
      </c>
      <c r="AW297" s="13" t="s">
        <v>36</v>
      </c>
      <c r="AX297" s="13" t="s">
        <v>79</v>
      </c>
      <c r="AY297" s="250" t="s">
        <v>152</v>
      </c>
    </row>
    <row r="298" s="14" customFormat="1">
      <c r="A298" s="14"/>
      <c r="B298" s="251"/>
      <c r="C298" s="252"/>
      <c r="D298" s="242" t="s">
        <v>161</v>
      </c>
      <c r="E298" s="253" t="s">
        <v>1</v>
      </c>
      <c r="F298" s="254" t="s">
        <v>435</v>
      </c>
      <c r="G298" s="252"/>
      <c r="H298" s="255">
        <v>10.199999999999999</v>
      </c>
      <c r="I298" s="256"/>
      <c r="J298" s="252"/>
      <c r="K298" s="252"/>
      <c r="L298" s="257"/>
      <c r="M298" s="258"/>
      <c r="N298" s="259"/>
      <c r="O298" s="259"/>
      <c r="P298" s="259"/>
      <c r="Q298" s="259"/>
      <c r="R298" s="259"/>
      <c r="S298" s="259"/>
      <c r="T298" s="260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1" t="s">
        <v>161</v>
      </c>
      <c r="AU298" s="261" t="s">
        <v>87</v>
      </c>
      <c r="AV298" s="14" t="s">
        <v>87</v>
      </c>
      <c r="AW298" s="14" t="s">
        <v>36</v>
      </c>
      <c r="AX298" s="14" t="s">
        <v>79</v>
      </c>
      <c r="AY298" s="261" t="s">
        <v>152</v>
      </c>
    </row>
    <row r="299" s="15" customFormat="1">
      <c r="A299" s="15"/>
      <c r="B299" s="262"/>
      <c r="C299" s="263"/>
      <c r="D299" s="242" t="s">
        <v>161</v>
      </c>
      <c r="E299" s="264" t="s">
        <v>1</v>
      </c>
      <c r="F299" s="265" t="s">
        <v>182</v>
      </c>
      <c r="G299" s="263"/>
      <c r="H299" s="266">
        <v>109.09999999999999</v>
      </c>
      <c r="I299" s="267"/>
      <c r="J299" s="263"/>
      <c r="K299" s="263"/>
      <c r="L299" s="268"/>
      <c r="M299" s="269"/>
      <c r="N299" s="270"/>
      <c r="O299" s="270"/>
      <c r="P299" s="270"/>
      <c r="Q299" s="270"/>
      <c r="R299" s="270"/>
      <c r="S299" s="270"/>
      <c r="T299" s="271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72" t="s">
        <v>161</v>
      </c>
      <c r="AU299" s="272" t="s">
        <v>87</v>
      </c>
      <c r="AV299" s="15" t="s">
        <v>159</v>
      </c>
      <c r="AW299" s="15" t="s">
        <v>36</v>
      </c>
      <c r="AX299" s="15" t="s">
        <v>21</v>
      </c>
      <c r="AY299" s="272" t="s">
        <v>152</v>
      </c>
    </row>
    <row r="300" s="2" customFormat="1" ht="24.15" customHeight="1">
      <c r="A300" s="39"/>
      <c r="B300" s="40"/>
      <c r="C300" s="273" t="s">
        <v>436</v>
      </c>
      <c r="D300" s="273" t="s">
        <v>291</v>
      </c>
      <c r="E300" s="274" t="s">
        <v>437</v>
      </c>
      <c r="F300" s="275" t="s">
        <v>438</v>
      </c>
      <c r="G300" s="276" t="s">
        <v>157</v>
      </c>
      <c r="H300" s="277">
        <v>47.482999999999997</v>
      </c>
      <c r="I300" s="278"/>
      <c r="J300" s="279">
        <f>ROUND(I300*H300,2)</f>
        <v>0</v>
      </c>
      <c r="K300" s="275" t="s">
        <v>1</v>
      </c>
      <c r="L300" s="280"/>
      <c r="M300" s="281" t="s">
        <v>1</v>
      </c>
      <c r="N300" s="282" t="s">
        <v>44</v>
      </c>
      <c r="O300" s="92"/>
      <c r="P300" s="236">
        <f>O300*H300</f>
        <v>0</v>
      </c>
      <c r="Q300" s="236">
        <v>0.13100000000000001</v>
      </c>
      <c r="R300" s="236">
        <f>Q300*H300</f>
        <v>6.2202729999999997</v>
      </c>
      <c r="S300" s="236">
        <v>0</v>
      </c>
      <c r="T300" s="237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8" t="s">
        <v>201</v>
      </c>
      <c r="AT300" s="238" t="s">
        <v>291</v>
      </c>
      <c r="AU300" s="238" t="s">
        <v>87</v>
      </c>
      <c r="AY300" s="18" t="s">
        <v>152</v>
      </c>
      <c r="BE300" s="239">
        <f>IF(N300="základní",J300,0)</f>
        <v>0</v>
      </c>
      <c r="BF300" s="239">
        <f>IF(N300="snížená",J300,0)</f>
        <v>0</v>
      </c>
      <c r="BG300" s="239">
        <f>IF(N300="zákl. přenesená",J300,0)</f>
        <v>0</v>
      </c>
      <c r="BH300" s="239">
        <f>IF(N300="sníž. přenesená",J300,0)</f>
        <v>0</v>
      </c>
      <c r="BI300" s="239">
        <f>IF(N300="nulová",J300,0)</f>
        <v>0</v>
      </c>
      <c r="BJ300" s="18" t="s">
        <v>21</v>
      </c>
      <c r="BK300" s="239">
        <f>ROUND(I300*H300,2)</f>
        <v>0</v>
      </c>
      <c r="BL300" s="18" t="s">
        <v>159</v>
      </c>
      <c r="BM300" s="238" t="s">
        <v>439</v>
      </c>
    </row>
    <row r="301" s="13" customFormat="1">
      <c r="A301" s="13"/>
      <c r="B301" s="240"/>
      <c r="C301" s="241"/>
      <c r="D301" s="242" t="s">
        <v>161</v>
      </c>
      <c r="E301" s="243" t="s">
        <v>1</v>
      </c>
      <c r="F301" s="244" t="s">
        <v>430</v>
      </c>
      <c r="G301" s="241"/>
      <c r="H301" s="243" t="s">
        <v>1</v>
      </c>
      <c r="I301" s="245"/>
      <c r="J301" s="241"/>
      <c r="K301" s="241"/>
      <c r="L301" s="246"/>
      <c r="M301" s="247"/>
      <c r="N301" s="248"/>
      <c r="O301" s="248"/>
      <c r="P301" s="248"/>
      <c r="Q301" s="248"/>
      <c r="R301" s="248"/>
      <c r="S301" s="248"/>
      <c r="T301" s="24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0" t="s">
        <v>161</v>
      </c>
      <c r="AU301" s="250" t="s">
        <v>87</v>
      </c>
      <c r="AV301" s="13" t="s">
        <v>21</v>
      </c>
      <c r="AW301" s="13" t="s">
        <v>36</v>
      </c>
      <c r="AX301" s="13" t="s">
        <v>79</v>
      </c>
      <c r="AY301" s="250" t="s">
        <v>152</v>
      </c>
    </row>
    <row r="302" s="14" customFormat="1">
      <c r="A302" s="14"/>
      <c r="B302" s="251"/>
      <c r="C302" s="252"/>
      <c r="D302" s="242" t="s">
        <v>161</v>
      </c>
      <c r="E302" s="253" t="s">
        <v>1</v>
      </c>
      <c r="F302" s="254" t="s">
        <v>431</v>
      </c>
      <c r="G302" s="252"/>
      <c r="H302" s="255">
        <v>46.100000000000001</v>
      </c>
      <c r="I302" s="256"/>
      <c r="J302" s="252"/>
      <c r="K302" s="252"/>
      <c r="L302" s="257"/>
      <c r="M302" s="258"/>
      <c r="N302" s="259"/>
      <c r="O302" s="259"/>
      <c r="P302" s="259"/>
      <c r="Q302" s="259"/>
      <c r="R302" s="259"/>
      <c r="S302" s="259"/>
      <c r="T302" s="260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61" t="s">
        <v>161</v>
      </c>
      <c r="AU302" s="261" t="s">
        <v>87</v>
      </c>
      <c r="AV302" s="14" t="s">
        <v>87</v>
      </c>
      <c r="AW302" s="14" t="s">
        <v>36</v>
      </c>
      <c r="AX302" s="14" t="s">
        <v>21</v>
      </c>
      <c r="AY302" s="261" t="s">
        <v>152</v>
      </c>
    </row>
    <row r="303" s="14" customFormat="1">
      <c r="A303" s="14"/>
      <c r="B303" s="251"/>
      <c r="C303" s="252"/>
      <c r="D303" s="242" t="s">
        <v>161</v>
      </c>
      <c r="E303" s="252"/>
      <c r="F303" s="254" t="s">
        <v>440</v>
      </c>
      <c r="G303" s="252"/>
      <c r="H303" s="255">
        <v>47.482999999999997</v>
      </c>
      <c r="I303" s="256"/>
      <c r="J303" s="252"/>
      <c r="K303" s="252"/>
      <c r="L303" s="257"/>
      <c r="M303" s="258"/>
      <c r="N303" s="259"/>
      <c r="O303" s="259"/>
      <c r="P303" s="259"/>
      <c r="Q303" s="259"/>
      <c r="R303" s="259"/>
      <c r="S303" s="259"/>
      <c r="T303" s="260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1" t="s">
        <v>161</v>
      </c>
      <c r="AU303" s="261" t="s">
        <v>87</v>
      </c>
      <c r="AV303" s="14" t="s">
        <v>87</v>
      </c>
      <c r="AW303" s="14" t="s">
        <v>4</v>
      </c>
      <c r="AX303" s="14" t="s">
        <v>21</v>
      </c>
      <c r="AY303" s="261" t="s">
        <v>152</v>
      </c>
    </row>
    <row r="304" s="2" customFormat="1" ht="24.15" customHeight="1">
      <c r="A304" s="39"/>
      <c r="B304" s="40"/>
      <c r="C304" s="273" t="s">
        <v>441</v>
      </c>
      <c r="D304" s="273" t="s">
        <v>291</v>
      </c>
      <c r="E304" s="274" t="s">
        <v>442</v>
      </c>
      <c r="F304" s="275" t="s">
        <v>443</v>
      </c>
      <c r="G304" s="276" t="s">
        <v>157</v>
      </c>
      <c r="H304" s="277">
        <v>54.384</v>
      </c>
      <c r="I304" s="278"/>
      <c r="J304" s="279">
        <f>ROUND(I304*H304,2)</f>
        <v>0</v>
      </c>
      <c r="K304" s="275" t="s">
        <v>1</v>
      </c>
      <c r="L304" s="280"/>
      <c r="M304" s="281" t="s">
        <v>1</v>
      </c>
      <c r="N304" s="282" t="s">
        <v>44</v>
      </c>
      <c r="O304" s="92"/>
      <c r="P304" s="236">
        <f>O304*H304</f>
        <v>0</v>
      </c>
      <c r="Q304" s="236">
        <v>0.13100000000000001</v>
      </c>
      <c r="R304" s="236">
        <f>Q304*H304</f>
        <v>7.1243040000000004</v>
      </c>
      <c r="S304" s="236">
        <v>0</v>
      </c>
      <c r="T304" s="237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8" t="s">
        <v>201</v>
      </c>
      <c r="AT304" s="238" t="s">
        <v>291</v>
      </c>
      <c r="AU304" s="238" t="s">
        <v>87</v>
      </c>
      <c r="AY304" s="18" t="s">
        <v>152</v>
      </c>
      <c r="BE304" s="239">
        <f>IF(N304="základní",J304,0)</f>
        <v>0</v>
      </c>
      <c r="BF304" s="239">
        <f>IF(N304="snížená",J304,0)</f>
        <v>0</v>
      </c>
      <c r="BG304" s="239">
        <f>IF(N304="zákl. přenesená",J304,0)</f>
        <v>0</v>
      </c>
      <c r="BH304" s="239">
        <f>IF(N304="sníž. přenesená",J304,0)</f>
        <v>0</v>
      </c>
      <c r="BI304" s="239">
        <f>IF(N304="nulová",J304,0)</f>
        <v>0</v>
      </c>
      <c r="BJ304" s="18" t="s">
        <v>21</v>
      </c>
      <c r="BK304" s="239">
        <f>ROUND(I304*H304,2)</f>
        <v>0</v>
      </c>
      <c r="BL304" s="18" t="s">
        <v>159</v>
      </c>
      <c r="BM304" s="238" t="s">
        <v>444</v>
      </c>
    </row>
    <row r="305" s="13" customFormat="1">
      <c r="A305" s="13"/>
      <c r="B305" s="240"/>
      <c r="C305" s="241"/>
      <c r="D305" s="242" t="s">
        <v>161</v>
      </c>
      <c r="E305" s="243" t="s">
        <v>1</v>
      </c>
      <c r="F305" s="244" t="s">
        <v>432</v>
      </c>
      <c r="G305" s="241"/>
      <c r="H305" s="243" t="s">
        <v>1</v>
      </c>
      <c r="I305" s="245"/>
      <c r="J305" s="241"/>
      <c r="K305" s="241"/>
      <c r="L305" s="246"/>
      <c r="M305" s="247"/>
      <c r="N305" s="248"/>
      <c r="O305" s="248"/>
      <c r="P305" s="248"/>
      <c r="Q305" s="248"/>
      <c r="R305" s="248"/>
      <c r="S305" s="248"/>
      <c r="T305" s="249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0" t="s">
        <v>161</v>
      </c>
      <c r="AU305" s="250" t="s">
        <v>87</v>
      </c>
      <c r="AV305" s="13" t="s">
        <v>21</v>
      </c>
      <c r="AW305" s="13" t="s">
        <v>36</v>
      </c>
      <c r="AX305" s="13" t="s">
        <v>79</v>
      </c>
      <c r="AY305" s="250" t="s">
        <v>152</v>
      </c>
    </row>
    <row r="306" s="14" customFormat="1">
      <c r="A306" s="14"/>
      <c r="B306" s="251"/>
      <c r="C306" s="252"/>
      <c r="D306" s="242" t="s">
        <v>161</v>
      </c>
      <c r="E306" s="253" t="s">
        <v>1</v>
      </c>
      <c r="F306" s="254" t="s">
        <v>433</v>
      </c>
      <c r="G306" s="252"/>
      <c r="H306" s="255">
        <v>52.799999999999997</v>
      </c>
      <c r="I306" s="256"/>
      <c r="J306" s="252"/>
      <c r="K306" s="252"/>
      <c r="L306" s="257"/>
      <c r="M306" s="258"/>
      <c r="N306" s="259"/>
      <c r="O306" s="259"/>
      <c r="P306" s="259"/>
      <c r="Q306" s="259"/>
      <c r="R306" s="259"/>
      <c r="S306" s="259"/>
      <c r="T306" s="260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1" t="s">
        <v>161</v>
      </c>
      <c r="AU306" s="261" t="s">
        <v>87</v>
      </c>
      <c r="AV306" s="14" t="s">
        <v>87</v>
      </c>
      <c r="AW306" s="14" t="s">
        <v>36</v>
      </c>
      <c r="AX306" s="14" t="s">
        <v>21</v>
      </c>
      <c r="AY306" s="261" t="s">
        <v>152</v>
      </c>
    </row>
    <row r="307" s="14" customFormat="1">
      <c r="A307" s="14"/>
      <c r="B307" s="251"/>
      <c r="C307" s="252"/>
      <c r="D307" s="242" t="s">
        <v>161</v>
      </c>
      <c r="E307" s="252"/>
      <c r="F307" s="254" t="s">
        <v>445</v>
      </c>
      <c r="G307" s="252"/>
      <c r="H307" s="255">
        <v>54.384</v>
      </c>
      <c r="I307" s="256"/>
      <c r="J307" s="252"/>
      <c r="K307" s="252"/>
      <c r="L307" s="257"/>
      <c r="M307" s="258"/>
      <c r="N307" s="259"/>
      <c r="O307" s="259"/>
      <c r="P307" s="259"/>
      <c r="Q307" s="259"/>
      <c r="R307" s="259"/>
      <c r="S307" s="259"/>
      <c r="T307" s="260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1" t="s">
        <v>161</v>
      </c>
      <c r="AU307" s="261" t="s">
        <v>87</v>
      </c>
      <c r="AV307" s="14" t="s">
        <v>87</v>
      </c>
      <c r="AW307" s="14" t="s">
        <v>4</v>
      </c>
      <c r="AX307" s="14" t="s">
        <v>21</v>
      </c>
      <c r="AY307" s="261" t="s">
        <v>152</v>
      </c>
    </row>
    <row r="308" s="2" customFormat="1" ht="24.15" customHeight="1">
      <c r="A308" s="39"/>
      <c r="B308" s="40"/>
      <c r="C308" s="273" t="s">
        <v>446</v>
      </c>
      <c r="D308" s="273" t="s">
        <v>291</v>
      </c>
      <c r="E308" s="274" t="s">
        <v>447</v>
      </c>
      <c r="F308" s="275" t="s">
        <v>448</v>
      </c>
      <c r="G308" s="276" t="s">
        <v>157</v>
      </c>
      <c r="H308" s="277">
        <v>10.199999999999999</v>
      </c>
      <c r="I308" s="278"/>
      <c r="J308" s="279">
        <f>ROUND(I308*H308,2)</f>
        <v>0</v>
      </c>
      <c r="K308" s="275" t="s">
        <v>158</v>
      </c>
      <c r="L308" s="280"/>
      <c r="M308" s="281" t="s">
        <v>1</v>
      </c>
      <c r="N308" s="282" t="s">
        <v>44</v>
      </c>
      <c r="O308" s="92"/>
      <c r="P308" s="236">
        <f>O308*H308</f>
        <v>0</v>
      </c>
      <c r="Q308" s="236">
        <v>0.13100000000000001</v>
      </c>
      <c r="R308" s="236">
        <f>Q308*H308</f>
        <v>1.3362000000000001</v>
      </c>
      <c r="S308" s="236">
        <v>0</v>
      </c>
      <c r="T308" s="237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8" t="s">
        <v>201</v>
      </c>
      <c r="AT308" s="238" t="s">
        <v>291</v>
      </c>
      <c r="AU308" s="238" t="s">
        <v>87</v>
      </c>
      <c r="AY308" s="18" t="s">
        <v>152</v>
      </c>
      <c r="BE308" s="239">
        <f>IF(N308="základní",J308,0)</f>
        <v>0</v>
      </c>
      <c r="BF308" s="239">
        <f>IF(N308="snížená",J308,0)</f>
        <v>0</v>
      </c>
      <c r="BG308" s="239">
        <f>IF(N308="zákl. přenesená",J308,0)</f>
        <v>0</v>
      </c>
      <c r="BH308" s="239">
        <f>IF(N308="sníž. přenesená",J308,0)</f>
        <v>0</v>
      </c>
      <c r="BI308" s="239">
        <f>IF(N308="nulová",J308,0)</f>
        <v>0</v>
      </c>
      <c r="BJ308" s="18" t="s">
        <v>21</v>
      </c>
      <c r="BK308" s="239">
        <f>ROUND(I308*H308,2)</f>
        <v>0</v>
      </c>
      <c r="BL308" s="18" t="s">
        <v>159</v>
      </c>
      <c r="BM308" s="238" t="s">
        <v>449</v>
      </c>
    </row>
    <row r="309" s="13" customFormat="1">
      <c r="A309" s="13"/>
      <c r="B309" s="240"/>
      <c r="C309" s="241"/>
      <c r="D309" s="242" t="s">
        <v>161</v>
      </c>
      <c r="E309" s="243" t="s">
        <v>1</v>
      </c>
      <c r="F309" s="244" t="s">
        <v>434</v>
      </c>
      <c r="G309" s="241"/>
      <c r="H309" s="243" t="s">
        <v>1</v>
      </c>
      <c r="I309" s="245"/>
      <c r="J309" s="241"/>
      <c r="K309" s="241"/>
      <c r="L309" s="246"/>
      <c r="M309" s="247"/>
      <c r="N309" s="248"/>
      <c r="O309" s="248"/>
      <c r="P309" s="248"/>
      <c r="Q309" s="248"/>
      <c r="R309" s="248"/>
      <c r="S309" s="248"/>
      <c r="T309" s="249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0" t="s">
        <v>161</v>
      </c>
      <c r="AU309" s="250" t="s">
        <v>87</v>
      </c>
      <c r="AV309" s="13" t="s">
        <v>21</v>
      </c>
      <c r="AW309" s="13" t="s">
        <v>36</v>
      </c>
      <c r="AX309" s="13" t="s">
        <v>79</v>
      </c>
      <c r="AY309" s="250" t="s">
        <v>152</v>
      </c>
    </row>
    <row r="310" s="14" customFormat="1">
      <c r="A310" s="14"/>
      <c r="B310" s="251"/>
      <c r="C310" s="252"/>
      <c r="D310" s="242" t="s">
        <v>161</v>
      </c>
      <c r="E310" s="253" t="s">
        <v>1</v>
      </c>
      <c r="F310" s="254" t="s">
        <v>435</v>
      </c>
      <c r="G310" s="252"/>
      <c r="H310" s="255">
        <v>10.199999999999999</v>
      </c>
      <c r="I310" s="256"/>
      <c r="J310" s="252"/>
      <c r="K310" s="252"/>
      <c r="L310" s="257"/>
      <c r="M310" s="258"/>
      <c r="N310" s="259"/>
      <c r="O310" s="259"/>
      <c r="P310" s="259"/>
      <c r="Q310" s="259"/>
      <c r="R310" s="259"/>
      <c r="S310" s="259"/>
      <c r="T310" s="260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61" t="s">
        <v>161</v>
      </c>
      <c r="AU310" s="261" t="s">
        <v>87</v>
      </c>
      <c r="AV310" s="14" t="s">
        <v>87</v>
      </c>
      <c r="AW310" s="14" t="s">
        <v>36</v>
      </c>
      <c r="AX310" s="14" t="s">
        <v>21</v>
      </c>
      <c r="AY310" s="261" t="s">
        <v>152</v>
      </c>
    </row>
    <row r="311" s="2" customFormat="1" ht="24.15" customHeight="1">
      <c r="A311" s="39"/>
      <c r="B311" s="40"/>
      <c r="C311" s="227" t="s">
        <v>450</v>
      </c>
      <c r="D311" s="227" t="s">
        <v>154</v>
      </c>
      <c r="E311" s="228" t="s">
        <v>451</v>
      </c>
      <c r="F311" s="229" t="s">
        <v>452</v>
      </c>
      <c r="G311" s="230" t="s">
        <v>157</v>
      </c>
      <c r="H311" s="231">
        <v>812.10000000000002</v>
      </c>
      <c r="I311" s="232"/>
      <c r="J311" s="233">
        <f>ROUND(I311*H311,2)</f>
        <v>0</v>
      </c>
      <c r="K311" s="229" t="s">
        <v>158</v>
      </c>
      <c r="L311" s="45"/>
      <c r="M311" s="234" t="s">
        <v>1</v>
      </c>
      <c r="N311" s="235" t="s">
        <v>44</v>
      </c>
      <c r="O311" s="92"/>
      <c r="P311" s="236">
        <f>O311*H311</f>
        <v>0</v>
      </c>
      <c r="Q311" s="236">
        <v>0.089219999999999994</v>
      </c>
      <c r="R311" s="236">
        <f>Q311*H311</f>
        <v>72.455562</v>
      </c>
      <c r="S311" s="236">
        <v>0</v>
      </c>
      <c r="T311" s="237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8" t="s">
        <v>159</v>
      </c>
      <c r="AT311" s="238" t="s">
        <v>154</v>
      </c>
      <c r="AU311" s="238" t="s">
        <v>87</v>
      </c>
      <c r="AY311" s="18" t="s">
        <v>152</v>
      </c>
      <c r="BE311" s="239">
        <f>IF(N311="základní",J311,0)</f>
        <v>0</v>
      </c>
      <c r="BF311" s="239">
        <f>IF(N311="snížená",J311,0)</f>
        <v>0</v>
      </c>
      <c r="BG311" s="239">
        <f>IF(N311="zákl. přenesená",J311,0)</f>
        <v>0</v>
      </c>
      <c r="BH311" s="239">
        <f>IF(N311="sníž. přenesená",J311,0)</f>
        <v>0</v>
      </c>
      <c r="BI311" s="239">
        <f>IF(N311="nulová",J311,0)</f>
        <v>0</v>
      </c>
      <c r="BJ311" s="18" t="s">
        <v>21</v>
      </c>
      <c r="BK311" s="239">
        <f>ROUND(I311*H311,2)</f>
        <v>0</v>
      </c>
      <c r="BL311" s="18" t="s">
        <v>159</v>
      </c>
      <c r="BM311" s="238" t="s">
        <v>453</v>
      </c>
    </row>
    <row r="312" s="13" customFormat="1">
      <c r="A312" s="13"/>
      <c r="B312" s="240"/>
      <c r="C312" s="241"/>
      <c r="D312" s="242" t="s">
        <v>161</v>
      </c>
      <c r="E312" s="243" t="s">
        <v>1</v>
      </c>
      <c r="F312" s="244" t="s">
        <v>454</v>
      </c>
      <c r="G312" s="241"/>
      <c r="H312" s="243" t="s">
        <v>1</v>
      </c>
      <c r="I312" s="245"/>
      <c r="J312" s="241"/>
      <c r="K312" s="241"/>
      <c r="L312" s="246"/>
      <c r="M312" s="247"/>
      <c r="N312" s="248"/>
      <c r="O312" s="248"/>
      <c r="P312" s="248"/>
      <c r="Q312" s="248"/>
      <c r="R312" s="248"/>
      <c r="S312" s="248"/>
      <c r="T312" s="249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0" t="s">
        <v>161</v>
      </c>
      <c r="AU312" s="250" t="s">
        <v>87</v>
      </c>
      <c r="AV312" s="13" t="s">
        <v>21</v>
      </c>
      <c r="AW312" s="13" t="s">
        <v>36</v>
      </c>
      <c r="AX312" s="13" t="s">
        <v>79</v>
      </c>
      <c r="AY312" s="250" t="s">
        <v>152</v>
      </c>
    </row>
    <row r="313" s="14" customFormat="1">
      <c r="A313" s="14"/>
      <c r="B313" s="251"/>
      <c r="C313" s="252"/>
      <c r="D313" s="242" t="s">
        <v>161</v>
      </c>
      <c r="E313" s="253" t="s">
        <v>1</v>
      </c>
      <c r="F313" s="254" t="s">
        <v>455</v>
      </c>
      <c r="G313" s="252"/>
      <c r="H313" s="255">
        <v>812.10000000000002</v>
      </c>
      <c r="I313" s="256"/>
      <c r="J313" s="252"/>
      <c r="K313" s="252"/>
      <c r="L313" s="257"/>
      <c r="M313" s="258"/>
      <c r="N313" s="259"/>
      <c r="O313" s="259"/>
      <c r="P313" s="259"/>
      <c r="Q313" s="259"/>
      <c r="R313" s="259"/>
      <c r="S313" s="259"/>
      <c r="T313" s="260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1" t="s">
        <v>161</v>
      </c>
      <c r="AU313" s="261" t="s">
        <v>87</v>
      </c>
      <c r="AV313" s="14" t="s">
        <v>87</v>
      </c>
      <c r="AW313" s="14" t="s">
        <v>36</v>
      </c>
      <c r="AX313" s="14" t="s">
        <v>21</v>
      </c>
      <c r="AY313" s="261" t="s">
        <v>152</v>
      </c>
    </row>
    <row r="314" s="2" customFormat="1" ht="24.15" customHeight="1">
      <c r="A314" s="39"/>
      <c r="B314" s="40"/>
      <c r="C314" s="273" t="s">
        <v>456</v>
      </c>
      <c r="D314" s="273" t="s">
        <v>291</v>
      </c>
      <c r="E314" s="274" t="s">
        <v>457</v>
      </c>
      <c r="F314" s="275" t="s">
        <v>458</v>
      </c>
      <c r="G314" s="276" t="s">
        <v>157</v>
      </c>
      <c r="H314" s="277">
        <v>836.46299999999997</v>
      </c>
      <c r="I314" s="278"/>
      <c r="J314" s="279">
        <f>ROUND(I314*H314,2)</f>
        <v>0</v>
      </c>
      <c r="K314" s="275" t="s">
        <v>158</v>
      </c>
      <c r="L314" s="280"/>
      <c r="M314" s="281" t="s">
        <v>1</v>
      </c>
      <c r="N314" s="282" t="s">
        <v>44</v>
      </c>
      <c r="O314" s="92"/>
      <c r="P314" s="236">
        <f>O314*H314</f>
        <v>0</v>
      </c>
      <c r="Q314" s="236">
        <v>0.13100000000000001</v>
      </c>
      <c r="R314" s="236">
        <f>Q314*H314</f>
        <v>109.57665299999999</v>
      </c>
      <c r="S314" s="236">
        <v>0</v>
      </c>
      <c r="T314" s="237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8" t="s">
        <v>201</v>
      </c>
      <c r="AT314" s="238" t="s">
        <v>291</v>
      </c>
      <c r="AU314" s="238" t="s">
        <v>87</v>
      </c>
      <c r="AY314" s="18" t="s">
        <v>152</v>
      </c>
      <c r="BE314" s="239">
        <f>IF(N314="základní",J314,0)</f>
        <v>0</v>
      </c>
      <c r="BF314" s="239">
        <f>IF(N314="snížená",J314,0)</f>
        <v>0</v>
      </c>
      <c r="BG314" s="239">
        <f>IF(N314="zákl. přenesená",J314,0)</f>
        <v>0</v>
      </c>
      <c r="BH314" s="239">
        <f>IF(N314="sníž. přenesená",J314,0)</f>
        <v>0</v>
      </c>
      <c r="BI314" s="239">
        <f>IF(N314="nulová",J314,0)</f>
        <v>0</v>
      </c>
      <c r="BJ314" s="18" t="s">
        <v>21</v>
      </c>
      <c r="BK314" s="239">
        <f>ROUND(I314*H314,2)</f>
        <v>0</v>
      </c>
      <c r="BL314" s="18" t="s">
        <v>159</v>
      </c>
      <c r="BM314" s="238" t="s">
        <v>459</v>
      </c>
    </row>
    <row r="315" s="13" customFormat="1">
      <c r="A315" s="13"/>
      <c r="B315" s="240"/>
      <c r="C315" s="241"/>
      <c r="D315" s="242" t="s">
        <v>161</v>
      </c>
      <c r="E315" s="243" t="s">
        <v>1</v>
      </c>
      <c r="F315" s="244" t="s">
        <v>454</v>
      </c>
      <c r="G315" s="241"/>
      <c r="H315" s="243" t="s">
        <v>1</v>
      </c>
      <c r="I315" s="245"/>
      <c r="J315" s="241"/>
      <c r="K315" s="241"/>
      <c r="L315" s="246"/>
      <c r="M315" s="247"/>
      <c r="N315" s="248"/>
      <c r="O315" s="248"/>
      <c r="P315" s="248"/>
      <c r="Q315" s="248"/>
      <c r="R315" s="248"/>
      <c r="S315" s="248"/>
      <c r="T315" s="24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0" t="s">
        <v>161</v>
      </c>
      <c r="AU315" s="250" t="s">
        <v>87</v>
      </c>
      <c r="AV315" s="13" t="s">
        <v>21</v>
      </c>
      <c r="AW315" s="13" t="s">
        <v>36</v>
      </c>
      <c r="AX315" s="13" t="s">
        <v>79</v>
      </c>
      <c r="AY315" s="250" t="s">
        <v>152</v>
      </c>
    </row>
    <row r="316" s="14" customFormat="1">
      <c r="A316" s="14"/>
      <c r="B316" s="251"/>
      <c r="C316" s="252"/>
      <c r="D316" s="242" t="s">
        <v>161</v>
      </c>
      <c r="E316" s="253" t="s">
        <v>1</v>
      </c>
      <c r="F316" s="254" t="s">
        <v>455</v>
      </c>
      <c r="G316" s="252"/>
      <c r="H316" s="255">
        <v>812.10000000000002</v>
      </c>
      <c r="I316" s="256"/>
      <c r="J316" s="252"/>
      <c r="K316" s="252"/>
      <c r="L316" s="257"/>
      <c r="M316" s="258"/>
      <c r="N316" s="259"/>
      <c r="O316" s="259"/>
      <c r="P316" s="259"/>
      <c r="Q316" s="259"/>
      <c r="R316" s="259"/>
      <c r="S316" s="259"/>
      <c r="T316" s="260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1" t="s">
        <v>161</v>
      </c>
      <c r="AU316" s="261" t="s">
        <v>87</v>
      </c>
      <c r="AV316" s="14" t="s">
        <v>87</v>
      </c>
      <c r="AW316" s="14" t="s">
        <v>36</v>
      </c>
      <c r="AX316" s="14" t="s">
        <v>21</v>
      </c>
      <c r="AY316" s="261" t="s">
        <v>152</v>
      </c>
    </row>
    <row r="317" s="14" customFormat="1">
      <c r="A317" s="14"/>
      <c r="B317" s="251"/>
      <c r="C317" s="252"/>
      <c r="D317" s="242" t="s">
        <v>161</v>
      </c>
      <c r="E317" s="252"/>
      <c r="F317" s="254" t="s">
        <v>460</v>
      </c>
      <c r="G317" s="252"/>
      <c r="H317" s="255">
        <v>836.46299999999997</v>
      </c>
      <c r="I317" s="256"/>
      <c r="J317" s="252"/>
      <c r="K317" s="252"/>
      <c r="L317" s="257"/>
      <c r="M317" s="258"/>
      <c r="N317" s="259"/>
      <c r="O317" s="259"/>
      <c r="P317" s="259"/>
      <c r="Q317" s="259"/>
      <c r="R317" s="259"/>
      <c r="S317" s="259"/>
      <c r="T317" s="260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1" t="s">
        <v>161</v>
      </c>
      <c r="AU317" s="261" t="s">
        <v>87</v>
      </c>
      <c r="AV317" s="14" t="s">
        <v>87</v>
      </c>
      <c r="AW317" s="14" t="s">
        <v>4</v>
      </c>
      <c r="AX317" s="14" t="s">
        <v>21</v>
      </c>
      <c r="AY317" s="261" t="s">
        <v>152</v>
      </c>
    </row>
    <row r="318" s="2" customFormat="1" ht="37.8" customHeight="1">
      <c r="A318" s="39"/>
      <c r="B318" s="40"/>
      <c r="C318" s="227" t="s">
        <v>461</v>
      </c>
      <c r="D318" s="227" t="s">
        <v>154</v>
      </c>
      <c r="E318" s="228" t="s">
        <v>462</v>
      </c>
      <c r="F318" s="229" t="s">
        <v>463</v>
      </c>
      <c r="G318" s="230" t="s">
        <v>157</v>
      </c>
      <c r="H318" s="231">
        <v>109.09999999999999</v>
      </c>
      <c r="I318" s="232"/>
      <c r="J318" s="233">
        <f>ROUND(I318*H318,2)</f>
        <v>0</v>
      </c>
      <c r="K318" s="229" t="s">
        <v>158</v>
      </c>
      <c r="L318" s="45"/>
      <c r="M318" s="234" t="s">
        <v>1</v>
      </c>
      <c r="N318" s="235" t="s">
        <v>44</v>
      </c>
      <c r="O318" s="92"/>
      <c r="P318" s="236">
        <f>O318*H318</f>
        <v>0</v>
      </c>
      <c r="Q318" s="236">
        <v>0</v>
      </c>
      <c r="R318" s="236">
        <f>Q318*H318</f>
        <v>0</v>
      </c>
      <c r="S318" s="236">
        <v>0</v>
      </c>
      <c r="T318" s="237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8" t="s">
        <v>159</v>
      </c>
      <c r="AT318" s="238" t="s">
        <v>154</v>
      </c>
      <c r="AU318" s="238" t="s">
        <v>87</v>
      </c>
      <c r="AY318" s="18" t="s">
        <v>152</v>
      </c>
      <c r="BE318" s="239">
        <f>IF(N318="základní",J318,0)</f>
        <v>0</v>
      </c>
      <c r="BF318" s="239">
        <f>IF(N318="snížená",J318,0)</f>
        <v>0</v>
      </c>
      <c r="BG318" s="239">
        <f>IF(N318="zákl. přenesená",J318,0)</f>
        <v>0</v>
      </c>
      <c r="BH318" s="239">
        <f>IF(N318="sníž. přenesená",J318,0)</f>
        <v>0</v>
      </c>
      <c r="BI318" s="239">
        <f>IF(N318="nulová",J318,0)</f>
        <v>0</v>
      </c>
      <c r="BJ318" s="18" t="s">
        <v>21</v>
      </c>
      <c r="BK318" s="239">
        <f>ROUND(I318*H318,2)</f>
        <v>0</v>
      </c>
      <c r="BL318" s="18" t="s">
        <v>159</v>
      </c>
      <c r="BM318" s="238" t="s">
        <v>464</v>
      </c>
    </row>
    <row r="319" s="13" customFormat="1">
      <c r="A319" s="13"/>
      <c r="B319" s="240"/>
      <c r="C319" s="241"/>
      <c r="D319" s="242" t="s">
        <v>161</v>
      </c>
      <c r="E319" s="243" t="s">
        <v>1</v>
      </c>
      <c r="F319" s="244" t="s">
        <v>430</v>
      </c>
      <c r="G319" s="241"/>
      <c r="H319" s="243" t="s">
        <v>1</v>
      </c>
      <c r="I319" s="245"/>
      <c r="J319" s="241"/>
      <c r="K319" s="241"/>
      <c r="L319" s="246"/>
      <c r="M319" s="247"/>
      <c r="N319" s="248"/>
      <c r="O319" s="248"/>
      <c r="P319" s="248"/>
      <c r="Q319" s="248"/>
      <c r="R319" s="248"/>
      <c r="S319" s="248"/>
      <c r="T319" s="249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0" t="s">
        <v>161</v>
      </c>
      <c r="AU319" s="250" t="s">
        <v>87</v>
      </c>
      <c r="AV319" s="13" t="s">
        <v>21</v>
      </c>
      <c r="AW319" s="13" t="s">
        <v>36</v>
      </c>
      <c r="AX319" s="13" t="s">
        <v>79</v>
      </c>
      <c r="AY319" s="250" t="s">
        <v>152</v>
      </c>
    </row>
    <row r="320" s="14" customFormat="1">
      <c r="A320" s="14"/>
      <c r="B320" s="251"/>
      <c r="C320" s="252"/>
      <c r="D320" s="242" t="s">
        <v>161</v>
      </c>
      <c r="E320" s="253" t="s">
        <v>1</v>
      </c>
      <c r="F320" s="254" t="s">
        <v>431</v>
      </c>
      <c r="G320" s="252"/>
      <c r="H320" s="255">
        <v>46.100000000000001</v>
      </c>
      <c r="I320" s="256"/>
      <c r="J320" s="252"/>
      <c r="K320" s="252"/>
      <c r="L320" s="257"/>
      <c r="M320" s="258"/>
      <c r="N320" s="259"/>
      <c r="O320" s="259"/>
      <c r="P320" s="259"/>
      <c r="Q320" s="259"/>
      <c r="R320" s="259"/>
      <c r="S320" s="259"/>
      <c r="T320" s="26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1" t="s">
        <v>161</v>
      </c>
      <c r="AU320" s="261" t="s">
        <v>87</v>
      </c>
      <c r="AV320" s="14" t="s">
        <v>87</v>
      </c>
      <c r="AW320" s="14" t="s">
        <v>36</v>
      </c>
      <c r="AX320" s="14" t="s">
        <v>79</v>
      </c>
      <c r="AY320" s="261" t="s">
        <v>152</v>
      </c>
    </row>
    <row r="321" s="13" customFormat="1">
      <c r="A321" s="13"/>
      <c r="B321" s="240"/>
      <c r="C321" s="241"/>
      <c r="D321" s="242" t="s">
        <v>161</v>
      </c>
      <c r="E321" s="243" t="s">
        <v>1</v>
      </c>
      <c r="F321" s="244" t="s">
        <v>432</v>
      </c>
      <c r="G321" s="241"/>
      <c r="H321" s="243" t="s">
        <v>1</v>
      </c>
      <c r="I321" s="245"/>
      <c r="J321" s="241"/>
      <c r="K321" s="241"/>
      <c r="L321" s="246"/>
      <c r="M321" s="247"/>
      <c r="N321" s="248"/>
      <c r="O321" s="248"/>
      <c r="P321" s="248"/>
      <c r="Q321" s="248"/>
      <c r="R321" s="248"/>
      <c r="S321" s="248"/>
      <c r="T321" s="249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0" t="s">
        <v>161</v>
      </c>
      <c r="AU321" s="250" t="s">
        <v>87</v>
      </c>
      <c r="AV321" s="13" t="s">
        <v>21</v>
      </c>
      <c r="AW321" s="13" t="s">
        <v>36</v>
      </c>
      <c r="AX321" s="13" t="s">
        <v>79</v>
      </c>
      <c r="AY321" s="250" t="s">
        <v>152</v>
      </c>
    </row>
    <row r="322" s="14" customFormat="1">
      <c r="A322" s="14"/>
      <c r="B322" s="251"/>
      <c r="C322" s="252"/>
      <c r="D322" s="242" t="s">
        <v>161</v>
      </c>
      <c r="E322" s="253" t="s">
        <v>1</v>
      </c>
      <c r="F322" s="254" t="s">
        <v>433</v>
      </c>
      <c r="G322" s="252"/>
      <c r="H322" s="255">
        <v>52.799999999999997</v>
      </c>
      <c r="I322" s="256"/>
      <c r="J322" s="252"/>
      <c r="K322" s="252"/>
      <c r="L322" s="257"/>
      <c r="M322" s="258"/>
      <c r="N322" s="259"/>
      <c r="O322" s="259"/>
      <c r="P322" s="259"/>
      <c r="Q322" s="259"/>
      <c r="R322" s="259"/>
      <c r="S322" s="259"/>
      <c r="T322" s="260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61" t="s">
        <v>161</v>
      </c>
      <c r="AU322" s="261" t="s">
        <v>87</v>
      </c>
      <c r="AV322" s="14" t="s">
        <v>87</v>
      </c>
      <c r="AW322" s="14" t="s">
        <v>36</v>
      </c>
      <c r="AX322" s="14" t="s">
        <v>79</v>
      </c>
      <c r="AY322" s="261" t="s">
        <v>152</v>
      </c>
    </row>
    <row r="323" s="13" customFormat="1">
      <c r="A323" s="13"/>
      <c r="B323" s="240"/>
      <c r="C323" s="241"/>
      <c r="D323" s="242" t="s">
        <v>161</v>
      </c>
      <c r="E323" s="243" t="s">
        <v>1</v>
      </c>
      <c r="F323" s="244" t="s">
        <v>434</v>
      </c>
      <c r="G323" s="241"/>
      <c r="H323" s="243" t="s">
        <v>1</v>
      </c>
      <c r="I323" s="245"/>
      <c r="J323" s="241"/>
      <c r="K323" s="241"/>
      <c r="L323" s="246"/>
      <c r="M323" s="247"/>
      <c r="N323" s="248"/>
      <c r="O323" s="248"/>
      <c r="P323" s="248"/>
      <c r="Q323" s="248"/>
      <c r="R323" s="248"/>
      <c r="S323" s="248"/>
      <c r="T323" s="249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50" t="s">
        <v>161</v>
      </c>
      <c r="AU323" s="250" t="s">
        <v>87</v>
      </c>
      <c r="AV323" s="13" t="s">
        <v>21</v>
      </c>
      <c r="AW323" s="13" t="s">
        <v>36</v>
      </c>
      <c r="AX323" s="13" t="s">
        <v>79</v>
      </c>
      <c r="AY323" s="250" t="s">
        <v>152</v>
      </c>
    </row>
    <row r="324" s="14" customFormat="1">
      <c r="A324" s="14"/>
      <c r="B324" s="251"/>
      <c r="C324" s="252"/>
      <c r="D324" s="242" t="s">
        <v>161</v>
      </c>
      <c r="E324" s="253" t="s">
        <v>1</v>
      </c>
      <c r="F324" s="254" t="s">
        <v>435</v>
      </c>
      <c r="G324" s="252"/>
      <c r="H324" s="255">
        <v>10.199999999999999</v>
      </c>
      <c r="I324" s="256"/>
      <c r="J324" s="252"/>
      <c r="K324" s="252"/>
      <c r="L324" s="257"/>
      <c r="M324" s="258"/>
      <c r="N324" s="259"/>
      <c r="O324" s="259"/>
      <c r="P324" s="259"/>
      <c r="Q324" s="259"/>
      <c r="R324" s="259"/>
      <c r="S324" s="259"/>
      <c r="T324" s="260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1" t="s">
        <v>161</v>
      </c>
      <c r="AU324" s="261" t="s">
        <v>87</v>
      </c>
      <c r="AV324" s="14" t="s">
        <v>87</v>
      </c>
      <c r="AW324" s="14" t="s">
        <v>36</v>
      </c>
      <c r="AX324" s="14" t="s">
        <v>79</v>
      </c>
      <c r="AY324" s="261" t="s">
        <v>152</v>
      </c>
    </row>
    <row r="325" s="15" customFormat="1">
      <c r="A325" s="15"/>
      <c r="B325" s="262"/>
      <c r="C325" s="263"/>
      <c r="D325" s="242" t="s">
        <v>161</v>
      </c>
      <c r="E325" s="264" t="s">
        <v>1</v>
      </c>
      <c r="F325" s="265" t="s">
        <v>182</v>
      </c>
      <c r="G325" s="263"/>
      <c r="H325" s="266">
        <v>109.09999999999999</v>
      </c>
      <c r="I325" s="267"/>
      <c r="J325" s="263"/>
      <c r="K325" s="263"/>
      <c r="L325" s="268"/>
      <c r="M325" s="269"/>
      <c r="N325" s="270"/>
      <c r="O325" s="270"/>
      <c r="P325" s="270"/>
      <c r="Q325" s="270"/>
      <c r="R325" s="270"/>
      <c r="S325" s="270"/>
      <c r="T325" s="271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72" t="s">
        <v>161</v>
      </c>
      <c r="AU325" s="272" t="s">
        <v>87</v>
      </c>
      <c r="AV325" s="15" t="s">
        <v>159</v>
      </c>
      <c r="AW325" s="15" t="s">
        <v>36</v>
      </c>
      <c r="AX325" s="15" t="s">
        <v>21</v>
      </c>
      <c r="AY325" s="272" t="s">
        <v>152</v>
      </c>
    </row>
    <row r="326" s="2" customFormat="1" ht="24.15" customHeight="1">
      <c r="A326" s="39"/>
      <c r="B326" s="40"/>
      <c r="C326" s="227" t="s">
        <v>465</v>
      </c>
      <c r="D326" s="227" t="s">
        <v>154</v>
      </c>
      <c r="E326" s="228" t="s">
        <v>466</v>
      </c>
      <c r="F326" s="229" t="s">
        <v>467</v>
      </c>
      <c r="G326" s="230" t="s">
        <v>157</v>
      </c>
      <c r="H326" s="231">
        <v>74.799999999999997</v>
      </c>
      <c r="I326" s="232"/>
      <c r="J326" s="233">
        <f>ROUND(I326*H326,2)</f>
        <v>0</v>
      </c>
      <c r="K326" s="229" t="s">
        <v>158</v>
      </c>
      <c r="L326" s="45"/>
      <c r="M326" s="234" t="s">
        <v>1</v>
      </c>
      <c r="N326" s="235" t="s">
        <v>44</v>
      </c>
      <c r="O326" s="92"/>
      <c r="P326" s="236">
        <f>O326*H326</f>
        <v>0</v>
      </c>
      <c r="Q326" s="236">
        <v>0.090620000000000006</v>
      </c>
      <c r="R326" s="236">
        <f>Q326*H326</f>
        <v>6.7783760000000006</v>
      </c>
      <c r="S326" s="236">
        <v>0</v>
      </c>
      <c r="T326" s="237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8" t="s">
        <v>159</v>
      </c>
      <c r="AT326" s="238" t="s">
        <v>154</v>
      </c>
      <c r="AU326" s="238" t="s">
        <v>87</v>
      </c>
      <c r="AY326" s="18" t="s">
        <v>152</v>
      </c>
      <c r="BE326" s="239">
        <f>IF(N326="základní",J326,0)</f>
        <v>0</v>
      </c>
      <c r="BF326" s="239">
        <f>IF(N326="snížená",J326,0)</f>
        <v>0</v>
      </c>
      <c r="BG326" s="239">
        <f>IF(N326="zákl. přenesená",J326,0)</f>
        <v>0</v>
      </c>
      <c r="BH326" s="239">
        <f>IF(N326="sníž. přenesená",J326,0)</f>
        <v>0</v>
      </c>
      <c r="BI326" s="239">
        <f>IF(N326="nulová",J326,0)</f>
        <v>0</v>
      </c>
      <c r="BJ326" s="18" t="s">
        <v>21</v>
      </c>
      <c r="BK326" s="239">
        <f>ROUND(I326*H326,2)</f>
        <v>0</v>
      </c>
      <c r="BL326" s="18" t="s">
        <v>159</v>
      </c>
      <c r="BM326" s="238" t="s">
        <v>468</v>
      </c>
    </row>
    <row r="327" s="13" customFormat="1">
      <c r="A327" s="13"/>
      <c r="B327" s="240"/>
      <c r="C327" s="241"/>
      <c r="D327" s="242" t="s">
        <v>161</v>
      </c>
      <c r="E327" s="243" t="s">
        <v>1</v>
      </c>
      <c r="F327" s="244" t="s">
        <v>469</v>
      </c>
      <c r="G327" s="241"/>
      <c r="H327" s="243" t="s">
        <v>1</v>
      </c>
      <c r="I327" s="245"/>
      <c r="J327" s="241"/>
      <c r="K327" s="241"/>
      <c r="L327" s="246"/>
      <c r="M327" s="247"/>
      <c r="N327" s="248"/>
      <c r="O327" s="248"/>
      <c r="P327" s="248"/>
      <c r="Q327" s="248"/>
      <c r="R327" s="248"/>
      <c r="S327" s="248"/>
      <c r="T327" s="249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0" t="s">
        <v>161</v>
      </c>
      <c r="AU327" s="250" t="s">
        <v>87</v>
      </c>
      <c r="AV327" s="13" t="s">
        <v>21</v>
      </c>
      <c r="AW327" s="13" t="s">
        <v>36</v>
      </c>
      <c r="AX327" s="13" t="s">
        <v>79</v>
      </c>
      <c r="AY327" s="250" t="s">
        <v>152</v>
      </c>
    </row>
    <row r="328" s="14" customFormat="1">
      <c r="A328" s="14"/>
      <c r="B328" s="251"/>
      <c r="C328" s="252"/>
      <c r="D328" s="242" t="s">
        <v>161</v>
      </c>
      <c r="E328" s="253" t="s">
        <v>1</v>
      </c>
      <c r="F328" s="254" t="s">
        <v>470</v>
      </c>
      <c r="G328" s="252"/>
      <c r="H328" s="255">
        <v>38.600000000000001</v>
      </c>
      <c r="I328" s="256"/>
      <c r="J328" s="252"/>
      <c r="K328" s="252"/>
      <c r="L328" s="257"/>
      <c r="M328" s="258"/>
      <c r="N328" s="259"/>
      <c r="O328" s="259"/>
      <c r="P328" s="259"/>
      <c r="Q328" s="259"/>
      <c r="R328" s="259"/>
      <c r="S328" s="259"/>
      <c r="T328" s="260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1" t="s">
        <v>161</v>
      </c>
      <c r="AU328" s="261" t="s">
        <v>87</v>
      </c>
      <c r="AV328" s="14" t="s">
        <v>87</v>
      </c>
      <c r="AW328" s="14" t="s">
        <v>36</v>
      </c>
      <c r="AX328" s="14" t="s">
        <v>79</v>
      </c>
      <c r="AY328" s="261" t="s">
        <v>152</v>
      </c>
    </row>
    <row r="329" s="13" customFormat="1">
      <c r="A329" s="13"/>
      <c r="B329" s="240"/>
      <c r="C329" s="241"/>
      <c r="D329" s="242" t="s">
        <v>161</v>
      </c>
      <c r="E329" s="243" t="s">
        <v>1</v>
      </c>
      <c r="F329" s="244" t="s">
        <v>471</v>
      </c>
      <c r="G329" s="241"/>
      <c r="H329" s="243" t="s">
        <v>1</v>
      </c>
      <c r="I329" s="245"/>
      <c r="J329" s="241"/>
      <c r="K329" s="241"/>
      <c r="L329" s="246"/>
      <c r="M329" s="247"/>
      <c r="N329" s="248"/>
      <c r="O329" s="248"/>
      <c r="P329" s="248"/>
      <c r="Q329" s="248"/>
      <c r="R329" s="248"/>
      <c r="S329" s="248"/>
      <c r="T329" s="249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0" t="s">
        <v>161</v>
      </c>
      <c r="AU329" s="250" t="s">
        <v>87</v>
      </c>
      <c r="AV329" s="13" t="s">
        <v>21</v>
      </c>
      <c r="AW329" s="13" t="s">
        <v>36</v>
      </c>
      <c r="AX329" s="13" t="s">
        <v>79</v>
      </c>
      <c r="AY329" s="250" t="s">
        <v>152</v>
      </c>
    </row>
    <row r="330" s="14" customFormat="1">
      <c r="A330" s="14"/>
      <c r="B330" s="251"/>
      <c r="C330" s="252"/>
      <c r="D330" s="242" t="s">
        <v>161</v>
      </c>
      <c r="E330" s="253" t="s">
        <v>1</v>
      </c>
      <c r="F330" s="254" t="s">
        <v>472</v>
      </c>
      <c r="G330" s="252"/>
      <c r="H330" s="255">
        <v>16.399999999999999</v>
      </c>
      <c r="I330" s="256"/>
      <c r="J330" s="252"/>
      <c r="K330" s="252"/>
      <c r="L330" s="257"/>
      <c r="M330" s="258"/>
      <c r="N330" s="259"/>
      <c r="O330" s="259"/>
      <c r="P330" s="259"/>
      <c r="Q330" s="259"/>
      <c r="R330" s="259"/>
      <c r="S330" s="259"/>
      <c r="T330" s="260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61" t="s">
        <v>161</v>
      </c>
      <c r="AU330" s="261" t="s">
        <v>87</v>
      </c>
      <c r="AV330" s="14" t="s">
        <v>87</v>
      </c>
      <c r="AW330" s="14" t="s">
        <v>36</v>
      </c>
      <c r="AX330" s="14" t="s">
        <v>79</v>
      </c>
      <c r="AY330" s="261" t="s">
        <v>152</v>
      </c>
    </row>
    <row r="331" s="13" customFormat="1">
      <c r="A331" s="13"/>
      <c r="B331" s="240"/>
      <c r="C331" s="241"/>
      <c r="D331" s="242" t="s">
        <v>161</v>
      </c>
      <c r="E331" s="243" t="s">
        <v>1</v>
      </c>
      <c r="F331" s="244" t="s">
        <v>473</v>
      </c>
      <c r="G331" s="241"/>
      <c r="H331" s="243" t="s">
        <v>1</v>
      </c>
      <c r="I331" s="245"/>
      <c r="J331" s="241"/>
      <c r="K331" s="241"/>
      <c r="L331" s="246"/>
      <c r="M331" s="247"/>
      <c r="N331" s="248"/>
      <c r="O331" s="248"/>
      <c r="P331" s="248"/>
      <c r="Q331" s="248"/>
      <c r="R331" s="248"/>
      <c r="S331" s="248"/>
      <c r="T331" s="249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0" t="s">
        <v>161</v>
      </c>
      <c r="AU331" s="250" t="s">
        <v>87</v>
      </c>
      <c r="AV331" s="13" t="s">
        <v>21</v>
      </c>
      <c r="AW331" s="13" t="s">
        <v>36</v>
      </c>
      <c r="AX331" s="13" t="s">
        <v>79</v>
      </c>
      <c r="AY331" s="250" t="s">
        <v>152</v>
      </c>
    </row>
    <row r="332" s="14" customFormat="1">
      <c r="A332" s="14"/>
      <c r="B332" s="251"/>
      <c r="C332" s="252"/>
      <c r="D332" s="242" t="s">
        <v>161</v>
      </c>
      <c r="E332" s="253" t="s">
        <v>1</v>
      </c>
      <c r="F332" s="254" t="s">
        <v>474</v>
      </c>
      <c r="G332" s="252"/>
      <c r="H332" s="255">
        <v>19.800000000000001</v>
      </c>
      <c r="I332" s="256"/>
      <c r="J332" s="252"/>
      <c r="K332" s="252"/>
      <c r="L332" s="257"/>
      <c r="M332" s="258"/>
      <c r="N332" s="259"/>
      <c r="O332" s="259"/>
      <c r="P332" s="259"/>
      <c r="Q332" s="259"/>
      <c r="R332" s="259"/>
      <c r="S332" s="259"/>
      <c r="T332" s="260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1" t="s">
        <v>161</v>
      </c>
      <c r="AU332" s="261" t="s">
        <v>87</v>
      </c>
      <c r="AV332" s="14" t="s">
        <v>87</v>
      </c>
      <c r="AW332" s="14" t="s">
        <v>36</v>
      </c>
      <c r="AX332" s="14" t="s">
        <v>79</v>
      </c>
      <c r="AY332" s="261" t="s">
        <v>152</v>
      </c>
    </row>
    <row r="333" s="15" customFormat="1">
      <c r="A333" s="15"/>
      <c r="B333" s="262"/>
      <c r="C333" s="263"/>
      <c r="D333" s="242" t="s">
        <v>161</v>
      </c>
      <c r="E333" s="264" t="s">
        <v>1</v>
      </c>
      <c r="F333" s="265" t="s">
        <v>182</v>
      </c>
      <c r="G333" s="263"/>
      <c r="H333" s="266">
        <v>74.799999999999997</v>
      </c>
      <c r="I333" s="267"/>
      <c r="J333" s="263"/>
      <c r="K333" s="263"/>
      <c r="L333" s="268"/>
      <c r="M333" s="269"/>
      <c r="N333" s="270"/>
      <c r="O333" s="270"/>
      <c r="P333" s="270"/>
      <c r="Q333" s="270"/>
      <c r="R333" s="270"/>
      <c r="S333" s="270"/>
      <c r="T333" s="271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72" t="s">
        <v>161</v>
      </c>
      <c r="AU333" s="272" t="s">
        <v>87</v>
      </c>
      <c r="AV333" s="15" t="s">
        <v>159</v>
      </c>
      <c r="AW333" s="15" t="s">
        <v>36</v>
      </c>
      <c r="AX333" s="15" t="s">
        <v>21</v>
      </c>
      <c r="AY333" s="272" t="s">
        <v>152</v>
      </c>
    </row>
    <row r="334" s="2" customFormat="1" ht="24.15" customHeight="1">
      <c r="A334" s="39"/>
      <c r="B334" s="40"/>
      <c r="C334" s="273" t="s">
        <v>475</v>
      </c>
      <c r="D334" s="273" t="s">
        <v>291</v>
      </c>
      <c r="E334" s="274" t="s">
        <v>476</v>
      </c>
      <c r="F334" s="275" t="s">
        <v>477</v>
      </c>
      <c r="G334" s="276" t="s">
        <v>157</v>
      </c>
      <c r="H334" s="277">
        <v>39.758000000000003</v>
      </c>
      <c r="I334" s="278"/>
      <c r="J334" s="279">
        <f>ROUND(I334*H334,2)</f>
        <v>0</v>
      </c>
      <c r="K334" s="275" t="s">
        <v>158</v>
      </c>
      <c r="L334" s="280"/>
      <c r="M334" s="281" t="s">
        <v>1</v>
      </c>
      <c r="N334" s="282" t="s">
        <v>44</v>
      </c>
      <c r="O334" s="92"/>
      <c r="P334" s="236">
        <f>O334*H334</f>
        <v>0</v>
      </c>
      <c r="Q334" s="236">
        <v>0.17599999999999999</v>
      </c>
      <c r="R334" s="236">
        <f>Q334*H334</f>
        <v>6.9974080000000001</v>
      </c>
      <c r="S334" s="236">
        <v>0</v>
      </c>
      <c r="T334" s="237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8" t="s">
        <v>201</v>
      </c>
      <c r="AT334" s="238" t="s">
        <v>291</v>
      </c>
      <c r="AU334" s="238" t="s">
        <v>87</v>
      </c>
      <c r="AY334" s="18" t="s">
        <v>152</v>
      </c>
      <c r="BE334" s="239">
        <f>IF(N334="základní",J334,0)</f>
        <v>0</v>
      </c>
      <c r="BF334" s="239">
        <f>IF(N334="snížená",J334,0)</f>
        <v>0</v>
      </c>
      <c r="BG334" s="239">
        <f>IF(N334="zákl. přenesená",J334,0)</f>
        <v>0</v>
      </c>
      <c r="BH334" s="239">
        <f>IF(N334="sníž. přenesená",J334,0)</f>
        <v>0</v>
      </c>
      <c r="BI334" s="239">
        <f>IF(N334="nulová",J334,0)</f>
        <v>0</v>
      </c>
      <c r="BJ334" s="18" t="s">
        <v>21</v>
      </c>
      <c r="BK334" s="239">
        <f>ROUND(I334*H334,2)</f>
        <v>0</v>
      </c>
      <c r="BL334" s="18" t="s">
        <v>159</v>
      </c>
      <c r="BM334" s="238" t="s">
        <v>478</v>
      </c>
    </row>
    <row r="335" s="13" customFormat="1">
      <c r="A335" s="13"/>
      <c r="B335" s="240"/>
      <c r="C335" s="241"/>
      <c r="D335" s="242" t="s">
        <v>161</v>
      </c>
      <c r="E335" s="243" t="s">
        <v>1</v>
      </c>
      <c r="F335" s="244" t="s">
        <v>469</v>
      </c>
      <c r="G335" s="241"/>
      <c r="H335" s="243" t="s">
        <v>1</v>
      </c>
      <c r="I335" s="245"/>
      <c r="J335" s="241"/>
      <c r="K335" s="241"/>
      <c r="L335" s="246"/>
      <c r="M335" s="247"/>
      <c r="N335" s="248"/>
      <c r="O335" s="248"/>
      <c r="P335" s="248"/>
      <c r="Q335" s="248"/>
      <c r="R335" s="248"/>
      <c r="S335" s="248"/>
      <c r="T335" s="249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0" t="s">
        <v>161</v>
      </c>
      <c r="AU335" s="250" t="s">
        <v>87</v>
      </c>
      <c r="AV335" s="13" t="s">
        <v>21</v>
      </c>
      <c r="AW335" s="13" t="s">
        <v>36</v>
      </c>
      <c r="AX335" s="13" t="s">
        <v>79</v>
      </c>
      <c r="AY335" s="250" t="s">
        <v>152</v>
      </c>
    </row>
    <row r="336" s="14" customFormat="1">
      <c r="A336" s="14"/>
      <c r="B336" s="251"/>
      <c r="C336" s="252"/>
      <c r="D336" s="242" t="s">
        <v>161</v>
      </c>
      <c r="E336" s="253" t="s">
        <v>1</v>
      </c>
      <c r="F336" s="254" t="s">
        <v>470</v>
      </c>
      <c r="G336" s="252"/>
      <c r="H336" s="255">
        <v>38.600000000000001</v>
      </c>
      <c r="I336" s="256"/>
      <c r="J336" s="252"/>
      <c r="K336" s="252"/>
      <c r="L336" s="257"/>
      <c r="M336" s="258"/>
      <c r="N336" s="259"/>
      <c r="O336" s="259"/>
      <c r="P336" s="259"/>
      <c r="Q336" s="259"/>
      <c r="R336" s="259"/>
      <c r="S336" s="259"/>
      <c r="T336" s="260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1" t="s">
        <v>161</v>
      </c>
      <c r="AU336" s="261" t="s">
        <v>87</v>
      </c>
      <c r="AV336" s="14" t="s">
        <v>87</v>
      </c>
      <c r="AW336" s="14" t="s">
        <v>36</v>
      </c>
      <c r="AX336" s="14" t="s">
        <v>21</v>
      </c>
      <c r="AY336" s="261" t="s">
        <v>152</v>
      </c>
    </row>
    <row r="337" s="14" customFormat="1">
      <c r="A337" s="14"/>
      <c r="B337" s="251"/>
      <c r="C337" s="252"/>
      <c r="D337" s="242" t="s">
        <v>161</v>
      </c>
      <c r="E337" s="252"/>
      <c r="F337" s="254" t="s">
        <v>479</v>
      </c>
      <c r="G337" s="252"/>
      <c r="H337" s="255">
        <v>39.758000000000003</v>
      </c>
      <c r="I337" s="256"/>
      <c r="J337" s="252"/>
      <c r="K337" s="252"/>
      <c r="L337" s="257"/>
      <c r="M337" s="258"/>
      <c r="N337" s="259"/>
      <c r="O337" s="259"/>
      <c r="P337" s="259"/>
      <c r="Q337" s="259"/>
      <c r="R337" s="259"/>
      <c r="S337" s="259"/>
      <c r="T337" s="260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1" t="s">
        <v>161</v>
      </c>
      <c r="AU337" s="261" t="s">
        <v>87</v>
      </c>
      <c r="AV337" s="14" t="s">
        <v>87</v>
      </c>
      <c r="AW337" s="14" t="s">
        <v>4</v>
      </c>
      <c r="AX337" s="14" t="s">
        <v>21</v>
      </c>
      <c r="AY337" s="261" t="s">
        <v>152</v>
      </c>
    </row>
    <row r="338" s="2" customFormat="1" ht="24.15" customHeight="1">
      <c r="A338" s="39"/>
      <c r="B338" s="40"/>
      <c r="C338" s="273" t="s">
        <v>480</v>
      </c>
      <c r="D338" s="273" t="s">
        <v>291</v>
      </c>
      <c r="E338" s="274" t="s">
        <v>481</v>
      </c>
      <c r="F338" s="275" t="s">
        <v>482</v>
      </c>
      <c r="G338" s="276" t="s">
        <v>157</v>
      </c>
      <c r="H338" s="277">
        <v>16.891999999999999</v>
      </c>
      <c r="I338" s="278"/>
      <c r="J338" s="279">
        <f>ROUND(I338*H338,2)</f>
        <v>0</v>
      </c>
      <c r="K338" s="275" t="s">
        <v>158</v>
      </c>
      <c r="L338" s="280"/>
      <c r="M338" s="281" t="s">
        <v>1</v>
      </c>
      <c r="N338" s="282" t="s">
        <v>44</v>
      </c>
      <c r="O338" s="92"/>
      <c r="P338" s="236">
        <f>O338*H338</f>
        <v>0</v>
      </c>
      <c r="Q338" s="236">
        <v>0.17499999999999999</v>
      </c>
      <c r="R338" s="236">
        <f>Q338*H338</f>
        <v>2.9560999999999997</v>
      </c>
      <c r="S338" s="236">
        <v>0</v>
      </c>
      <c r="T338" s="237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8" t="s">
        <v>201</v>
      </c>
      <c r="AT338" s="238" t="s">
        <v>291</v>
      </c>
      <c r="AU338" s="238" t="s">
        <v>87</v>
      </c>
      <c r="AY338" s="18" t="s">
        <v>152</v>
      </c>
      <c r="BE338" s="239">
        <f>IF(N338="základní",J338,0)</f>
        <v>0</v>
      </c>
      <c r="BF338" s="239">
        <f>IF(N338="snížená",J338,0)</f>
        <v>0</v>
      </c>
      <c r="BG338" s="239">
        <f>IF(N338="zákl. přenesená",J338,0)</f>
        <v>0</v>
      </c>
      <c r="BH338" s="239">
        <f>IF(N338="sníž. přenesená",J338,0)</f>
        <v>0</v>
      </c>
      <c r="BI338" s="239">
        <f>IF(N338="nulová",J338,0)</f>
        <v>0</v>
      </c>
      <c r="BJ338" s="18" t="s">
        <v>21</v>
      </c>
      <c r="BK338" s="239">
        <f>ROUND(I338*H338,2)</f>
        <v>0</v>
      </c>
      <c r="BL338" s="18" t="s">
        <v>159</v>
      </c>
      <c r="BM338" s="238" t="s">
        <v>483</v>
      </c>
    </row>
    <row r="339" s="13" customFormat="1">
      <c r="A339" s="13"/>
      <c r="B339" s="240"/>
      <c r="C339" s="241"/>
      <c r="D339" s="242" t="s">
        <v>161</v>
      </c>
      <c r="E339" s="243" t="s">
        <v>1</v>
      </c>
      <c r="F339" s="244" t="s">
        <v>471</v>
      </c>
      <c r="G339" s="241"/>
      <c r="H339" s="243" t="s">
        <v>1</v>
      </c>
      <c r="I339" s="245"/>
      <c r="J339" s="241"/>
      <c r="K339" s="241"/>
      <c r="L339" s="246"/>
      <c r="M339" s="247"/>
      <c r="N339" s="248"/>
      <c r="O339" s="248"/>
      <c r="P339" s="248"/>
      <c r="Q339" s="248"/>
      <c r="R339" s="248"/>
      <c r="S339" s="248"/>
      <c r="T339" s="249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0" t="s">
        <v>161</v>
      </c>
      <c r="AU339" s="250" t="s">
        <v>87</v>
      </c>
      <c r="AV339" s="13" t="s">
        <v>21</v>
      </c>
      <c r="AW339" s="13" t="s">
        <v>36</v>
      </c>
      <c r="AX339" s="13" t="s">
        <v>79</v>
      </c>
      <c r="AY339" s="250" t="s">
        <v>152</v>
      </c>
    </row>
    <row r="340" s="14" customFormat="1">
      <c r="A340" s="14"/>
      <c r="B340" s="251"/>
      <c r="C340" s="252"/>
      <c r="D340" s="242" t="s">
        <v>161</v>
      </c>
      <c r="E340" s="253" t="s">
        <v>1</v>
      </c>
      <c r="F340" s="254" t="s">
        <v>472</v>
      </c>
      <c r="G340" s="252"/>
      <c r="H340" s="255">
        <v>16.399999999999999</v>
      </c>
      <c r="I340" s="256"/>
      <c r="J340" s="252"/>
      <c r="K340" s="252"/>
      <c r="L340" s="257"/>
      <c r="M340" s="258"/>
      <c r="N340" s="259"/>
      <c r="O340" s="259"/>
      <c r="P340" s="259"/>
      <c r="Q340" s="259"/>
      <c r="R340" s="259"/>
      <c r="S340" s="259"/>
      <c r="T340" s="260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1" t="s">
        <v>161</v>
      </c>
      <c r="AU340" s="261" t="s">
        <v>87</v>
      </c>
      <c r="AV340" s="14" t="s">
        <v>87</v>
      </c>
      <c r="AW340" s="14" t="s">
        <v>36</v>
      </c>
      <c r="AX340" s="14" t="s">
        <v>21</v>
      </c>
      <c r="AY340" s="261" t="s">
        <v>152</v>
      </c>
    </row>
    <row r="341" s="14" customFormat="1">
      <c r="A341" s="14"/>
      <c r="B341" s="251"/>
      <c r="C341" s="252"/>
      <c r="D341" s="242" t="s">
        <v>161</v>
      </c>
      <c r="E341" s="252"/>
      <c r="F341" s="254" t="s">
        <v>484</v>
      </c>
      <c r="G341" s="252"/>
      <c r="H341" s="255">
        <v>16.891999999999999</v>
      </c>
      <c r="I341" s="256"/>
      <c r="J341" s="252"/>
      <c r="K341" s="252"/>
      <c r="L341" s="257"/>
      <c r="M341" s="258"/>
      <c r="N341" s="259"/>
      <c r="O341" s="259"/>
      <c r="P341" s="259"/>
      <c r="Q341" s="259"/>
      <c r="R341" s="259"/>
      <c r="S341" s="259"/>
      <c r="T341" s="260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1" t="s">
        <v>161</v>
      </c>
      <c r="AU341" s="261" t="s">
        <v>87</v>
      </c>
      <c r="AV341" s="14" t="s">
        <v>87</v>
      </c>
      <c r="AW341" s="14" t="s">
        <v>4</v>
      </c>
      <c r="AX341" s="14" t="s">
        <v>21</v>
      </c>
      <c r="AY341" s="261" t="s">
        <v>152</v>
      </c>
    </row>
    <row r="342" s="2" customFormat="1" ht="24.15" customHeight="1">
      <c r="A342" s="39"/>
      <c r="B342" s="40"/>
      <c r="C342" s="273" t="s">
        <v>485</v>
      </c>
      <c r="D342" s="273" t="s">
        <v>291</v>
      </c>
      <c r="E342" s="274" t="s">
        <v>486</v>
      </c>
      <c r="F342" s="275" t="s">
        <v>487</v>
      </c>
      <c r="G342" s="276" t="s">
        <v>157</v>
      </c>
      <c r="H342" s="277">
        <v>20.393999999999998</v>
      </c>
      <c r="I342" s="278"/>
      <c r="J342" s="279">
        <f>ROUND(I342*H342,2)</f>
        <v>0</v>
      </c>
      <c r="K342" s="275" t="s">
        <v>1</v>
      </c>
      <c r="L342" s="280"/>
      <c r="M342" s="281" t="s">
        <v>1</v>
      </c>
      <c r="N342" s="282" t="s">
        <v>44</v>
      </c>
      <c r="O342" s="92"/>
      <c r="P342" s="236">
        <f>O342*H342</f>
        <v>0</v>
      </c>
      <c r="Q342" s="236">
        <v>0.17599999999999999</v>
      </c>
      <c r="R342" s="236">
        <f>Q342*H342</f>
        <v>3.5893439999999996</v>
      </c>
      <c r="S342" s="236">
        <v>0</v>
      </c>
      <c r="T342" s="237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8" t="s">
        <v>201</v>
      </c>
      <c r="AT342" s="238" t="s">
        <v>291</v>
      </c>
      <c r="AU342" s="238" t="s">
        <v>87</v>
      </c>
      <c r="AY342" s="18" t="s">
        <v>152</v>
      </c>
      <c r="BE342" s="239">
        <f>IF(N342="základní",J342,0)</f>
        <v>0</v>
      </c>
      <c r="BF342" s="239">
        <f>IF(N342="snížená",J342,0)</f>
        <v>0</v>
      </c>
      <c r="BG342" s="239">
        <f>IF(N342="zákl. přenesená",J342,0)</f>
        <v>0</v>
      </c>
      <c r="BH342" s="239">
        <f>IF(N342="sníž. přenesená",J342,0)</f>
        <v>0</v>
      </c>
      <c r="BI342" s="239">
        <f>IF(N342="nulová",J342,0)</f>
        <v>0</v>
      </c>
      <c r="BJ342" s="18" t="s">
        <v>21</v>
      </c>
      <c r="BK342" s="239">
        <f>ROUND(I342*H342,2)</f>
        <v>0</v>
      </c>
      <c r="BL342" s="18" t="s">
        <v>159</v>
      </c>
      <c r="BM342" s="238" t="s">
        <v>488</v>
      </c>
    </row>
    <row r="343" s="13" customFormat="1">
      <c r="A343" s="13"/>
      <c r="B343" s="240"/>
      <c r="C343" s="241"/>
      <c r="D343" s="242" t="s">
        <v>161</v>
      </c>
      <c r="E343" s="243" t="s">
        <v>1</v>
      </c>
      <c r="F343" s="244" t="s">
        <v>473</v>
      </c>
      <c r="G343" s="241"/>
      <c r="H343" s="243" t="s">
        <v>1</v>
      </c>
      <c r="I343" s="245"/>
      <c r="J343" s="241"/>
      <c r="K343" s="241"/>
      <c r="L343" s="246"/>
      <c r="M343" s="247"/>
      <c r="N343" s="248"/>
      <c r="O343" s="248"/>
      <c r="P343" s="248"/>
      <c r="Q343" s="248"/>
      <c r="R343" s="248"/>
      <c r="S343" s="248"/>
      <c r="T343" s="249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0" t="s">
        <v>161</v>
      </c>
      <c r="AU343" s="250" t="s">
        <v>87</v>
      </c>
      <c r="AV343" s="13" t="s">
        <v>21</v>
      </c>
      <c r="AW343" s="13" t="s">
        <v>36</v>
      </c>
      <c r="AX343" s="13" t="s">
        <v>79</v>
      </c>
      <c r="AY343" s="250" t="s">
        <v>152</v>
      </c>
    </row>
    <row r="344" s="14" customFormat="1">
      <c r="A344" s="14"/>
      <c r="B344" s="251"/>
      <c r="C344" s="252"/>
      <c r="D344" s="242" t="s">
        <v>161</v>
      </c>
      <c r="E344" s="253" t="s">
        <v>1</v>
      </c>
      <c r="F344" s="254" t="s">
        <v>474</v>
      </c>
      <c r="G344" s="252"/>
      <c r="H344" s="255">
        <v>19.800000000000001</v>
      </c>
      <c r="I344" s="256"/>
      <c r="J344" s="252"/>
      <c r="K344" s="252"/>
      <c r="L344" s="257"/>
      <c r="M344" s="258"/>
      <c r="N344" s="259"/>
      <c r="O344" s="259"/>
      <c r="P344" s="259"/>
      <c r="Q344" s="259"/>
      <c r="R344" s="259"/>
      <c r="S344" s="259"/>
      <c r="T344" s="260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1" t="s">
        <v>161</v>
      </c>
      <c r="AU344" s="261" t="s">
        <v>87</v>
      </c>
      <c r="AV344" s="14" t="s">
        <v>87</v>
      </c>
      <c r="AW344" s="14" t="s">
        <v>36</v>
      </c>
      <c r="AX344" s="14" t="s">
        <v>21</v>
      </c>
      <c r="AY344" s="261" t="s">
        <v>152</v>
      </c>
    </row>
    <row r="345" s="14" customFormat="1">
      <c r="A345" s="14"/>
      <c r="B345" s="251"/>
      <c r="C345" s="252"/>
      <c r="D345" s="242" t="s">
        <v>161</v>
      </c>
      <c r="E345" s="252"/>
      <c r="F345" s="254" t="s">
        <v>489</v>
      </c>
      <c r="G345" s="252"/>
      <c r="H345" s="255">
        <v>20.393999999999998</v>
      </c>
      <c r="I345" s="256"/>
      <c r="J345" s="252"/>
      <c r="K345" s="252"/>
      <c r="L345" s="257"/>
      <c r="M345" s="258"/>
      <c r="N345" s="259"/>
      <c r="O345" s="259"/>
      <c r="P345" s="259"/>
      <c r="Q345" s="259"/>
      <c r="R345" s="259"/>
      <c r="S345" s="259"/>
      <c r="T345" s="260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61" t="s">
        <v>161</v>
      </c>
      <c r="AU345" s="261" t="s">
        <v>87</v>
      </c>
      <c r="AV345" s="14" t="s">
        <v>87</v>
      </c>
      <c r="AW345" s="14" t="s">
        <v>4</v>
      </c>
      <c r="AX345" s="14" t="s">
        <v>21</v>
      </c>
      <c r="AY345" s="261" t="s">
        <v>152</v>
      </c>
    </row>
    <row r="346" s="2" customFormat="1" ht="37.8" customHeight="1">
      <c r="A346" s="39"/>
      <c r="B346" s="40"/>
      <c r="C346" s="227" t="s">
        <v>490</v>
      </c>
      <c r="D346" s="227" t="s">
        <v>154</v>
      </c>
      <c r="E346" s="228" t="s">
        <v>491</v>
      </c>
      <c r="F346" s="229" t="s">
        <v>492</v>
      </c>
      <c r="G346" s="230" t="s">
        <v>157</v>
      </c>
      <c r="H346" s="231">
        <v>74.799999999999997</v>
      </c>
      <c r="I346" s="232"/>
      <c r="J346" s="233">
        <f>ROUND(I346*H346,2)</f>
        <v>0</v>
      </c>
      <c r="K346" s="229" t="s">
        <v>158</v>
      </c>
      <c r="L346" s="45"/>
      <c r="M346" s="234" t="s">
        <v>1</v>
      </c>
      <c r="N346" s="235" t="s">
        <v>44</v>
      </c>
      <c r="O346" s="92"/>
      <c r="P346" s="236">
        <f>O346*H346</f>
        <v>0</v>
      </c>
      <c r="Q346" s="236">
        <v>0</v>
      </c>
      <c r="R346" s="236">
        <f>Q346*H346</f>
        <v>0</v>
      </c>
      <c r="S346" s="236">
        <v>0</v>
      </c>
      <c r="T346" s="237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8" t="s">
        <v>159</v>
      </c>
      <c r="AT346" s="238" t="s">
        <v>154</v>
      </c>
      <c r="AU346" s="238" t="s">
        <v>87</v>
      </c>
      <c r="AY346" s="18" t="s">
        <v>152</v>
      </c>
      <c r="BE346" s="239">
        <f>IF(N346="základní",J346,0)</f>
        <v>0</v>
      </c>
      <c r="BF346" s="239">
        <f>IF(N346="snížená",J346,0)</f>
        <v>0</v>
      </c>
      <c r="BG346" s="239">
        <f>IF(N346="zákl. přenesená",J346,0)</f>
        <v>0</v>
      </c>
      <c r="BH346" s="239">
        <f>IF(N346="sníž. přenesená",J346,0)</f>
        <v>0</v>
      </c>
      <c r="BI346" s="239">
        <f>IF(N346="nulová",J346,0)</f>
        <v>0</v>
      </c>
      <c r="BJ346" s="18" t="s">
        <v>21</v>
      </c>
      <c r="BK346" s="239">
        <f>ROUND(I346*H346,2)</f>
        <v>0</v>
      </c>
      <c r="BL346" s="18" t="s">
        <v>159</v>
      </c>
      <c r="BM346" s="238" t="s">
        <v>493</v>
      </c>
    </row>
    <row r="347" s="13" customFormat="1">
      <c r="A347" s="13"/>
      <c r="B347" s="240"/>
      <c r="C347" s="241"/>
      <c r="D347" s="242" t="s">
        <v>161</v>
      </c>
      <c r="E347" s="243" t="s">
        <v>1</v>
      </c>
      <c r="F347" s="244" t="s">
        <v>469</v>
      </c>
      <c r="G347" s="241"/>
      <c r="H347" s="243" t="s">
        <v>1</v>
      </c>
      <c r="I347" s="245"/>
      <c r="J347" s="241"/>
      <c r="K347" s="241"/>
      <c r="L347" s="246"/>
      <c r="M347" s="247"/>
      <c r="N347" s="248"/>
      <c r="O347" s="248"/>
      <c r="P347" s="248"/>
      <c r="Q347" s="248"/>
      <c r="R347" s="248"/>
      <c r="S347" s="248"/>
      <c r="T347" s="249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0" t="s">
        <v>161</v>
      </c>
      <c r="AU347" s="250" t="s">
        <v>87</v>
      </c>
      <c r="AV347" s="13" t="s">
        <v>21</v>
      </c>
      <c r="AW347" s="13" t="s">
        <v>36</v>
      </c>
      <c r="AX347" s="13" t="s">
        <v>79</v>
      </c>
      <c r="AY347" s="250" t="s">
        <v>152</v>
      </c>
    </row>
    <row r="348" s="14" customFormat="1">
      <c r="A348" s="14"/>
      <c r="B348" s="251"/>
      <c r="C348" s="252"/>
      <c r="D348" s="242" t="s">
        <v>161</v>
      </c>
      <c r="E348" s="253" t="s">
        <v>1</v>
      </c>
      <c r="F348" s="254" t="s">
        <v>470</v>
      </c>
      <c r="G348" s="252"/>
      <c r="H348" s="255">
        <v>38.600000000000001</v>
      </c>
      <c r="I348" s="256"/>
      <c r="J348" s="252"/>
      <c r="K348" s="252"/>
      <c r="L348" s="257"/>
      <c r="M348" s="258"/>
      <c r="N348" s="259"/>
      <c r="O348" s="259"/>
      <c r="P348" s="259"/>
      <c r="Q348" s="259"/>
      <c r="R348" s="259"/>
      <c r="S348" s="259"/>
      <c r="T348" s="260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61" t="s">
        <v>161</v>
      </c>
      <c r="AU348" s="261" t="s">
        <v>87</v>
      </c>
      <c r="AV348" s="14" t="s">
        <v>87</v>
      </c>
      <c r="AW348" s="14" t="s">
        <v>36</v>
      </c>
      <c r="AX348" s="14" t="s">
        <v>79</v>
      </c>
      <c r="AY348" s="261" t="s">
        <v>152</v>
      </c>
    </row>
    <row r="349" s="13" customFormat="1">
      <c r="A349" s="13"/>
      <c r="B349" s="240"/>
      <c r="C349" s="241"/>
      <c r="D349" s="242" t="s">
        <v>161</v>
      </c>
      <c r="E349" s="243" t="s">
        <v>1</v>
      </c>
      <c r="F349" s="244" t="s">
        <v>471</v>
      </c>
      <c r="G349" s="241"/>
      <c r="H349" s="243" t="s">
        <v>1</v>
      </c>
      <c r="I349" s="245"/>
      <c r="J349" s="241"/>
      <c r="K349" s="241"/>
      <c r="L349" s="246"/>
      <c r="M349" s="247"/>
      <c r="N349" s="248"/>
      <c r="O349" s="248"/>
      <c r="P349" s="248"/>
      <c r="Q349" s="248"/>
      <c r="R349" s="248"/>
      <c r="S349" s="248"/>
      <c r="T349" s="249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0" t="s">
        <v>161</v>
      </c>
      <c r="AU349" s="250" t="s">
        <v>87</v>
      </c>
      <c r="AV349" s="13" t="s">
        <v>21</v>
      </c>
      <c r="AW349" s="13" t="s">
        <v>36</v>
      </c>
      <c r="AX349" s="13" t="s">
        <v>79</v>
      </c>
      <c r="AY349" s="250" t="s">
        <v>152</v>
      </c>
    </row>
    <row r="350" s="14" customFormat="1">
      <c r="A350" s="14"/>
      <c r="B350" s="251"/>
      <c r="C350" s="252"/>
      <c r="D350" s="242" t="s">
        <v>161</v>
      </c>
      <c r="E350" s="253" t="s">
        <v>1</v>
      </c>
      <c r="F350" s="254" t="s">
        <v>472</v>
      </c>
      <c r="G350" s="252"/>
      <c r="H350" s="255">
        <v>16.399999999999999</v>
      </c>
      <c r="I350" s="256"/>
      <c r="J350" s="252"/>
      <c r="K350" s="252"/>
      <c r="L350" s="257"/>
      <c r="M350" s="258"/>
      <c r="N350" s="259"/>
      <c r="O350" s="259"/>
      <c r="P350" s="259"/>
      <c r="Q350" s="259"/>
      <c r="R350" s="259"/>
      <c r="S350" s="259"/>
      <c r="T350" s="260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61" t="s">
        <v>161</v>
      </c>
      <c r="AU350" s="261" t="s">
        <v>87</v>
      </c>
      <c r="AV350" s="14" t="s">
        <v>87</v>
      </c>
      <c r="AW350" s="14" t="s">
        <v>36</v>
      </c>
      <c r="AX350" s="14" t="s">
        <v>79</v>
      </c>
      <c r="AY350" s="261" t="s">
        <v>152</v>
      </c>
    </row>
    <row r="351" s="13" customFormat="1">
      <c r="A351" s="13"/>
      <c r="B351" s="240"/>
      <c r="C351" s="241"/>
      <c r="D351" s="242" t="s">
        <v>161</v>
      </c>
      <c r="E351" s="243" t="s">
        <v>1</v>
      </c>
      <c r="F351" s="244" t="s">
        <v>473</v>
      </c>
      <c r="G351" s="241"/>
      <c r="H351" s="243" t="s">
        <v>1</v>
      </c>
      <c r="I351" s="245"/>
      <c r="J351" s="241"/>
      <c r="K351" s="241"/>
      <c r="L351" s="246"/>
      <c r="M351" s="247"/>
      <c r="N351" s="248"/>
      <c r="O351" s="248"/>
      <c r="P351" s="248"/>
      <c r="Q351" s="248"/>
      <c r="R351" s="248"/>
      <c r="S351" s="248"/>
      <c r="T351" s="249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50" t="s">
        <v>161</v>
      </c>
      <c r="AU351" s="250" t="s">
        <v>87</v>
      </c>
      <c r="AV351" s="13" t="s">
        <v>21</v>
      </c>
      <c r="AW351" s="13" t="s">
        <v>36</v>
      </c>
      <c r="AX351" s="13" t="s">
        <v>79</v>
      </c>
      <c r="AY351" s="250" t="s">
        <v>152</v>
      </c>
    </row>
    <row r="352" s="14" customFormat="1">
      <c r="A352" s="14"/>
      <c r="B352" s="251"/>
      <c r="C352" s="252"/>
      <c r="D352" s="242" t="s">
        <v>161</v>
      </c>
      <c r="E352" s="253" t="s">
        <v>1</v>
      </c>
      <c r="F352" s="254" t="s">
        <v>474</v>
      </c>
      <c r="G352" s="252"/>
      <c r="H352" s="255">
        <v>19.800000000000001</v>
      </c>
      <c r="I352" s="256"/>
      <c r="J352" s="252"/>
      <c r="K352" s="252"/>
      <c r="L352" s="257"/>
      <c r="M352" s="258"/>
      <c r="N352" s="259"/>
      <c r="O352" s="259"/>
      <c r="P352" s="259"/>
      <c r="Q352" s="259"/>
      <c r="R352" s="259"/>
      <c r="S352" s="259"/>
      <c r="T352" s="260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61" t="s">
        <v>161</v>
      </c>
      <c r="AU352" s="261" t="s">
        <v>87</v>
      </c>
      <c r="AV352" s="14" t="s">
        <v>87</v>
      </c>
      <c r="AW352" s="14" t="s">
        <v>36</v>
      </c>
      <c r="AX352" s="14" t="s">
        <v>79</v>
      </c>
      <c r="AY352" s="261" t="s">
        <v>152</v>
      </c>
    </row>
    <row r="353" s="15" customFormat="1">
      <c r="A353" s="15"/>
      <c r="B353" s="262"/>
      <c r="C353" s="263"/>
      <c r="D353" s="242" t="s">
        <v>161</v>
      </c>
      <c r="E353" s="264" t="s">
        <v>1</v>
      </c>
      <c r="F353" s="265" t="s">
        <v>182</v>
      </c>
      <c r="G353" s="263"/>
      <c r="H353" s="266">
        <v>74.799999999999997</v>
      </c>
      <c r="I353" s="267"/>
      <c r="J353" s="263"/>
      <c r="K353" s="263"/>
      <c r="L353" s="268"/>
      <c r="M353" s="269"/>
      <c r="N353" s="270"/>
      <c r="O353" s="270"/>
      <c r="P353" s="270"/>
      <c r="Q353" s="270"/>
      <c r="R353" s="270"/>
      <c r="S353" s="270"/>
      <c r="T353" s="271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72" t="s">
        <v>161</v>
      </c>
      <c r="AU353" s="272" t="s">
        <v>87</v>
      </c>
      <c r="AV353" s="15" t="s">
        <v>159</v>
      </c>
      <c r="AW353" s="15" t="s">
        <v>36</v>
      </c>
      <c r="AX353" s="15" t="s">
        <v>21</v>
      </c>
      <c r="AY353" s="272" t="s">
        <v>152</v>
      </c>
    </row>
    <row r="354" s="2" customFormat="1" ht="24.15" customHeight="1">
      <c r="A354" s="39"/>
      <c r="B354" s="40"/>
      <c r="C354" s="227" t="s">
        <v>494</v>
      </c>
      <c r="D354" s="227" t="s">
        <v>154</v>
      </c>
      <c r="E354" s="228" t="s">
        <v>495</v>
      </c>
      <c r="F354" s="229" t="s">
        <v>496</v>
      </c>
      <c r="G354" s="230" t="s">
        <v>157</v>
      </c>
      <c r="H354" s="231">
        <v>4.7999999999999998</v>
      </c>
      <c r="I354" s="232"/>
      <c r="J354" s="233">
        <f>ROUND(I354*H354,2)</f>
        <v>0</v>
      </c>
      <c r="K354" s="229" t="s">
        <v>158</v>
      </c>
      <c r="L354" s="45"/>
      <c r="M354" s="234" t="s">
        <v>1</v>
      </c>
      <c r="N354" s="235" t="s">
        <v>44</v>
      </c>
      <c r="O354" s="92"/>
      <c r="P354" s="236">
        <f>O354*H354</f>
        <v>0</v>
      </c>
      <c r="Q354" s="236">
        <v>0.11162</v>
      </c>
      <c r="R354" s="236">
        <f>Q354*H354</f>
        <v>0.53577599999999992</v>
      </c>
      <c r="S354" s="236">
        <v>0</v>
      </c>
      <c r="T354" s="237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8" t="s">
        <v>159</v>
      </c>
      <c r="AT354" s="238" t="s">
        <v>154</v>
      </c>
      <c r="AU354" s="238" t="s">
        <v>87</v>
      </c>
      <c r="AY354" s="18" t="s">
        <v>152</v>
      </c>
      <c r="BE354" s="239">
        <f>IF(N354="základní",J354,0)</f>
        <v>0</v>
      </c>
      <c r="BF354" s="239">
        <f>IF(N354="snížená",J354,0)</f>
        <v>0</v>
      </c>
      <c r="BG354" s="239">
        <f>IF(N354="zákl. přenesená",J354,0)</f>
        <v>0</v>
      </c>
      <c r="BH354" s="239">
        <f>IF(N354="sníž. přenesená",J354,0)</f>
        <v>0</v>
      </c>
      <c r="BI354" s="239">
        <f>IF(N354="nulová",J354,0)</f>
        <v>0</v>
      </c>
      <c r="BJ354" s="18" t="s">
        <v>21</v>
      </c>
      <c r="BK354" s="239">
        <f>ROUND(I354*H354,2)</f>
        <v>0</v>
      </c>
      <c r="BL354" s="18" t="s">
        <v>159</v>
      </c>
      <c r="BM354" s="238" t="s">
        <v>497</v>
      </c>
    </row>
    <row r="355" s="13" customFormat="1">
      <c r="A355" s="13"/>
      <c r="B355" s="240"/>
      <c r="C355" s="241"/>
      <c r="D355" s="242" t="s">
        <v>161</v>
      </c>
      <c r="E355" s="243" t="s">
        <v>1</v>
      </c>
      <c r="F355" s="244" t="s">
        <v>498</v>
      </c>
      <c r="G355" s="241"/>
      <c r="H355" s="243" t="s">
        <v>1</v>
      </c>
      <c r="I355" s="245"/>
      <c r="J355" s="241"/>
      <c r="K355" s="241"/>
      <c r="L355" s="246"/>
      <c r="M355" s="247"/>
      <c r="N355" s="248"/>
      <c r="O355" s="248"/>
      <c r="P355" s="248"/>
      <c r="Q355" s="248"/>
      <c r="R355" s="248"/>
      <c r="S355" s="248"/>
      <c r="T355" s="249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50" t="s">
        <v>161</v>
      </c>
      <c r="AU355" s="250" t="s">
        <v>87</v>
      </c>
      <c r="AV355" s="13" t="s">
        <v>21</v>
      </c>
      <c r="AW355" s="13" t="s">
        <v>36</v>
      </c>
      <c r="AX355" s="13" t="s">
        <v>79</v>
      </c>
      <c r="AY355" s="250" t="s">
        <v>152</v>
      </c>
    </row>
    <row r="356" s="14" customFormat="1">
      <c r="A356" s="14"/>
      <c r="B356" s="251"/>
      <c r="C356" s="252"/>
      <c r="D356" s="242" t="s">
        <v>161</v>
      </c>
      <c r="E356" s="253" t="s">
        <v>1</v>
      </c>
      <c r="F356" s="254" t="s">
        <v>499</v>
      </c>
      <c r="G356" s="252"/>
      <c r="H356" s="255">
        <v>4.7999999999999998</v>
      </c>
      <c r="I356" s="256"/>
      <c r="J356" s="252"/>
      <c r="K356" s="252"/>
      <c r="L356" s="257"/>
      <c r="M356" s="258"/>
      <c r="N356" s="259"/>
      <c r="O356" s="259"/>
      <c r="P356" s="259"/>
      <c r="Q356" s="259"/>
      <c r="R356" s="259"/>
      <c r="S356" s="259"/>
      <c r="T356" s="260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1" t="s">
        <v>161</v>
      </c>
      <c r="AU356" s="261" t="s">
        <v>87</v>
      </c>
      <c r="AV356" s="14" t="s">
        <v>87</v>
      </c>
      <c r="AW356" s="14" t="s">
        <v>36</v>
      </c>
      <c r="AX356" s="14" t="s">
        <v>21</v>
      </c>
      <c r="AY356" s="261" t="s">
        <v>152</v>
      </c>
    </row>
    <row r="357" s="2" customFormat="1" ht="24.15" customHeight="1">
      <c r="A357" s="39"/>
      <c r="B357" s="40"/>
      <c r="C357" s="273" t="s">
        <v>500</v>
      </c>
      <c r="D357" s="273" t="s">
        <v>291</v>
      </c>
      <c r="E357" s="274" t="s">
        <v>501</v>
      </c>
      <c r="F357" s="275" t="s">
        <v>502</v>
      </c>
      <c r="G357" s="276" t="s">
        <v>157</v>
      </c>
      <c r="H357" s="277">
        <v>5.2800000000000002</v>
      </c>
      <c r="I357" s="278"/>
      <c r="J357" s="279">
        <f>ROUND(I357*H357,2)</f>
        <v>0</v>
      </c>
      <c r="K357" s="275" t="s">
        <v>158</v>
      </c>
      <c r="L357" s="280"/>
      <c r="M357" s="281" t="s">
        <v>1</v>
      </c>
      <c r="N357" s="282" t="s">
        <v>44</v>
      </c>
      <c r="O357" s="92"/>
      <c r="P357" s="236">
        <f>O357*H357</f>
        <v>0</v>
      </c>
      <c r="Q357" s="236">
        <v>0.13100000000000001</v>
      </c>
      <c r="R357" s="236">
        <f>Q357*H357</f>
        <v>0.69168000000000007</v>
      </c>
      <c r="S357" s="236">
        <v>0</v>
      </c>
      <c r="T357" s="237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8" t="s">
        <v>503</v>
      </c>
      <c r="AT357" s="238" t="s">
        <v>291</v>
      </c>
      <c r="AU357" s="238" t="s">
        <v>87</v>
      </c>
      <c r="AY357" s="18" t="s">
        <v>152</v>
      </c>
      <c r="BE357" s="239">
        <f>IF(N357="základní",J357,0)</f>
        <v>0</v>
      </c>
      <c r="BF357" s="239">
        <f>IF(N357="snížená",J357,0)</f>
        <v>0</v>
      </c>
      <c r="BG357" s="239">
        <f>IF(N357="zákl. přenesená",J357,0)</f>
        <v>0</v>
      </c>
      <c r="BH357" s="239">
        <f>IF(N357="sníž. přenesená",J357,0)</f>
        <v>0</v>
      </c>
      <c r="BI357" s="239">
        <f>IF(N357="nulová",J357,0)</f>
        <v>0</v>
      </c>
      <c r="BJ357" s="18" t="s">
        <v>21</v>
      </c>
      <c r="BK357" s="239">
        <f>ROUND(I357*H357,2)</f>
        <v>0</v>
      </c>
      <c r="BL357" s="18" t="s">
        <v>503</v>
      </c>
      <c r="BM357" s="238" t="s">
        <v>504</v>
      </c>
    </row>
    <row r="358" s="14" customFormat="1">
      <c r="A358" s="14"/>
      <c r="B358" s="251"/>
      <c r="C358" s="252"/>
      <c r="D358" s="242" t="s">
        <v>161</v>
      </c>
      <c r="E358" s="252"/>
      <c r="F358" s="254" t="s">
        <v>505</v>
      </c>
      <c r="G358" s="252"/>
      <c r="H358" s="255">
        <v>5.2800000000000002</v>
      </c>
      <c r="I358" s="256"/>
      <c r="J358" s="252"/>
      <c r="K358" s="252"/>
      <c r="L358" s="257"/>
      <c r="M358" s="258"/>
      <c r="N358" s="259"/>
      <c r="O358" s="259"/>
      <c r="P358" s="259"/>
      <c r="Q358" s="259"/>
      <c r="R358" s="259"/>
      <c r="S358" s="259"/>
      <c r="T358" s="260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1" t="s">
        <v>161</v>
      </c>
      <c r="AU358" s="261" t="s">
        <v>87</v>
      </c>
      <c r="AV358" s="14" t="s">
        <v>87</v>
      </c>
      <c r="AW358" s="14" t="s">
        <v>4</v>
      </c>
      <c r="AX358" s="14" t="s">
        <v>21</v>
      </c>
      <c r="AY358" s="261" t="s">
        <v>152</v>
      </c>
    </row>
    <row r="359" s="2" customFormat="1" ht="37.8" customHeight="1">
      <c r="A359" s="39"/>
      <c r="B359" s="40"/>
      <c r="C359" s="227" t="s">
        <v>506</v>
      </c>
      <c r="D359" s="227" t="s">
        <v>154</v>
      </c>
      <c r="E359" s="228" t="s">
        <v>507</v>
      </c>
      <c r="F359" s="229" t="s">
        <v>508</v>
      </c>
      <c r="G359" s="230" t="s">
        <v>157</v>
      </c>
      <c r="H359" s="231">
        <v>139.40000000000001</v>
      </c>
      <c r="I359" s="232"/>
      <c r="J359" s="233">
        <f>ROUND(I359*H359,2)</f>
        <v>0</v>
      </c>
      <c r="K359" s="229" t="s">
        <v>1</v>
      </c>
      <c r="L359" s="45"/>
      <c r="M359" s="234" t="s">
        <v>1</v>
      </c>
      <c r="N359" s="235" t="s">
        <v>44</v>
      </c>
      <c r="O359" s="92"/>
      <c r="P359" s="236">
        <f>O359*H359</f>
        <v>0</v>
      </c>
      <c r="Q359" s="236">
        <v>0.71255000000000002</v>
      </c>
      <c r="R359" s="236">
        <f>Q359*H359</f>
        <v>99.329470000000001</v>
      </c>
      <c r="S359" s="236">
        <v>0</v>
      </c>
      <c r="T359" s="237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8" t="s">
        <v>159</v>
      </c>
      <c r="AT359" s="238" t="s">
        <v>154</v>
      </c>
      <c r="AU359" s="238" t="s">
        <v>87</v>
      </c>
      <c r="AY359" s="18" t="s">
        <v>152</v>
      </c>
      <c r="BE359" s="239">
        <f>IF(N359="základní",J359,0)</f>
        <v>0</v>
      </c>
      <c r="BF359" s="239">
        <f>IF(N359="snížená",J359,0)</f>
        <v>0</v>
      </c>
      <c r="BG359" s="239">
        <f>IF(N359="zákl. přenesená",J359,0)</f>
        <v>0</v>
      </c>
      <c r="BH359" s="239">
        <f>IF(N359="sníž. přenesená",J359,0)</f>
        <v>0</v>
      </c>
      <c r="BI359" s="239">
        <f>IF(N359="nulová",J359,0)</f>
        <v>0</v>
      </c>
      <c r="BJ359" s="18" t="s">
        <v>21</v>
      </c>
      <c r="BK359" s="239">
        <f>ROUND(I359*H359,2)</f>
        <v>0</v>
      </c>
      <c r="BL359" s="18" t="s">
        <v>159</v>
      </c>
      <c r="BM359" s="238" t="s">
        <v>509</v>
      </c>
    </row>
    <row r="360" s="13" customFormat="1">
      <c r="A360" s="13"/>
      <c r="B360" s="240"/>
      <c r="C360" s="241"/>
      <c r="D360" s="242" t="s">
        <v>161</v>
      </c>
      <c r="E360" s="243" t="s">
        <v>1</v>
      </c>
      <c r="F360" s="244" t="s">
        <v>510</v>
      </c>
      <c r="G360" s="241"/>
      <c r="H360" s="243" t="s">
        <v>1</v>
      </c>
      <c r="I360" s="245"/>
      <c r="J360" s="241"/>
      <c r="K360" s="241"/>
      <c r="L360" s="246"/>
      <c r="M360" s="247"/>
      <c r="N360" s="248"/>
      <c r="O360" s="248"/>
      <c r="P360" s="248"/>
      <c r="Q360" s="248"/>
      <c r="R360" s="248"/>
      <c r="S360" s="248"/>
      <c r="T360" s="249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0" t="s">
        <v>161</v>
      </c>
      <c r="AU360" s="250" t="s">
        <v>87</v>
      </c>
      <c r="AV360" s="13" t="s">
        <v>21</v>
      </c>
      <c r="AW360" s="13" t="s">
        <v>36</v>
      </c>
      <c r="AX360" s="13" t="s">
        <v>79</v>
      </c>
      <c r="AY360" s="250" t="s">
        <v>152</v>
      </c>
    </row>
    <row r="361" s="14" customFormat="1">
      <c r="A361" s="14"/>
      <c r="B361" s="251"/>
      <c r="C361" s="252"/>
      <c r="D361" s="242" t="s">
        <v>161</v>
      </c>
      <c r="E361" s="253" t="s">
        <v>1</v>
      </c>
      <c r="F361" s="254" t="s">
        <v>511</v>
      </c>
      <c r="G361" s="252"/>
      <c r="H361" s="255">
        <v>139.40000000000001</v>
      </c>
      <c r="I361" s="256"/>
      <c r="J361" s="252"/>
      <c r="K361" s="252"/>
      <c r="L361" s="257"/>
      <c r="M361" s="258"/>
      <c r="N361" s="259"/>
      <c r="O361" s="259"/>
      <c r="P361" s="259"/>
      <c r="Q361" s="259"/>
      <c r="R361" s="259"/>
      <c r="S361" s="259"/>
      <c r="T361" s="260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1" t="s">
        <v>161</v>
      </c>
      <c r="AU361" s="261" t="s">
        <v>87</v>
      </c>
      <c r="AV361" s="14" t="s">
        <v>87</v>
      </c>
      <c r="AW361" s="14" t="s">
        <v>36</v>
      </c>
      <c r="AX361" s="14" t="s">
        <v>21</v>
      </c>
      <c r="AY361" s="261" t="s">
        <v>152</v>
      </c>
    </row>
    <row r="362" s="12" customFormat="1" ht="22.8" customHeight="1">
      <c r="A362" s="12"/>
      <c r="B362" s="211"/>
      <c r="C362" s="212"/>
      <c r="D362" s="213" t="s">
        <v>78</v>
      </c>
      <c r="E362" s="225" t="s">
        <v>201</v>
      </c>
      <c r="F362" s="225" t="s">
        <v>512</v>
      </c>
      <c r="G362" s="212"/>
      <c r="H362" s="212"/>
      <c r="I362" s="215"/>
      <c r="J362" s="226">
        <f>BK362</f>
        <v>0</v>
      </c>
      <c r="K362" s="212"/>
      <c r="L362" s="217"/>
      <c r="M362" s="218"/>
      <c r="N362" s="219"/>
      <c r="O362" s="219"/>
      <c r="P362" s="220">
        <f>SUM(P363:P378)</f>
        <v>0</v>
      </c>
      <c r="Q362" s="219"/>
      <c r="R362" s="220">
        <f>SUM(R363:R378)</f>
        <v>5.4064399999999999</v>
      </c>
      <c r="S362" s="219"/>
      <c r="T362" s="221">
        <f>SUM(T363:T378)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22" t="s">
        <v>21</v>
      </c>
      <c r="AT362" s="223" t="s">
        <v>78</v>
      </c>
      <c r="AU362" s="223" t="s">
        <v>21</v>
      </c>
      <c r="AY362" s="222" t="s">
        <v>152</v>
      </c>
      <c r="BK362" s="224">
        <f>SUM(BK363:BK378)</f>
        <v>0</v>
      </c>
    </row>
    <row r="363" s="2" customFormat="1" ht="37.8" customHeight="1">
      <c r="A363" s="39"/>
      <c r="B363" s="40"/>
      <c r="C363" s="227" t="s">
        <v>513</v>
      </c>
      <c r="D363" s="227" t="s">
        <v>154</v>
      </c>
      <c r="E363" s="228" t="s">
        <v>514</v>
      </c>
      <c r="F363" s="229" t="s">
        <v>515</v>
      </c>
      <c r="G363" s="230" t="s">
        <v>209</v>
      </c>
      <c r="H363" s="231">
        <v>12.5</v>
      </c>
      <c r="I363" s="232"/>
      <c r="J363" s="233">
        <f>ROUND(I363*H363,2)</f>
        <v>0</v>
      </c>
      <c r="K363" s="229" t="s">
        <v>1</v>
      </c>
      <c r="L363" s="45"/>
      <c r="M363" s="234" t="s">
        <v>1</v>
      </c>
      <c r="N363" s="235" t="s">
        <v>44</v>
      </c>
      <c r="O363" s="92"/>
      <c r="P363" s="236">
        <f>O363*H363</f>
        <v>0</v>
      </c>
      <c r="Q363" s="236">
        <v>0</v>
      </c>
      <c r="R363" s="236">
        <f>Q363*H363</f>
        <v>0</v>
      </c>
      <c r="S363" s="236">
        <v>0</v>
      </c>
      <c r="T363" s="237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8" t="s">
        <v>159</v>
      </c>
      <c r="AT363" s="238" t="s">
        <v>154</v>
      </c>
      <c r="AU363" s="238" t="s">
        <v>87</v>
      </c>
      <c r="AY363" s="18" t="s">
        <v>152</v>
      </c>
      <c r="BE363" s="239">
        <f>IF(N363="základní",J363,0)</f>
        <v>0</v>
      </c>
      <c r="BF363" s="239">
        <f>IF(N363="snížená",J363,0)</f>
        <v>0</v>
      </c>
      <c r="BG363" s="239">
        <f>IF(N363="zákl. přenesená",J363,0)</f>
        <v>0</v>
      </c>
      <c r="BH363" s="239">
        <f>IF(N363="sníž. přenesená",J363,0)</f>
        <v>0</v>
      </c>
      <c r="BI363" s="239">
        <f>IF(N363="nulová",J363,0)</f>
        <v>0</v>
      </c>
      <c r="BJ363" s="18" t="s">
        <v>21</v>
      </c>
      <c r="BK363" s="239">
        <f>ROUND(I363*H363,2)</f>
        <v>0</v>
      </c>
      <c r="BL363" s="18" t="s">
        <v>159</v>
      </c>
      <c r="BM363" s="238" t="s">
        <v>516</v>
      </c>
    </row>
    <row r="364" s="13" customFormat="1">
      <c r="A364" s="13"/>
      <c r="B364" s="240"/>
      <c r="C364" s="241"/>
      <c r="D364" s="242" t="s">
        <v>161</v>
      </c>
      <c r="E364" s="243" t="s">
        <v>1</v>
      </c>
      <c r="F364" s="244" t="s">
        <v>517</v>
      </c>
      <c r="G364" s="241"/>
      <c r="H364" s="243" t="s">
        <v>1</v>
      </c>
      <c r="I364" s="245"/>
      <c r="J364" s="241"/>
      <c r="K364" s="241"/>
      <c r="L364" s="246"/>
      <c r="M364" s="247"/>
      <c r="N364" s="248"/>
      <c r="O364" s="248"/>
      <c r="P364" s="248"/>
      <c r="Q364" s="248"/>
      <c r="R364" s="248"/>
      <c r="S364" s="248"/>
      <c r="T364" s="249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50" t="s">
        <v>161</v>
      </c>
      <c r="AU364" s="250" t="s">
        <v>87</v>
      </c>
      <c r="AV364" s="13" t="s">
        <v>21</v>
      </c>
      <c r="AW364" s="13" t="s">
        <v>36</v>
      </c>
      <c r="AX364" s="13" t="s">
        <v>79</v>
      </c>
      <c r="AY364" s="250" t="s">
        <v>152</v>
      </c>
    </row>
    <row r="365" s="14" customFormat="1">
      <c r="A365" s="14"/>
      <c r="B365" s="251"/>
      <c r="C365" s="252"/>
      <c r="D365" s="242" t="s">
        <v>161</v>
      </c>
      <c r="E365" s="253" t="s">
        <v>1</v>
      </c>
      <c r="F365" s="254" t="s">
        <v>518</v>
      </c>
      <c r="G365" s="252"/>
      <c r="H365" s="255">
        <v>10.5</v>
      </c>
      <c r="I365" s="256"/>
      <c r="J365" s="252"/>
      <c r="K365" s="252"/>
      <c r="L365" s="257"/>
      <c r="M365" s="258"/>
      <c r="N365" s="259"/>
      <c r="O365" s="259"/>
      <c r="P365" s="259"/>
      <c r="Q365" s="259"/>
      <c r="R365" s="259"/>
      <c r="S365" s="259"/>
      <c r="T365" s="260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1" t="s">
        <v>161</v>
      </c>
      <c r="AU365" s="261" t="s">
        <v>87</v>
      </c>
      <c r="AV365" s="14" t="s">
        <v>87</v>
      </c>
      <c r="AW365" s="14" t="s">
        <v>36</v>
      </c>
      <c r="AX365" s="14" t="s">
        <v>79</v>
      </c>
      <c r="AY365" s="261" t="s">
        <v>152</v>
      </c>
    </row>
    <row r="366" s="14" customFormat="1">
      <c r="A366" s="14"/>
      <c r="B366" s="251"/>
      <c r="C366" s="252"/>
      <c r="D366" s="242" t="s">
        <v>161</v>
      </c>
      <c r="E366" s="253" t="s">
        <v>1</v>
      </c>
      <c r="F366" s="254" t="s">
        <v>519</v>
      </c>
      <c r="G366" s="252"/>
      <c r="H366" s="255">
        <v>2</v>
      </c>
      <c r="I366" s="256"/>
      <c r="J366" s="252"/>
      <c r="K366" s="252"/>
      <c r="L366" s="257"/>
      <c r="M366" s="258"/>
      <c r="N366" s="259"/>
      <c r="O366" s="259"/>
      <c r="P366" s="259"/>
      <c r="Q366" s="259"/>
      <c r="R366" s="259"/>
      <c r="S366" s="259"/>
      <c r="T366" s="260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61" t="s">
        <v>161</v>
      </c>
      <c r="AU366" s="261" t="s">
        <v>87</v>
      </c>
      <c r="AV366" s="14" t="s">
        <v>87</v>
      </c>
      <c r="AW366" s="14" t="s">
        <v>36</v>
      </c>
      <c r="AX366" s="14" t="s">
        <v>79</v>
      </c>
      <c r="AY366" s="261" t="s">
        <v>152</v>
      </c>
    </row>
    <row r="367" s="15" customFormat="1">
      <c r="A367" s="15"/>
      <c r="B367" s="262"/>
      <c r="C367" s="263"/>
      <c r="D367" s="242" t="s">
        <v>161</v>
      </c>
      <c r="E367" s="264" t="s">
        <v>1</v>
      </c>
      <c r="F367" s="265" t="s">
        <v>182</v>
      </c>
      <c r="G367" s="263"/>
      <c r="H367" s="266">
        <v>12.5</v>
      </c>
      <c r="I367" s="267"/>
      <c r="J367" s="263"/>
      <c r="K367" s="263"/>
      <c r="L367" s="268"/>
      <c r="M367" s="269"/>
      <c r="N367" s="270"/>
      <c r="O367" s="270"/>
      <c r="P367" s="270"/>
      <c r="Q367" s="270"/>
      <c r="R367" s="270"/>
      <c r="S367" s="270"/>
      <c r="T367" s="271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72" t="s">
        <v>161</v>
      </c>
      <c r="AU367" s="272" t="s">
        <v>87</v>
      </c>
      <c r="AV367" s="15" t="s">
        <v>159</v>
      </c>
      <c r="AW367" s="15" t="s">
        <v>36</v>
      </c>
      <c r="AX367" s="15" t="s">
        <v>21</v>
      </c>
      <c r="AY367" s="272" t="s">
        <v>152</v>
      </c>
    </row>
    <row r="368" s="2" customFormat="1" ht="16.5" customHeight="1">
      <c r="A368" s="39"/>
      <c r="B368" s="40"/>
      <c r="C368" s="227" t="s">
        <v>520</v>
      </c>
      <c r="D368" s="227" t="s">
        <v>154</v>
      </c>
      <c r="E368" s="228" t="s">
        <v>521</v>
      </c>
      <c r="F368" s="229" t="s">
        <v>522</v>
      </c>
      <c r="G368" s="230" t="s">
        <v>523</v>
      </c>
      <c r="H368" s="231">
        <v>4</v>
      </c>
      <c r="I368" s="232"/>
      <c r="J368" s="233">
        <f>ROUND(I368*H368,2)</f>
        <v>0</v>
      </c>
      <c r="K368" s="229" t="s">
        <v>1</v>
      </c>
      <c r="L368" s="45"/>
      <c r="M368" s="234" t="s">
        <v>1</v>
      </c>
      <c r="N368" s="235" t="s">
        <v>44</v>
      </c>
      <c r="O368" s="92"/>
      <c r="P368" s="236">
        <f>O368*H368</f>
        <v>0</v>
      </c>
      <c r="Q368" s="236">
        <v>0</v>
      </c>
      <c r="R368" s="236">
        <f>Q368*H368</f>
        <v>0</v>
      </c>
      <c r="S368" s="236">
        <v>0</v>
      </c>
      <c r="T368" s="237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8" t="s">
        <v>159</v>
      </c>
      <c r="AT368" s="238" t="s">
        <v>154</v>
      </c>
      <c r="AU368" s="238" t="s">
        <v>87</v>
      </c>
      <c r="AY368" s="18" t="s">
        <v>152</v>
      </c>
      <c r="BE368" s="239">
        <f>IF(N368="základní",J368,0)</f>
        <v>0</v>
      </c>
      <c r="BF368" s="239">
        <f>IF(N368="snížená",J368,0)</f>
        <v>0</v>
      </c>
      <c r="BG368" s="239">
        <f>IF(N368="zákl. přenesená",J368,0)</f>
        <v>0</v>
      </c>
      <c r="BH368" s="239">
        <f>IF(N368="sníž. přenesená",J368,0)</f>
        <v>0</v>
      </c>
      <c r="BI368" s="239">
        <f>IF(N368="nulová",J368,0)</f>
        <v>0</v>
      </c>
      <c r="BJ368" s="18" t="s">
        <v>21</v>
      </c>
      <c r="BK368" s="239">
        <f>ROUND(I368*H368,2)</f>
        <v>0</v>
      </c>
      <c r="BL368" s="18" t="s">
        <v>159</v>
      </c>
      <c r="BM368" s="238" t="s">
        <v>524</v>
      </c>
    </row>
    <row r="369" s="2" customFormat="1" ht="16.5" customHeight="1">
      <c r="A369" s="39"/>
      <c r="B369" s="40"/>
      <c r="C369" s="227" t="s">
        <v>525</v>
      </c>
      <c r="D369" s="227" t="s">
        <v>154</v>
      </c>
      <c r="E369" s="228" t="s">
        <v>526</v>
      </c>
      <c r="F369" s="229" t="s">
        <v>527</v>
      </c>
      <c r="G369" s="230" t="s">
        <v>523</v>
      </c>
      <c r="H369" s="231">
        <v>3</v>
      </c>
      <c r="I369" s="232"/>
      <c r="J369" s="233">
        <f>ROUND(I369*H369,2)</f>
        <v>0</v>
      </c>
      <c r="K369" s="229" t="s">
        <v>1</v>
      </c>
      <c r="L369" s="45"/>
      <c r="M369" s="234" t="s">
        <v>1</v>
      </c>
      <c r="N369" s="235" t="s">
        <v>44</v>
      </c>
      <c r="O369" s="92"/>
      <c r="P369" s="236">
        <f>O369*H369</f>
        <v>0</v>
      </c>
      <c r="Q369" s="236">
        <v>0.42080000000000001</v>
      </c>
      <c r="R369" s="236">
        <f>Q369*H369</f>
        <v>1.2624</v>
      </c>
      <c r="S369" s="236">
        <v>0</v>
      </c>
      <c r="T369" s="237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8" t="s">
        <v>159</v>
      </c>
      <c r="AT369" s="238" t="s">
        <v>154</v>
      </c>
      <c r="AU369" s="238" t="s">
        <v>87</v>
      </c>
      <c r="AY369" s="18" t="s">
        <v>152</v>
      </c>
      <c r="BE369" s="239">
        <f>IF(N369="základní",J369,0)</f>
        <v>0</v>
      </c>
      <c r="BF369" s="239">
        <f>IF(N369="snížená",J369,0)</f>
        <v>0</v>
      </c>
      <c r="BG369" s="239">
        <f>IF(N369="zákl. přenesená",J369,0)</f>
        <v>0</v>
      </c>
      <c r="BH369" s="239">
        <f>IF(N369="sníž. přenesená",J369,0)</f>
        <v>0</v>
      </c>
      <c r="BI369" s="239">
        <f>IF(N369="nulová",J369,0)</f>
        <v>0</v>
      </c>
      <c r="BJ369" s="18" t="s">
        <v>21</v>
      </c>
      <c r="BK369" s="239">
        <f>ROUND(I369*H369,2)</f>
        <v>0</v>
      </c>
      <c r="BL369" s="18" t="s">
        <v>159</v>
      </c>
      <c r="BM369" s="238" t="s">
        <v>528</v>
      </c>
    </row>
    <row r="370" s="2" customFormat="1" ht="16.5" customHeight="1">
      <c r="A370" s="39"/>
      <c r="B370" s="40"/>
      <c r="C370" s="227" t="s">
        <v>529</v>
      </c>
      <c r="D370" s="227" t="s">
        <v>154</v>
      </c>
      <c r="E370" s="228" t="s">
        <v>530</v>
      </c>
      <c r="F370" s="229" t="s">
        <v>531</v>
      </c>
      <c r="G370" s="230" t="s">
        <v>523</v>
      </c>
      <c r="H370" s="231">
        <v>2</v>
      </c>
      <c r="I370" s="232"/>
      <c r="J370" s="233">
        <f>ROUND(I370*H370,2)</f>
        <v>0</v>
      </c>
      <c r="K370" s="229" t="s">
        <v>1</v>
      </c>
      <c r="L370" s="45"/>
      <c r="M370" s="234" t="s">
        <v>1</v>
      </c>
      <c r="N370" s="235" t="s">
        <v>44</v>
      </c>
      <c r="O370" s="92"/>
      <c r="P370" s="236">
        <f>O370*H370</f>
        <v>0</v>
      </c>
      <c r="Q370" s="236">
        <v>0.42368</v>
      </c>
      <c r="R370" s="236">
        <f>Q370*H370</f>
        <v>0.84736</v>
      </c>
      <c r="S370" s="236">
        <v>0</v>
      </c>
      <c r="T370" s="237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8" t="s">
        <v>159</v>
      </c>
      <c r="AT370" s="238" t="s">
        <v>154</v>
      </c>
      <c r="AU370" s="238" t="s">
        <v>87</v>
      </c>
      <c r="AY370" s="18" t="s">
        <v>152</v>
      </c>
      <c r="BE370" s="239">
        <f>IF(N370="základní",J370,0)</f>
        <v>0</v>
      </c>
      <c r="BF370" s="239">
        <f>IF(N370="snížená",J370,0)</f>
        <v>0</v>
      </c>
      <c r="BG370" s="239">
        <f>IF(N370="zákl. přenesená",J370,0)</f>
        <v>0</v>
      </c>
      <c r="BH370" s="239">
        <f>IF(N370="sníž. přenesená",J370,0)</f>
        <v>0</v>
      </c>
      <c r="BI370" s="239">
        <f>IF(N370="nulová",J370,0)</f>
        <v>0</v>
      </c>
      <c r="BJ370" s="18" t="s">
        <v>21</v>
      </c>
      <c r="BK370" s="239">
        <f>ROUND(I370*H370,2)</f>
        <v>0</v>
      </c>
      <c r="BL370" s="18" t="s">
        <v>159</v>
      </c>
      <c r="BM370" s="238" t="s">
        <v>532</v>
      </c>
    </row>
    <row r="371" s="2" customFormat="1" ht="16.5" customHeight="1">
      <c r="A371" s="39"/>
      <c r="B371" s="40"/>
      <c r="C371" s="227" t="s">
        <v>533</v>
      </c>
      <c r="D371" s="227" t="s">
        <v>154</v>
      </c>
      <c r="E371" s="228" t="s">
        <v>534</v>
      </c>
      <c r="F371" s="229" t="s">
        <v>535</v>
      </c>
      <c r="G371" s="230" t="s">
        <v>536</v>
      </c>
      <c r="H371" s="231">
        <v>1</v>
      </c>
      <c r="I371" s="232"/>
      <c r="J371" s="233">
        <f>ROUND(I371*H371,2)</f>
        <v>0</v>
      </c>
      <c r="K371" s="229" t="s">
        <v>1</v>
      </c>
      <c r="L371" s="45"/>
      <c r="M371" s="234" t="s">
        <v>1</v>
      </c>
      <c r="N371" s="235" t="s">
        <v>44</v>
      </c>
      <c r="O371" s="92"/>
      <c r="P371" s="236">
        <f>O371*H371</f>
        <v>0</v>
      </c>
      <c r="Q371" s="236">
        <v>0</v>
      </c>
      <c r="R371" s="236">
        <f>Q371*H371</f>
        <v>0</v>
      </c>
      <c r="S371" s="236">
        <v>0</v>
      </c>
      <c r="T371" s="237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8" t="s">
        <v>159</v>
      </c>
      <c r="AT371" s="238" t="s">
        <v>154</v>
      </c>
      <c r="AU371" s="238" t="s">
        <v>87</v>
      </c>
      <c r="AY371" s="18" t="s">
        <v>152</v>
      </c>
      <c r="BE371" s="239">
        <f>IF(N371="základní",J371,0)</f>
        <v>0</v>
      </c>
      <c r="BF371" s="239">
        <f>IF(N371="snížená",J371,0)</f>
        <v>0</v>
      </c>
      <c r="BG371" s="239">
        <f>IF(N371="zákl. přenesená",J371,0)</f>
        <v>0</v>
      </c>
      <c r="BH371" s="239">
        <f>IF(N371="sníž. přenesená",J371,0)</f>
        <v>0</v>
      </c>
      <c r="BI371" s="239">
        <f>IF(N371="nulová",J371,0)</f>
        <v>0</v>
      </c>
      <c r="BJ371" s="18" t="s">
        <v>21</v>
      </c>
      <c r="BK371" s="239">
        <f>ROUND(I371*H371,2)</f>
        <v>0</v>
      </c>
      <c r="BL371" s="18" t="s">
        <v>159</v>
      </c>
      <c r="BM371" s="238" t="s">
        <v>537</v>
      </c>
    </row>
    <row r="372" s="2" customFormat="1" ht="44.25" customHeight="1">
      <c r="A372" s="39"/>
      <c r="B372" s="40"/>
      <c r="C372" s="227" t="s">
        <v>538</v>
      </c>
      <c r="D372" s="227" t="s">
        <v>154</v>
      </c>
      <c r="E372" s="228" t="s">
        <v>539</v>
      </c>
      <c r="F372" s="229" t="s">
        <v>540</v>
      </c>
      <c r="G372" s="230" t="s">
        <v>523</v>
      </c>
      <c r="H372" s="231">
        <v>1</v>
      </c>
      <c r="I372" s="232"/>
      <c r="J372" s="233">
        <f>ROUND(I372*H372,2)</f>
        <v>0</v>
      </c>
      <c r="K372" s="229" t="s">
        <v>1</v>
      </c>
      <c r="L372" s="45"/>
      <c r="M372" s="234" t="s">
        <v>1</v>
      </c>
      <c r="N372" s="235" t="s">
        <v>44</v>
      </c>
      <c r="O372" s="92"/>
      <c r="P372" s="236">
        <f>O372*H372</f>
        <v>0</v>
      </c>
      <c r="Q372" s="236">
        <v>2.6148799999999999</v>
      </c>
      <c r="R372" s="236">
        <f>Q372*H372</f>
        <v>2.6148799999999999</v>
      </c>
      <c r="S372" s="236">
        <v>0</v>
      </c>
      <c r="T372" s="237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8" t="s">
        <v>159</v>
      </c>
      <c r="AT372" s="238" t="s">
        <v>154</v>
      </c>
      <c r="AU372" s="238" t="s">
        <v>87</v>
      </c>
      <c r="AY372" s="18" t="s">
        <v>152</v>
      </c>
      <c r="BE372" s="239">
        <f>IF(N372="základní",J372,0)</f>
        <v>0</v>
      </c>
      <c r="BF372" s="239">
        <f>IF(N372="snížená",J372,0)</f>
        <v>0</v>
      </c>
      <c r="BG372" s="239">
        <f>IF(N372="zákl. přenesená",J372,0)</f>
        <v>0</v>
      </c>
      <c r="BH372" s="239">
        <f>IF(N372="sníž. přenesená",J372,0)</f>
        <v>0</v>
      </c>
      <c r="BI372" s="239">
        <f>IF(N372="nulová",J372,0)</f>
        <v>0</v>
      </c>
      <c r="BJ372" s="18" t="s">
        <v>21</v>
      </c>
      <c r="BK372" s="239">
        <f>ROUND(I372*H372,2)</f>
        <v>0</v>
      </c>
      <c r="BL372" s="18" t="s">
        <v>159</v>
      </c>
      <c r="BM372" s="238" t="s">
        <v>541</v>
      </c>
    </row>
    <row r="373" s="13" customFormat="1">
      <c r="A373" s="13"/>
      <c r="B373" s="240"/>
      <c r="C373" s="241"/>
      <c r="D373" s="242" t="s">
        <v>161</v>
      </c>
      <c r="E373" s="243" t="s">
        <v>1</v>
      </c>
      <c r="F373" s="244" t="s">
        <v>542</v>
      </c>
      <c r="G373" s="241"/>
      <c r="H373" s="243" t="s">
        <v>1</v>
      </c>
      <c r="I373" s="245"/>
      <c r="J373" s="241"/>
      <c r="K373" s="241"/>
      <c r="L373" s="246"/>
      <c r="M373" s="247"/>
      <c r="N373" s="248"/>
      <c r="O373" s="248"/>
      <c r="P373" s="248"/>
      <c r="Q373" s="248"/>
      <c r="R373" s="248"/>
      <c r="S373" s="248"/>
      <c r="T373" s="249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50" t="s">
        <v>161</v>
      </c>
      <c r="AU373" s="250" t="s">
        <v>87</v>
      </c>
      <c r="AV373" s="13" t="s">
        <v>21</v>
      </c>
      <c r="AW373" s="13" t="s">
        <v>36</v>
      </c>
      <c r="AX373" s="13" t="s">
        <v>79</v>
      </c>
      <c r="AY373" s="250" t="s">
        <v>152</v>
      </c>
    </row>
    <row r="374" s="14" customFormat="1">
      <c r="A374" s="14"/>
      <c r="B374" s="251"/>
      <c r="C374" s="252"/>
      <c r="D374" s="242" t="s">
        <v>161</v>
      </c>
      <c r="E374" s="253" t="s">
        <v>1</v>
      </c>
      <c r="F374" s="254" t="s">
        <v>21</v>
      </c>
      <c r="G374" s="252"/>
      <c r="H374" s="255">
        <v>1</v>
      </c>
      <c r="I374" s="256"/>
      <c r="J374" s="252"/>
      <c r="K374" s="252"/>
      <c r="L374" s="257"/>
      <c r="M374" s="258"/>
      <c r="N374" s="259"/>
      <c r="O374" s="259"/>
      <c r="P374" s="259"/>
      <c r="Q374" s="259"/>
      <c r="R374" s="259"/>
      <c r="S374" s="259"/>
      <c r="T374" s="260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61" t="s">
        <v>161</v>
      </c>
      <c r="AU374" s="261" t="s">
        <v>87</v>
      </c>
      <c r="AV374" s="14" t="s">
        <v>87</v>
      </c>
      <c r="AW374" s="14" t="s">
        <v>36</v>
      </c>
      <c r="AX374" s="14" t="s">
        <v>79</v>
      </c>
      <c r="AY374" s="261" t="s">
        <v>152</v>
      </c>
    </row>
    <row r="375" s="2" customFormat="1" ht="49.05" customHeight="1">
      <c r="A375" s="39"/>
      <c r="B375" s="40"/>
      <c r="C375" s="227" t="s">
        <v>543</v>
      </c>
      <c r="D375" s="227" t="s">
        <v>154</v>
      </c>
      <c r="E375" s="228" t="s">
        <v>544</v>
      </c>
      <c r="F375" s="229" t="s">
        <v>545</v>
      </c>
      <c r="G375" s="230" t="s">
        <v>523</v>
      </c>
      <c r="H375" s="231">
        <v>1</v>
      </c>
      <c r="I375" s="232"/>
      <c r="J375" s="233">
        <f>ROUND(I375*H375,2)</f>
        <v>0</v>
      </c>
      <c r="K375" s="229" t="s">
        <v>1</v>
      </c>
      <c r="L375" s="45"/>
      <c r="M375" s="234" t="s">
        <v>1</v>
      </c>
      <c r="N375" s="235" t="s">
        <v>44</v>
      </c>
      <c r="O375" s="92"/>
      <c r="P375" s="236">
        <f>O375*H375</f>
        <v>0</v>
      </c>
      <c r="Q375" s="236">
        <v>0.34089999999999998</v>
      </c>
      <c r="R375" s="236">
        <f>Q375*H375</f>
        <v>0.34089999999999998</v>
      </c>
      <c r="S375" s="236">
        <v>0</v>
      </c>
      <c r="T375" s="237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8" t="s">
        <v>159</v>
      </c>
      <c r="AT375" s="238" t="s">
        <v>154</v>
      </c>
      <c r="AU375" s="238" t="s">
        <v>87</v>
      </c>
      <c r="AY375" s="18" t="s">
        <v>152</v>
      </c>
      <c r="BE375" s="239">
        <f>IF(N375="základní",J375,0)</f>
        <v>0</v>
      </c>
      <c r="BF375" s="239">
        <f>IF(N375="snížená",J375,0)</f>
        <v>0</v>
      </c>
      <c r="BG375" s="239">
        <f>IF(N375="zákl. přenesená",J375,0)</f>
        <v>0</v>
      </c>
      <c r="BH375" s="239">
        <f>IF(N375="sníž. přenesená",J375,0)</f>
        <v>0</v>
      </c>
      <c r="BI375" s="239">
        <f>IF(N375="nulová",J375,0)</f>
        <v>0</v>
      </c>
      <c r="BJ375" s="18" t="s">
        <v>21</v>
      </c>
      <c r="BK375" s="239">
        <f>ROUND(I375*H375,2)</f>
        <v>0</v>
      </c>
      <c r="BL375" s="18" t="s">
        <v>159</v>
      </c>
      <c r="BM375" s="238" t="s">
        <v>546</v>
      </c>
    </row>
    <row r="376" s="13" customFormat="1">
      <c r="A376" s="13"/>
      <c r="B376" s="240"/>
      <c r="C376" s="241"/>
      <c r="D376" s="242" t="s">
        <v>161</v>
      </c>
      <c r="E376" s="243" t="s">
        <v>1</v>
      </c>
      <c r="F376" s="244" t="s">
        <v>547</v>
      </c>
      <c r="G376" s="241"/>
      <c r="H376" s="243" t="s">
        <v>1</v>
      </c>
      <c r="I376" s="245"/>
      <c r="J376" s="241"/>
      <c r="K376" s="241"/>
      <c r="L376" s="246"/>
      <c r="M376" s="247"/>
      <c r="N376" s="248"/>
      <c r="O376" s="248"/>
      <c r="P376" s="248"/>
      <c r="Q376" s="248"/>
      <c r="R376" s="248"/>
      <c r="S376" s="248"/>
      <c r="T376" s="249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0" t="s">
        <v>161</v>
      </c>
      <c r="AU376" s="250" t="s">
        <v>87</v>
      </c>
      <c r="AV376" s="13" t="s">
        <v>21</v>
      </c>
      <c r="AW376" s="13" t="s">
        <v>36</v>
      </c>
      <c r="AX376" s="13" t="s">
        <v>79</v>
      </c>
      <c r="AY376" s="250" t="s">
        <v>152</v>
      </c>
    </row>
    <row r="377" s="14" customFormat="1">
      <c r="A377" s="14"/>
      <c r="B377" s="251"/>
      <c r="C377" s="252"/>
      <c r="D377" s="242" t="s">
        <v>161</v>
      </c>
      <c r="E377" s="253" t="s">
        <v>1</v>
      </c>
      <c r="F377" s="254" t="s">
        <v>21</v>
      </c>
      <c r="G377" s="252"/>
      <c r="H377" s="255">
        <v>1</v>
      </c>
      <c r="I377" s="256"/>
      <c r="J377" s="252"/>
      <c r="K377" s="252"/>
      <c r="L377" s="257"/>
      <c r="M377" s="258"/>
      <c r="N377" s="259"/>
      <c r="O377" s="259"/>
      <c r="P377" s="259"/>
      <c r="Q377" s="259"/>
      <c r="R377" s="259"/>
      <c r="S377" s="259"/>
      <c r="T377" s="260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61" t="s">
        <v>161</v>
      </c>
      <c r="AU377" s="261" t="s">
        <v>87</v>
      </c>
      <c r="AV377" s="14" t="s">
        <v>87</v>
      </c>
      <c r="AW377" s="14" t="s">
        <v>36</v>
      </c>
      <c r="AX377" s="14" t="s">
        <v>79</v>
      </c>
      <c r="AY377" s="261" t="s">
        <v>152</v>
      </c>
    </row>
    <row r="378" s="2" customFormat="1" ht="44.25" customHeight="1">
      <c r="A378" s="39"/>
      <c r="B378" s="40"/>
      <c r="C378" s="227" t="s">
        <v>548</v>
      </c>
      <c r="D378" s="227" t="s">
        <v>154</v>
      </c>
      <c r="E378" s="228" t="s">
        <v>549</v>
      </c>
      <c r="F378" s="229" t="s">
        <v>550</v>
      </c>
      <c r="G378" s="230" t="s">
        <v>536</v>
      </c>
      <c r="H378" s="231">
        <v>1</v>
      </c>
      <c r="I378" s="232"/>
      <c r="J378" s="233">
        <f>ROUND(I378*H378,2)</f>
        <v>0</v>
      </c>
      <c r="K378" s="229" t="s">
        <v>1</v>
      </c>
      <c r="L378" s="45"/>
      <c r="M378" s="234" t="s">
        <v>1</v>
      </c>
      <c r="N378" s="235" t="s">
        <v>44</v>
      </c>
      <c r="O378" s="92"/>
      <c r="P378" s="236">
        <f>O378*H378</f>
        <v>0</v>
      </c>
      <c r="Q378" s="236">
        <v>0.34089999999999998</v>
      </c>
      <c r="R378" s="236">
        <f>Q378*H378</f>
        <v>0.34089999999999998</v>
      </c>
      <c r="S378" s="236">
        <v>0</v>
      </c>
      <c r="T378" s="237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8" t="s">
        <v>159</v>
      </c>
      <c r="AT378" s="238" t="s">
        <v>154</v>
      </c>
      <c r="AU378" s="238" t="s">
        <v>87</v>
      </c>
      <c r="AY378" s="18" t="s">
        <v>152</v>
      </c>
      <c r="BE378" s="239">
        <f>IF(N378="základní",J378,0)</f>
        <v>0</v>
      </c>
      <c r="BF378" s="239">
        <f>IF(N378="snížená",J378,0)</f>
        <v>0</v>
      </c>
      <c r="BG378" s="239">
        <f>IF(N378="zákl. přenesená",J378,0)</f>
        <v>0</v>
      </c>
      <c r="BH378" s="239">
        <f>IF(N378="sníž. přenesená",J378,0)</f>
        <v>0</v>
      </c>
      <c r="BI378" s="239">
        <f>IF(N378="nulová",J378,0)</f>
        <v>0</v>
      </c>
      <c r="BJ378" s="18" t="s">
        <v>21</v>
      </c>
      <c r="BK378" s="239">
        <f>ROUND(I378*H378,2)</f>
        <v>0</v>
      </c>
      <c r="BL378" s="18" t="s">
        <v>159</v>
      </c>
      <c r="BM378" s="238" t="s">
        <v>551</v>
      </c>
    </row>
    <row r="379" s="12" customFormat="1" ht="22.8" customHeight="1">
      <c r="A379" s="12"/>
      <c r="B379" s="211"/>
      <c r="C379" s="212"/>
      <c r="D379" s="213" t="s">
        <v>78</v>
      </c>
      <c r="E379" s="225" t="s">
        <v>206</v>
      </c>
      <c r="F379" s="225" t="s">
        <v>552</v>
      </c>
      <c r="G379" s="212"/>
      <c r="H379" s="212"/>
      <c r="I379" s="215"/>
      <c r="J379" s="226">
        <f>BK379</f>
        <v>0</v>
      </c>
      <c r="K379" s="212"/>
      <c r="L379" s="217"/>
      <c r="M379" s="218"/>
      <c r="N379" s="219"/>
      <c r="O379" s="219"/>
      <c r="P379" s="220">
        <f>SUM(P380:P509)</f>
        <v>0</v>
      </c>
      <c r="Q379" s="219"/>
      <c r="R379" s="220">
        <f>SUM(R380:R509)</f>
        <v>225.442335722</v>
      </c>
      <c r="S379" s="219"/>
      <c r="T379" s="221">
        <f>SUM(T380:T509)</f>
        <v>2.6727599999999998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22" t="s">
        <v>21</v>
      </c>
      <c r="AT379" s="223" t="s">
        <v>78</v>
      </c>
      <c r="AU379" s="223" t="s">
        <v>21</v>
      </c>
      <c r="AY379" s="222" t="s">
        <v>152</v>
      </c>
      <c r="BK379" s="224">
        <f>SUM(BK380:BK509)</f>
        <v>0</v>
      </c>
    </row>
    <row r="380" s="2" customFormat="1" ht="24.15" customHeight="1">
      <c r="A380" s="39"/>
      <c r="B380" s="40"/>
      <c r="C380" s="227" t="s">
        <v>553</v>
      </c>
      <c r="D380" s="227" t="s">
        <v>154</v>
      </c>
      <c r="E380" s="228" t="s">
        <v>554</v>
      </c>
      <c r="F380" s="229" t="s">
        <v>555</v>
      </c>
      <c r="G380" s="230" t="s">
        <v>523</v>
      </c>
      <c r="H380" s="231">
        <v>5</v>
      </c>
      <c r="I380" s="232"/>
      <c r="J380" s="233">
        <f>ROUND(I380*H380,2)</f>
        <v>0</v>
      </c>
      <c r="K380" s="229" t="s">
        <v>158</v>
      </c>
      <c r="L380" s="45"/>
      <c r="M380" s="234" t="s">
        <v>1</v>
      </c>
      <c r="N380" s="235" t="s">
        <v>44</v>
      </c>
      <c r="O380" s="92"/>
      <c r="P380" s="236">
        <f>O380*H380</f>
        <v>0</v>
      </c>
      <c r="Q380" s="236">
        <v>0.00069999999999999999</v>
      </c>
      <c r="R380" s="236">
        <f>Q380*H380</f>
        <v>0.0035000000000000001</v>
      </c>
      <c r="S380" s="236">
        <v>0</v>
      </c>
      <c r="T380" s="237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8" t="s">
        <v>159</v>
      </c>
      <c r="AT380" s="238" t="s">
        <v>154</v>
      </c>
      <c r="AU380" s="238" t="s">
        <v>87</v>
      </c>
      <c r="AY380" s="18" t="s">
        <v>152</v>
      </c>
      <c r="BE380" s="239">
        <f>IF(N380="základní",J380,0)</f>
        <v>0</v>
      </c>
      <c r="BF380" s="239">
        <f>IF(N380="snížená",J380,0)</f>
        <v>0</v>
      </c>
      <c r="BG380" s="239">
        <f>IF(N380="zákl. přenesená",J380,0)</f>
        <v>0</v>
      </c>
      <c r="BH380" s="239">
        <f>IF(N380="sníž. přenesená",J380,0)</f>
        <v>0</v>
      </c>
      <c r="BI380" s="239">
        <f>IF(N380="nulová",J380,0)</f>
        <v>0</v>
      </c>
      <c r="BJ380" s="18" t="s">
        <v>21</v>
      </c>
      <c r="BK380" s="239">
        <f>ROUND(I380*H380,2)</f>
        <v>0</v>
      </c>
      <c r="BL380" s="18" t="s">
        <v>159</v>
      </c>
      <c r="BM380" s="238" t="s">
        <v>556</v>
      </c>
    </row>
    <row r="381" s="14" customFormat="1">
      <c r="A381" s="14"/>
      <c r="B381" s="251"/>
      <c r="C381" s="252"/>
      <c r="D381" s="242" t="s">
        <v>161</v>
      </c>
      <c r="E381" s="253" t="s">
        <v>1</v>
      </c>
      <c r="F381" s="254" t="s">
        <v>557</v>
      </c>
      <c r="G381" s="252"/>
      <c r="H381" s="255">
        <v>1</v>
      </c>
      <c r="I381" s="256"/>
      <c r="J381" s="252"/>
      <c r="K381" s="252"/>
      <c r="L381" s="257"/>
      <c r="M381" s="258"/>
      <c r="N381" s="259"/>
      <c r="O381" s="259"/>
      <c r="P381" s="259"/>
      <c r="Q381" s="259"/>
      <c r="R381" s="259"/>
      <c r="S381" s="259"/>
      <c r="T381" s="260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61" t="s">
        <v>161</v>
      </c>
      <c r="AU381" s="261" t="s">
        <v>87</v>
      </c>
      <c r="AV381" s="14" t="s">
        <v>87</v>
      </c>
      <c r="AW381" s="14" t="s">
        <v>36</v>
      </c>
      <c r="AX381" s="14" t="s">
        <v>79</v>
      </c>
      <c r="AY381" s="261" t="s">
        <v>152</v>
      </c>
    </row>
    <row r="382" s="14" customFormat="1">
      <c r="A382" s="14"/>
      <c r="B382" s="251"/>
      <c r="C382" s="252"/>
      <c r="D382" s="242" t="s">
        <v>161</v>
      </c>
      <c r="E382" s="253" t="s">
        <v>1</v>
      </c>
      <c r="F382" s="254" t="s">
        <v>558</v>
      </c>
      <c r="G382" s="252"/>
      <c r="H382" s="255">
        <v>2</v>
      </c>
      <c r="I382" s="256"/>
      <c r="J382" s="252"/>
      <c r="K382" s="252"/>
      <c r="L382" s="257"/>
      <c r="M382" s="258"/>
      <c r="N382" s="259"/>
      <c r="O382" s="259"/>
      <c r="P382" s="259"/>
      <c r="Q382" s="259"/>
      <c r="R382" s="259"/>
      <c r="S382" s="259"/>
      <c r="T382" s="260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61" t="s">
        <v>161</v>
      </c>
      <c r="AU382" s="261" t="s">
        <v>87</v>
      </c>
      <c r="AV382" s="14" t="s">
        <v>87</v>
      </c>
      <c r="AW382" s="14" t="s">
        <v>36</v>
      </c>
      <c r="AX382" s="14" t="s">
        <v>79</v>
      </c>
      <c r="AY382" s="261" t="s">
        <v>152</v>
      </c>
    </row>
    <row r="383" s="14" customFormat="1">
      <c r="A383" s="14"/>
      <c r="B383" s="251"/>
      <c r="C383" s="252"/>
      <c r="D383" s="242" t="s">
        <v>161</v>
      </c>
      <c r="E383" s="253" t="s">
        <v>1</v>
      </c>
      <c r="F383" s="254" t="s">
        <v>559</v>
      </c>
      <c r="G383" s="252"/>
      <c r="H383" s="255">
        <v>2</v>
      </c>
      <c r="I383" s="256"/>
      <c r="J383" s="252"/>
      <c r="K383" s="252"/>
      <c r="L383" s="257"/>
      <c r="M383" s="258"/>
      <c r="N383" s="259"/>
      <c r="O383" s="259"/>
      <c r="P383" s="259"/>
      <c r="Q383" s="259"/>
      <c r="R383" s="259"/>
      <c r="S383" s="259"/>
      <c r="T383" s="260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61" t="s">
        <v>161</v>
      </c>
      <c r="AU383" s="261" t="s">
        <v>87</v>
      </c>
      <c r="AV383" s="14" t="s">
        <v>87</v>
      </c>
      <c r="AW383" s="14" t="s">
        <v>36</v>
      </c>
      <c r="AX383" s="14" t="s">
        <v>79</v>
      </c>
      <c r="AY383" s="261" t="s">
        <v>152</v>
      </c>
    </row>
    <row r="384" s="15" customFormat="1">
      <c r="A384" s="15"/>
      <c r="B384" s="262"/>
      <c r="C384" s="263"/>
      <c r="D384" s="242" t="s">
        <v>161</v>
      </c>
      <c r="E384" s="264" t="s">
        <v>1</v>
      </c>
      <c r="F384" s="265" t="s">
        <v>182</v>
      </c>
      <c r="G384" s="263"/>
      <c r="H384" s="266">
        <v>5</v>
      </c>
      <c r="I384" s="267"/>
      <c r="J384" s="263"/>
      <c r="K384" s="263"/>
      <c r="L384" s="268"/>
      <c r="M384" s="269"/>
      <c r="N384" s="270"/>
      <c r="O384" s="270"/>
      <c r="P384" s="270"/>
      <c r="Q384" s="270"/>
      <c r="R384" s="270"/>
      <c r="S384" s="270"/>
      <c r="T384" s="271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72" t="s">
        <v>161</v>
      </c>
      <c r="AU384" s="272" t="s">
        <v>87</v>
      </c>
      <c r="AV384" s="15" t="s">
        <v>159</v>
      </c>
      <c r="AW384" s="15" t="s">
        <v>36</v>
      </c>
      <c r="AX384" s="15" t="s">
        <v>21</v>
      </c>
      <c r="AY384" s="272" t="s">
        <v>152</v>
      </c>
    </row>
    <row r="385" s="2" customFormat="1" ht="16.5" customHeight="1">
      <c r="A385" s="39"/>
      <c r="B385" s="40"/>
      <c r="C385" s="273" t="s">
        <v>560</v>
      </c>
      <c r="D385" s="273" t="s">
        <v>291</v>
      </c>
      <c r="E385" s="274" t="s">
        <v>561</v>
      </c>
      <c r="F385" s="275" t="s">
        <v>562</v>
      </c>
      <c r="G385" s="276" t="s">
        <v>523</v>
      </c>
      <c r="H385" s="277">
        <v>1</v>
      </c>
      <c r="I385" s="278"/>
      <c r="J385" s="279">
        <f>ROUND(I385*H385,2)</f>
        <v>0</v>
      </c>
      <c r="K385" s="275" t="s">
        <v>158</v>
      </c>
      <c r="L385" s="280"/>
      <c r="M385" s="281" t="s">
        <v>1</v>
      </c>
      <c r="N385" s="282" t="s">
        <v>44</v>
      </c>
      <c r="O385" s="92"/>
      <c r="P385" s="236">
        <f>O385*H385</f>
        <v>0</v>
      </c>
      <c r="Q385" s="236">
        <v>0.0025000000000000001</v>
      </c>
      <c r="R385" s="236">
        <f>Q385*H385</f>
        <v>0.0025000000000000001</v>
      </c>
      <c r="S385" s="236">
        <v>0</v>
      </c>
      <c r="T385" s="237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8" t="s">
        <v>503</v>
      </c>
      <c r="AT385" s="238" t="s">
        <v>291</v>
      </c>
      <c r="AU385" s="238" t="s">
        <v>87</v>
      </c>
      <c r="AY385" s="18" t="s">
        <v>152</v>
      </c>
      <c r="BE385" s="239">
        <f>IF(N385="základní",J385,0)</f>
        <v>0</v>
      </c>
      <c r="BF385" s="239">
        <f>IF(N385="snížená",J385,0)</f>
        <v>0</v>
      </c>
      <c r="BG385" s="239">
        <f>IF(N385="zákl. přenesená",J385,0)</f>
        <v>0</v>
      </c>
      <c r="BH385" s="239">
        <f>IF(N385="sníž. přenesená",J385,0)</f>
        <v>0</v>
      </c>
      <c r="BI385" s="239">
        <f>IF(N385="nulová",J385,0)</f>
        <v>0</v>
      </c>
      <c r="BJ385" s="18" t="s">
        <v>21</v>
      </c>
      <c r="BK385" s="239">
        <f>ROUND(I385*H385,2)</f>
        <v>0</v>
      </c>
      <c r="BL385" s="18" t="s">
        <v>503</v>
      </c>
      <c r="BM385" s="238" t="s">
        <v>563</v>
      </c>
    </row>
    <row r="386" s="2" customFormat="1" ht="24.15" customHeight="1">
      <c r="A386" s="39"/>
      <c r="B386" s="40"/>
      <c r="C386" s="273" t="s">
        <v>564</v>
      </c>
      <c r="D386" s="273" t="s">
        <v>291</v>
      </c>
      <c r="E386" s="274" t="s">
        <v>565</v>
      </c>
      <c r="F386" s="275" t="s">
        <v>566</v>
      </c>
      <c r="G386" s="276" t="s">
        <v>523</v>
      </c>
      <c r="H386" s="277">
        <v>2</v>
      </c>
      <c r="I386" s="278"/>
      <c r="J386" s="279">
        <f>ROUND(I386*H386,2)</f>
        <v>0</v>
      </c>
      <c r="K386" s="275" t="s">
        <v>158</v>
      </c>
      <c r="L386" s="280"/>
      <c r="M386" s="281" t="s">
        <v>1</v>
      </c>
      <c r="N386" s="282" t="s">
        <v>44</v>
      </c>
      <c r="O386" s="92"/>
      <c r="P386" s="236">
        <f>O386*H386</f>
        <v>0</v>
      </c>
      <c r="Q386" s="236">
        <v>0.0035000000000000001</v>
      </c>
      <c r="R386" s="236">
        <f>Q386*H386</f>
        <v>0.0070000000000000001</v>
      </c>
      <c r="S386" s="236">
        <v>0</v>
      </c>
      <c r="T386" s="237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8" t="s">
        <v>503</v>
      </c>
      <c r="AT386" s="238" t="s">
        <v>291</v>
      </c>
      <c r="AU386" s="238" t="s">
        <v>87</v>
      </c>
      <c r="AY386" s="18" t="s">
        <v>152</v>
      </c>
      <c r="BE386" s="239">
        <f>IF(N386="základní",J386,0)</f>
        <v>0</v>
      </c>
      <c r="BF386" s="239">
        <f>IF(N386="snížená",J386,0)</f>
        <v>0</v>
      </c>
      <c r="BG386" s="239">
        <f>IF(N386="zákl. přenesená",J386,0)</f>
        <v>0</v>
      </c>
      <c r="BH386" s="239">
        <f>IF(N386="sníž. přenesená",J386,0)</f>
        <v>0</v>
      </c>
      <c r="BI386" s="239">
        <f>IF(N386="nulová",J386,0)</f>
        <v>0</v>
      </c>
      <c r="BJ386" s="18" t="s">
        <v>21</v>
      </c>
      <c r="BK386" s="239">
        <f>ROUND(I386*H386,2)</f>
        <v>0</v>
      </c>
      <c r="BL386" s="18" t="s">
        <v>503</v>
      </c>
      <c r="BM386" s="238" t="s">
        <v>567</v>
      </c>
    </row>
    <row r="387" s="2" customFormat="1" ht="24.15" customHeight="1">
      <c r="A387" s="39"/>
      <c r="B387" s="40"/>
      <c r="C387" s="273" t="s">
        <v>568</v>
      </c>
      <c r="D387" s="273" t="s">
        <v>291</v>
      </c>
      <c r="E387" s="274" t="s">
        <v>569</v>
      </c>
      <c r="F387" s="275" t="s">
        <v>570</v>
      </c>
      <c r="G387" s="276" t="s">
        <v>523</v>
      </c>
      <c r="H387" s="277">
        <v>2</v>
      </c>
      <c r="I387" s="278"/>
      <c r="J387" s="279">
        <f>ROUND(I387*H387,2)</f>
        <v>0</v>
      </c>
      <c r="K387" s="275" t="s">
        <v>158</v>
      </c>
      <c r="L387" s="280"/>
      <c r="M387" s="281" t="s">
        <v>1</v>
      </c>
      <c r="N387" s="282" t="s">
        <v>44</v>
      </c>
      <c r="O387" s="92"/>
      <c r="P387" s="236">
        <f>O387*H387</f>
        <v>0</v>
      </c>
      <c r="Q387" s="236">
        <v>0.0025999999999999999</v>
      </c>
      <c r="R387" s="236">
        <f>Q387*H387</f>
        <v>0.0051999999999999998</v>
      </c>
      <c r="S387" s="236">
        <v>0</v>
      </c>
      <c r="T387" s="237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8" t="s">
        <v>503</v>
      </c>
      <c r="AT387" s="238" t="s">
        <v>291</v>
      </c>
      <c r="AU387" s="238" t="s">
        <v>87</v>
      </c>
      <c r="AY387" s="18" t="s">
        <v>152</v>
      </c>
      <c r="BE387" s="239">
        <f>IF(N387="základní",J387,0)</f>
        <v>0</v>
      </c>
      <c r="BF387" s="239">
        <f>IF(N387="snížená",J387,0)</f>
        <v>0</v>
      </c>
      <c r="BG387" s="239">
        <f>IF(N387="zákl. přenesená",J387,0)</f>
        <v>0</v>
      </c>
      <c r="BH387" s="239">
        <f>IF(N387="sníž. přenesená",J387,0)</f>
        <v>0</v>
      </c>
      <c r="BI387" s="239">
        <f>IF(N387="nulová",J387,0)</f>
        <v>0</v>
      </c>
      <c r="BJ387" s="18" t="s">
        <v>21</v>
      </c>
      <c r="BK387" s="239">
        <f>ROUND(I387*H387,2)</f>
        <v>0</v>
      </c>
      <c r="BL387" s="18" t="s">
        <v>503</v>
      </c>
      <c r="BM387" s="238" t="s">
        <v>571</v>
      </c>
    </row>
    <row r="388" s="2" customFormat="1" ht="24.15" customHeight="1">
      <c r="A388" s="39"/>
      <c r="B388" s="40"/>
      <c r="C388" s="227" t="s">
        <v>572</v>
      </c>
      <c r="D388" s="227" t="s">
        <v>154</v>
      </c>
      <c r="E388" s="228" t="s">
        <v>573</v>
      </c>
      <c r="F388" s="229" t="s">
        <v>574</v>
      </c>
      <c r="G388" s="230" t="s">
        <v>523</v>
      </c>
      <c r="H388" s="231">
        <v>9</v>
      </c>
      <c r="I388" s="232"/>
      <c r="J388" s="233">
        <f>ROUND(I388*H388,2)</f>
        <v>0</v>
      </c>
      <c r="K388" s="229" t="s">
        <v>158</v>
      </c>
      <c r="L388" s="45"/>
      <c r="M388" s="234" t="s">
        <v>1</v>
      </c>
      <c r="N388" s="235" t="s">
        <v>44</v>
      </c>
      <c r="O388" s="92"/>
      <c r="P388" s="236">
        <f>O388*H388</f>
        <v>0</v>
      </c>
      <c r="Q388" s="236">
        <v>0.10940999999999999</v>
      </c>
      <c r="R388" s="236">
        <f>Q388*H388</f>
        <v>0.98468999999999995</v>
      </c>
      <c r="S388" s="236">
        <v>0</v>
      </c>
      <c r="T388" s="237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8" t="s">
        <v>159</v>
      </c>
      <c r="AT388" s="238" t="s">
        <v>154</v>
      </c>
      <c r="AU388" s="238" t="s">
        <v>87</v>
      </c>
      <c r="AY388" s="18" t="s">
        <v>152</v>
      </c>
      <c r="BE388" s="239">
        <f>IF(N388="základní",J388,0)</f>
        <v>0</v>
      </c>
      <c r="BF388" s="239">
        <f>IF(N388="snížená",J388,0)</f>
        <v>0</v>
      </c>
      <c r="BG388" s="239">
        <f>IF(N388="zákl. přenesená",J388,0)</f>
        <v>0</v>
      </c>
      <c r="BH388" s="239">
        <f>IF(N388="sníž. přenesená",J388,0)</f>
        <v>0</v>
      </c>
      <c r="BI388" s="239">
        <f>IF(N388="nulová",J388,0)</f>
        <v>0</v>
      </c>
      <c r="BJ388" s="18" t="s">
        <v>21</v>
      </c>
      <c r="BK388" s="239">
        <f>ROUND(I388*H388,2)</f>
        <v>0</v>
      </c>
      <c r="BL388" s="18" t="s">
        <v>159</v>
      </c>
      <c r="BM388" s="238" t="s">
        <v>575</v>
      </c>
    </row>
    <row r="389" s="13" customFormat="1">
      <c r="A389" s="13"/>
      <c r="B389" s="240"/>
      <c r="C389" s="241"/>
      <c r="D389" s="242" t="s">
        <v>161</v>
      </c>
      <c r="E389" s="243" t="s">
        <v>1</v>
      </c>
      <c r="F389" s="244" t="s">
        <v>576</v>
      </c>
      <c r="G389" s="241"/>
      <c r="H389" s="243" t="s">
        <v>1</v>
      </c>
      <c r="I389" s="245"/>
      <c r="J389" s="241"/>
      <c r="K389" s="241"/>
      <c r="L389" s="246"/>
      <c r="M389" s="247"/>
      <c r="N389" s="248"/>
      <c r="O389" s="248"/>
      <c r="P389" s="248"/>
      <c r="Q389" s="248"/>
      <c r="R389" s="248"/>
      <c r="S389" s="248"/>
      <c r="T389" s="249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50" t="s">
        <v>161</v>
      </c>
      <c r="AU389" s="250" t="s">
        <v>87</v>
      </c>
      <c r="AV389" s="13" t="s">
        <v>21</v>
      </c>
      <c r="AW389" s="13" t="s">
        <v>36</v>
      </c>
      <c r="AX389" s="13" t="s">
        <v>79</v>
      </c>
      <c r="AY389" s="250" t="s">
        <v>152</v>
      </c>
    </row>
    <row r="390" s="14" customFormat="1">
      <c r="A390" s="14"/>
      <c r="B390" s="251"/>
      <c r="C390" s="252"/>
      <c r="D390" s="242" t="s">
        <v>161</v>
      </c>
      <c r="E390" s="253" t="s">
        <v>1</v>
      </c>
      <c r="F390" s="254" t="s">
        <v>183</v>
      </c>
      <c r="G390" s="252"/>
      <c r="H390" s="255">
        <v>5</v>
      </c>
      <c r="I390" s="256"/>
      <c r="J390" s="252"/>
      <c r="K390" s="252"/>
      <c r="L390" s="257"/>
      <c r="M390" s="258"/>
      <c r="N390" s="259"/>
      <c r="O390" s="259"/>
      <c r="P390" s="259"/>
      <c r="Q390" s="259"/>
      <c r="R390" s="259"/>
      <c r="S390" s="259"/>
      <c r="T390" s="260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61" t="s">
        <v>161</v>
      </c>
      <c r="AU390" s="261" t="s">
        <v>87</v>
      </c>
      <c r="AV390" s="14" t="s">
        <v>87</v>
      </c>
      <c r="AW390" s="14" t="s">
        <v>36</v>
      </c>
      <c r="AX390" s="14" t="s">
        <v>79</v>
      </c>
      <c r="AY390" s="261" t="s">
        <v>152</v>
      </c>
    </row>
    <row r="391" s="13" customFormat="1">
      <c r="A391" s="13"/>
      <c r="B391" s="240"/>
      <c r="C391" s="241"/>
      <c r="D391" s="242" t="s">
        <v>161</v>
      </c>
      <c r="E391" s="243" t="s">
        <v>1</v>
      </c>
      <c r="F391" s="244" t="s">
        <v>577</v>
      </c>
      <c r="G391" s="241"/>
      <c r="H391" s="243" t="s">
        <v>1</v>
      </c>
      <c r="I391" s="245"/>
      <c r="J391" s="241"/>
      <c r="K391" s="241"/>
      <c r="L391" s="246"/>
      <c r="M391" s="247"/>
      <c r="N391" s="248"/>
      <c r="O391" s="248"/>
      <c r="P391" s="248"/>
      <c r="Q391" s="248"/>
      <c r="R391" s="248"/>
      <c r="S391" s="248"/>
      <c r="T391" s="249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0" t="s">
        <v>161</v>
      </c>
      <c r="AU391" s="250" t="s">
        <v>87</v>
      </c>
      <c r="AV391" s="13" t="s">
        <v>21</v>
      </c>
      <c r="AW391" s="13" t="s">
        <v>36</v>
      </c>
      <c r="AX391" s="13" t="s">
        <v>79</v>
      </c>
      <c r="AY391" s="250" t="s">
        <v>152</v>
      </c>
    </row>
    <row r="392" s="14" customFormat="1">
      <c r="A392" s="14"/>
      <c r="B392" s="251"/>
      <c r="C392" s="252"/>
      <c r="D392" s="242" t="s">
        <v>161</v>
      </c>
      <c r="E392" s="253" t="s">
        <v>1</v>
      </c>
      <c r="F392" s="254" t="s">
        <v>578</v>
      </c>
      <c r="G392" s="252"/>
      <c r="H392" s="255">
        <v>1</v>
      </c>
      <c r="I392" s="256"/>
      <c r="J392" s="252"/>
      <c r="K392" s="252"/>
      <c r="L392" s="257"/>
      <c r="M392" s="258"/>
      <c r="N392" s="259"/>
      <c r="O392" s="259"/>
      <c r="P392" s="259"/>
      <c r="Q392" s="259"/>
      <c r="R392" s="259"/>
      <c r="S392" s="259"/>
      <c r="T392" s="260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1" t="s">
        <v>161</v>
      </c>
      <c r="AU392" s="261" t="s">
        <v>87</v>
      </c>
      <c r="AV392" s="14" t="s">
        <v>87</v>
      </c>
      <c r="AW392" s="14" t="s">
        <v>36</v>
      </c>
      <c r="AX392" s="14" t="s">
        <v>79</v>
      </c>
      <c r="AY392" s="261" t="s">
        <v>152</v>
      </c>
    </row>
    <row r="393" s="14" customFormat="1">
      <c r="A393" s="14"/>
      <c r="B393" s="251"/>
      <c r="C393" s="252"/>
      <c r="D393" s="242" t="s">
        <v>161</v>
      </c>
      <c r="E393" s="253" t="s">
        <v>1</v>
      </c>
      <c r="F393" s="254" t="s">
        <v>579</v>
      </c>
      <c r="G393" s="252"/>
      <c r="H393" s="255">
        <v>1</v>
      </c>
      <c r="I393" s="256"/>
      <c r="J393" s="252"/>
      <c r="K393" s="252"/>
      <c r="L393" s="257"/>
      <c r="M393" s="258"/>
      <c r="N393" s="259"/>
      <c r="O393" s="259"/>
      <c r="P393" s="259"/>
      <c r="Q393" s="259"/>
      <c r="R393" s="259"/>
      <c r="S393" s="259"/>
      <c r="T393" s="260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61" t="s">
        <v>161</v>
      </c>
      <c r="AU393" s="261" t="s">
        <v>87</v>
      </c>
      <c r="AV393" s="14" t="s">
        <v>87</v>
      </c>
      <c r="AW393" s="14" t="s">
        <v>36</v>
      </c>
      <c r="AX393" s="14" t="s">
        <v>79</v>
      </c>
      <c r="AY393" s="261" t="s">
        <v>152</v>
      </c>
    </row>
    <row r="394" s="14" customFormat="1">
      <c r="A394" s="14"/>
      <c r="B394" s="251"/>
      <c r="C394" s="252"/>
      <c r="D394" s="242" t="s">
        <v>161</v>
      </c>
      <c r="E394" s="253" t="s">
        <v>1</v>
      </c>
      <c r="F394" s="254" t="s">
        <v>580</v>
      </c>
      <c r="G394" s="252"/>
      <c r="H394" s="255">
        <v>1</v>
      </c>
      <c r="I394" s="256"/>
      <c r="J394" s="252"/>
      <c r="K394" s="252"/>
      <c r="L394" s="257"/>
      <c r="M394" s="258"/>
      <c r="N394" s="259"/>
      <c r="O394" s="259"/>
      <c r="P394" s="259"/>
      <c r="Q394" s="259"/>
      <c r="R394" s="259"/>
      <c r="S394" s="259"/>
      <c r="T394" s="260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61" t="s">
        <v>161</v>
      </c>
      <c r="AU394" s="261" t="s">
        <v>87</v>
      </c>
      <c r="AV394" s="14" t="s">
        <v>87</v>
      </c>
      <c r="AW394" s="14" t="s">
        <v>36</v>
      </c>
      <c r="AX394" s="14" t="s">
        <v>79</v>
      </c>
      <c r="AY394" s="261" t="s">
        <v>152</v>
      </c>
    </row>
    <row r="395" s="14" customFormat="1">
      <c r="A395" s="14"/>
      <c r="B395" s="251"/>
      <c r="C395" s="252"/>
      <c r="D395" s="242" t="s">
        <v>161</v>
      </c>
      <c r="E395" s="253" t="s">
        <v>1</v>
      </c>
      <c r="F395" s="254" t="s">
        <v>557</v>
      </c>
      <c r="G395" s="252"/>
      <c r="H395" s="255">
        <v>1</v>
      </c>
      <c r="I395" s="256"/>
      <c r="J395" s="252"/>
      <c r="K395" s="252"/>
      <c r="L395" s="257"/>
      <c r="M395" s="258"/>
      <c r="N395" s="259"/>
      <c r="O395" s="259"/>
      <c r="P395" s="259"/>
      <c r="Q395" s="259"/>
      <c r="R395" s="259"/>
      <c r="S395" s="259"/>
      <c r="T395" s="260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61" t="s">
        <v>161</v>
      </c>
      <c r="AU395" s="261" t="s">
        <v>87</v>
      </c>
      <c r="AV395" s="14" t="s">
        <v>87</v>
      </c>
      <c r="AW395" s="14" t="s">
        <v>36</v>
      </c>
      <c r="AX395" s="14" t="s">
        <v>79</v>
      </c>
      <c r="AY395" s="261" t="s">
        <v>152</v>
      </c>
    </row>
    <row r="396" s="15" customFormat="1">
      <c r="A396" s="15"/>
      <c r="B396" s="262"/>
      <c r="C396" s="263"/>
      <c r="D396" s="242" t="s">
        <v>161</v>
      </c>
      <c r="E396" s="264" t="s">
        <v>1</v>
      </c>
      <c r="F396" s="265" t="s">
        <v>182</v>
      </c>
      <c r="G396" s="263"/>
      <c r="H396" s="266">
        <v>9</v>
      </c>
      <c r="I396" s="267"/>
      <c r="J396" s="263"/>
      <c r="K396" s="263"/>
      <c r="L396" s="268"/>
      <c r="M396" s="269"/>
      <c r="N396" s="270"/>
      <c r="O396" s="270"/>
      <c r="P396" s="270"/>
      <c r="Q396" s="270"/>
      <c r="R396" s="270"/>
      <c r="S396" s="270"/>
      <c r="T396" s="271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72" t="s">
        <v>161</v>
      </c>
      <c r="AU396" s="272" t="s">
        <v>87</v>
      </c>
      <c r="AV396" s="15" t="s">
        <v>159</v>
      </c>
      <c r="AW396" s="15" t="s">
        <v>36</v>
      </c>
      <c r="AX396" s="15" t="s">
        <v>21</v>
      </c>
      <c r="AY396" s="272" t="s">
        <v>152</v>
      </c>
    </row>
    <row r="397" s="2" customFormat="1" ht="21.75" customHeight="1">
      <c r="A397" s="39"/>
      <c r="B397" s="40"/>
      <c r="C397" s="273" t="s">
        <v>581</v>
      </c>
      <c r="D397" s="273" t="s">
        <v>291</v>
      </c>
      <c r="E397" s="274" t="s">
        <v>582</v>
      </c>
      <c r="F397" s="275" t="s">
        <v>583</v>
      </c>
      <c r="G397" s="276" t="s">
        <v>523</v>
      </c>
      <c r="H397" s="277">
        <v>5</v>
      </c>
      <c r="I397" s="278"/>
      <c r="J397" s="279">
        <f>ROUND(I397*H397,2)</f>
        <v>0</v>
      </c>
      <c r="K397" s="275" t="s">
        <v>158</v>
      </c>
      <c r="L397" s="280"/>
      <c r="M397" s="281" t="s">
        <v>1</v>
      </c>
      <c r="N397" s="282" t="s">
        <v>44</v>
      </c>
      <c r="O397" s="92"/>
      <c r="P397" s="236">
        <f>O397*H397</f>
        <v>0</v>
      </c>
      <c r="Q397" s="236">
        <v>0.0061000000000000004</v>
      </c>
      <c r="R397" s="236">
        <f>Q397*H397</f>
        <v>0.030500000000000003</v>
      </c>
      <c r="S397" s="236">
        <v>0</v>
      </c>
      <c r="T397" s="237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8" t="s">
        <v>201</v>
      </c>
      <c r="AT397" s="238" t="s">
        <v>291</v>
      </c>
      <c r="AU397" s="238" t="s">
        <v>87</v>
      </c>
      <c r="AY397" s="18" t="s">
        <v>152</v>
      </c>
      <c r="BE397" s="239">
        <f>IF(N397="základní",J397,0)</f>
        <v>0</v>
      </c>
      <c r="BF397" s="239">
        <f>IF(N397="snížená",J397,0)</f>
        <v>0</v>
      </c>
      <c r="BG397" s="239">
        <f>IF(N397="zákl. přenesená",J397,0)</f>
        <v>0</v>
      </c>
      <c r="BH397" s="239">
        <f>IF(N397="sníž. přenesená",J397,0)</f>
        <v>0</v>
      </c>
      <c r="BI397" s="239">
        <f>IF(N397="nulová",J397,0)</f>
        <v>0</v>
      </c>
      <c r="BJ397" s="18" t="s">
        <v>21</v>
      </c>
      <c r="BK397" s="239">
        <f>ROUND(I397*H397,2)</f>
        <v>0</v>
      </c>
      <c r="BL397" s="18" t="s">
        <v>159</v>
      </c>
      <c r="BM397" s="238" t="s">
        <v>584</v>
      </c>
    </row>
    <row r="398" s="13" customFormat="1">
      <c r="A398" s="13"/>
      <c r="B398" s="240"/>
      <c r="C398" s="241"/>
      <c r="D398" s="242" t="s">
        <v>161</v>
      </c>
      <c r="E398" s="243" t="s">
        <v>1</v>
      </c>
      <c r="F398" s="244" t="s">
        <v>576</v>
      </c>
      <c r="G398" s="241"/>
      <c r="H398" s="243" t="s">
        <v>1</v>
      </c>
      <c r="I398" s="245"/>
      <c r="J398" s="241"/>
      <c r="K398" s="241"/>
      <c r="L398" s="246"/>
      <c r="M398" s="247"/>
      <c r="N398" s="248"/>
      <c r="O398" s="248"/>
      <c r="P398" s="248"/>
      <c r="Q398" s="248"/>
      <c r="R398" s="248"/>
      <c r="S398" s="248"/>
      <c r="T398" s="249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50" t="s">
        <v>161</v>
      </c>
      <c r="AU398" s="250" t="s">
        <v>87</v>
      </c>
      <c r="AV398" s="13" t="s">
        <v>21</v>
      </c>
      <c r="AW398" s="13" t="s">
        <v>36</v>
      </c>
      <c r="AX398" s="13" t="s">
        <v>79</v>
      </c>
      <c r="AY398" s="250" t="s">
        <v>152</v>
      </c>
    </row>
    <row r="399" s="14" customFormat="1">
      <c r="A399" s="14"/>
      <c r="B399" s="251"/>
      <c r="C399" s="252"/>
      <c r="D399" s="242" t="s">
        <v>161</v>
      </c>
      <c r="E399" s="253" t="s">
        <v>1</v>
      </c>
      <c r="F399" s="254" t="s">
        <v>183</v>
      </c>
      <c r="G399" s="252"/>
      <c r="H399" s="255">
        <v>5</v>
      </c>
      <c r="I399" s="256"/>
      <c r="J399" s="252"/>
      <c r="K399" s="252"/>
      <c r="L399" s="257"/>
      <c r="M399" s="258"/>
      <c r="N399" s="259"/>
      <c r="O399" s="259"/>
      <c r="P399" s="259"/>
      <c r="Q399" s="259"/>
      <c r="R399" s="259"/>
      <c r="S399" s="259"/>
      <c r="T399" s="260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1" t="s">
        <v>161</v>
      </c>
      <c r="AU399" s="261" t="s">
        <v>87</v>
      </c>
      <c r="AV399" s="14" t="s">
        <v>87</v>
      </c>
      <c r="AW399" s="14" t="s">
        <v>36</v>
      </c>
      <c r="AX399" s="14" t="s">
        <v>21</v>
      </c>
      <c r="AY399" s="261" t="s">
        <v>152</v>
      </c>
    </row>
    <row r="400" s="2" customFormat="1" ht="24.15" customHeight="1">
      <c r="A400" s="39"/>
      <c r="B400" s="40"/>
      <c r="C400" s="227" t="s">
        <v>585</v>
      </c>
      <c r="D400" s="227" t="s">
        <v>154</v>
      </c>
      <c r="E400" s="228" t="s">
        <v>586</v>
      </c>
      <c r="F400" s="229" t="s">
        <v>587</v>
      </c>
      <c r="G400" s="230" t="s">
        <v>157</v>
      </c>
      <c r="H400" s="231">
        <v>83.5</v>
      </c>
      <c r="I400" s="232"/>
      <c r="J400" s="233">
        <f>ROUND(I400*H400,2)</f>
        <v>0</v>
      </c>
      <c r="K400" s="229" t="s">
        <v>158</v>
      </c>
      <c r="L400" s="45"/>
      <c r="M400" s="234" t="s">
        <v>1</v>
      </c>
      <c r="N400" s="235" t="s">
        <v>44</v>
      </c>
      <c r="O400" s="92"/>
      <c r="P400" s="236">
        <f>O400*H400</f>
        <v>0</v>
      </c>
      <c r="Q400" s="236">
        <v>0.0011999999999999999</v>
      </c>
      <c r="R400" s="236">
        <f>Q400*H400</f>
        <v>0.1002</v>
      </c>
      <c r="S400" s="236">
        <v>0</v>
      </c>
      <c r="T400" s="237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8" t="s">
        <v>159</v>
      </c>
      <c r="AT400" s="238" t="s">
        <v>154</v>
      </c>
      <c r="AU400" s="238" t="s">
        <v>87</v>
      </c>
      <c r="AY400" s="18" t="s">
        <v>152</v>
      </c>
      <c r="BE400" s="239">
        <f>IF(N400="základní",J400,0)</f>
        <v>0</v>
      </c>
      <c r="BF400" s="239">
        <f>IF(N400="snížená",J400,0)</f>
        <v>0</v>
      </c>
      <c r="BG400" s="239">
        <f>IF(N400="zákl. přenesená",J400,0)</f>
        <v>0</v>
      </c>
      <c r="BH400" s="239">
        <f>IF(N400="sníž. přenesená",J400,0)</f>
        <v>0</v>
      </c>
      <c r="BI400" s="239">
        <f>IF(N400="nulová",J400,0)</f>
        <v>0</v>
      </c>
      <c r="BJ400" s="18" t="s">
        <v>21</v>
      </c>
      <c r="BK400" s="239">
        <f>ROUND(I400*H400,2)</f>
        <v>0</v>
      </c>
      <c r="BL400" s="18" t="s">
        <v>159</v>
      </c>
      <c r="BM400" s="238" t="s">
        <v>588</v>
      </c>
    </row>
    <row r="401" s="13" customFormat="1">
      <c r="A401" s="13"/>
      <c r="B401" s="240"/>
      <c r="C401" s="241"/>
      <c r="D401" s="242" t="s">
        <v>161</v>
      </c>
      <c r="E401" s="243" t="s">
        <v>1</v>
      </c>
      <c r="F401" s="244" t="s">
        <v>589</v>
      </c>
      <c r="G401" s="241"/>
      <c r="H401" s="243" t="s">
        <v>1</v>
      </c>
      <c r="I401" s="245"/>
      <c r="J401" s="241"/>
      <c r="K401" s="241"/>
      <c r="L401" s="246"/>
      <c r="M401" s="247"/>
      <c r="N401" s="248"/>
      <c r="O401" s="248"/>
      <c r="P401" s="248"/>
      <c r="Q401" s="248"/>
      <c r="R401" s="248"/>
      <c r="S401" s="248"/>
      <c r="T401" s="249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50" t="s">
        <v>161</v>
      </c>
      <c r="AU401" s="250" t="s">
        <v>87</v>
      </c>
      <c r="AV401" s="13" t="s">
        <v>21</v>
      </c>
      <c r="AW401" s="13" t="s">
        <v>36</v>
      </c>
      <c r="AX401" s="13" t="s">
        <v>79</v>
      </c>
      <c r="AY401" s="250" t="s">
        <v>152</v>
      </c>
    </row>
    <row r="402" s="14" customFormat="1">
      <c r="A402" s="14"/>
      <c r="B402" s="251"/>
      <c r="C402" s="252"/>
      <c r="D402" s="242" t="s">
        <v>161</v>
      </c>
      <c r="E402" s="253" t="s">
        <v>1</v>
      </c>
      <c r="F402" s="254" t="s">
        <v>590</v>
      </c>
      <c r="G402" s="252"/>
      <c r="H402" s="255">
        <v>83.5</v>
      </c>
      <c r="I402" s="256"/>
      <c r="J402" s="252"/>
      <c r="K402" s="252"/>
      <c r="L402" s="257"/>
      <c r="M402" s="258"/>
      <c r="N402" s="259"/>
      <c r="O402" s="259"/>
      <c r="P402" s="259"/>
      <c r="Q402" s="259"/>
      <c r="R402" s="259"/>
      <c r="S402" s="259"/>
      <c r="T402" s="260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61" t="s">
        <v>161</v>
      </c>
      <c r="AU402" s="261" t="s">
        <v>87</v>
      </c>
      <c r="AV402" s="14" t="s">
        <v>87</v>
      </c>
      <c r="AW402" s="14" t="s">
        <v>36</v>
      </c>
      <c r="AX402" s="14" t="s">
        <v>21</v>
      </c>
      <c r="AY402" s="261" t="s">
        <v>152</v>
      </c>
    </row>
    <row r="403" s="2" customFormat="1" ht="24.15" customHeight="1">
      <c r="A403" s="39"/>
      <c r="B403" s="40"/>
      <c r="C403" s="227" t="s">
        <v>591</v>
      </c>
      <c r="D403" s="227" t="s">
        <v>154</v>
      </c>
      <c r="E403" s="228" t="s">
        <v>592</v>
      </c>
      <c r="F403" s="229" t="s">
        <v>593</v>
      </c>
      <c r="G403" s="230" t="s">
        <v>157</v>
      </c>
      <c r="H403" s="231">
        <v>1.125</v>
      </c>
      <c r="I403" s="232"/>
      <c r="J403" s="233">
        <f>ROUND(I403*H403,2)</f>
        <v>0</v>
      </c>
      <c r="K403" s="229" t="s">
        <v>158</v>
      </c>
      <c r="L403" s="45"/>
      <c r="M403" s="234" t="s">
        <v>1</v>
      </c>
      <c r="N403" s="235" t="s">
        <v>44</v>
      </c>
      <c r="O403" s="92"/>
      <c r="P403" s="236">
        <f>O403*H403</f>
        <v>0</v>
      </c>
      <c r="Q403" s="236">
        <v>0.0011999999999999999</v>
      </c>
      <c r="R403" s="236">
        <f>Q403*H403</f>
        <v>0.0013499999999999999</v>
      </c>
      <c r="S403" s="236">
        <v>0</v>
      </c>
      <c r="T403" s="237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8" t="s">
        <v>159</v>
      </c>
      <c r="AT403" s="238" t="s">
        <v>154</v>
      </c>
      <c r="AU403" s="238" t="s">
        <v>87</v>
      </c>
      <c r="AY403" s="18" t="s">
        <v>152</v>
      </c>
      <c r="BE403" s="239">
        <f>IF(N403="základní",J403,0)</f>
        <v>0</v>
      </c>
      <c r="BF403" s="239">
        <f>IF(N403="snížená",J403,0)</f>
        <v>0</v>
      </c>
      <c r="BG403" s="239">
        <f>IF(N403="zákl. přenesená",J403,0)</f>
        <v>0</v>
      </c>
      <c r="BH403" s="239">
        <f>IF(N403="sníž. přenesená",J403,0)</f>
        <v>0</v>
      </c>
      <c r="BI403" s="239">
        <f>IF(N403="nulová",J403,0)</f>
        <v>0</v>
      </c>
      <c r="BJ403" s="18" t="s">
        <v>21</v>
      </c>
      <c r="BK403" s="239">
        <f>ROUND(I403*H403,2)</f>
        <v>0</v>
      </c>
      <c r="BL403" s="18" t="s">
        <v>159</v>
      </c>
      <c r="BM403" s="238" t="s">
        <v>594</v>
      </c>
    </row>
    <row r="404" s="13" customFormat="1">
      <c r="A404" s="13"/>
      <c r="B404" s="240"/>
      <c r="C404" s="241"/>
      <c r="D404" s="242" t="s">
        <v>161</v>
      </c>
      <c r="E404" s="243" t="s">
        <v>1</v>
      </c>
      <c r="F404" s="244" t="s">
        <v>595</v>
      </c>
      <c r="G404" s="241"/>
      <c r="H404" s="243" t="s">
        <v>1</v>
      </c>
      <c r="I404" s="245"/>
      <c r="J404" s="241"/>
      <c r="K404" s="241"/>
      <c r="L404" s="246"/>
      <c r="M404" s="247"/>
      <c r="N404" s="248"/>
      <c r="O404" s="248"/>
      <c r="P404" s="248"/>
      <c r="Q404" s="248"/>
      <c r="R404" s="248"/>
      <c r="S404" s="248"/>
      <c r="T404" s="249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50" t="s">
        <v>161</v>
      </c>
      <c r="AU404" s="250" t="s">
        <v>87</v>
      </c>
      <c r="AV404" s="13" t="s">
        <v>21</v>
      </c>
      <c r="AW404" s="13" t="s">
        <v>36</v>
      </c>
      <c r="AX404" s="13" t="s">
        <v>79</v>
      </c>
      <c r="AY404" s="250" t="s">
        <v>152</v>
      </c>
    </row>
    <row r="405" s="14" customFormat="1">
      <c r="A405" s="14"/>
      <c r="B405" s="251"/>
      <c r="C405" s="252"/>
      <c r="D405" s="242" t="s">
        <v>161</v>
      </c>
      <c r="E405" s="253" t="s">
        <v>1</v>
      </c>
      <c r="F405" s="254" t="s">
        <v>596</v>
      </c>
      <c r="G405" s="252"/>
      <c r="H405" s="255">
        <v>1.125</v>
      </c>
      <c r="I405" s="256"/>
      <c r="J405" s="252"/>
      <c r="K405" s="252"/>
      <c r="L405" s="257"/>
      <c r="M405" s="258"/>
      <c r="N405" s="259"/>
      <c r="O405" s="259"/>
      <c r="P405" s="259"/>
      <c r="Q405" s="259"/>
      <c r="R405" s="259"/>
      <c r="S405" s="259"/>
      <c r="T405" s="260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61" t="s">
        <v>161</v>
      </c>
      <c r="AU405" s="261" t="s">
        <v>87</v>
      </c>
      <c r="AV405" s="14" t="s">
        <v>87</v>
      </c>
      <c r="AW405" s="14" t="s">
        <v>36</v>
      </c>
      <c r="AX405" s="14" t="s">
        <v>21</v>
      </c>
      <c r="AY405" s="261" t="s">
        <v>152</v>
      </c>
    </row>
    <row r="406" s="2" customFormat="1" ht="24.15" customHeight="1">
      <c r="A406" s="39"/>
      <c r="B406" s="40"/>
      <c r="C406" s="227" t="s">
        <v>597</v>
      </c>
      <c r="D406" s="227" t="s">
        <v>154</v>
      </c>
      <c r="E406" s="228" t="s">
        <v>598</v>
      </c>
      <c r="F406" s="229" t="s">
        <v>599</v>
      </c>
      <c r="G406" s="230" t="s">
        <v>157</v>
      </c>
      <c r="H406" s="231">
        <v>83.5</v>
      </c>
      <c r="I406" s="232"/>
      <c r="J406" s="233">
        <f>ROUND(I406*H406,2)</f>
        <v>0</v>
      </c>
      <c r="K406" s="229" t="s">
        <v>158</v>
      </c>
      <c r="L406" s="45"/>
      <c r="M406" s="234" t="s">
        <v>1</v>
      </c>
      <c r="N406" s="235" t="s">
        <v>44</v>
      </c>
      <c r="O406" s="92"/>
      <c r="P406" s="236">
        <f>O406*H406</f>
        <v>0</v>
      </c>
      <c r="Q406" s="236">
        <v>0.0016000000000000001</v>
      </c>
      <c r="R406" s="236">
        <f>Q406*H406</f>
        <v>0.1336</v>
      </c>
      <c r="S406" s="236">
        <v>0</v>
      </c>
      <c r="T406" s="237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8" t="s">
        <v>159</v>
      </c>
      <c r="AT406" s="238" t="s">
        <v>154</v>
      </c>
      <c r="AU406" s="238" t="s">
        <v>87</v>
      </c>
      <c r="AY406" s="18" t="s">
        <v>152</v>
      </c>
      <c r="BE406" s="239">
        <f>IF(N406="základní",J406,0)</f>
        <v>0</v>
      </c>
      <c r="BF406" s="239">
        <f>IF(N406="snížená",J406,0)</f>
        <v>0</v>
      </c>
      <c r="BG406" s="239">
        <f>IF(N406="zákl. přenesená",J406,0)</f>
        <v>0</v>
      </c>
      <c r="BH406" s="239">
        <f>IF(N406="sníž. přenesená",J406,0)</f>
        <v>0</v>
      </c>
      <c r="BI406" s="239">
        <f>IF(N406="nulová",J406,0)</f>
        <v>0</v>
      </c>
      <c r="BJ406" s="18" t="s">
        <v>21</v>
      </c>
      <c r="BK406" s="239">
        <f>ROUND(I406*H406,2)</f>
        <v>0</v>
      </c>
      <c r="BL406" s="18" t="s">
        <v>159</v>
      </c>
      <c r="BM406" s="238" t="s">
        <v>600</v>
      </c>
    </row>
    <row r="407" s="13" customFormat="1">
      <c r="A407" s="13"/>
      <c r="B407" s="240"/>
      <c r="C407" s="241"/>
      <c r="D407" s="242" t="s">
        <v>161</v>
      </c>
      <c r="E407" s="243" t="s">
        <v>1</v>
      </c>
      <c r="F407" s="244" t="s">
        <v>601</v>
      </c>
      <c r="G407" s="241"/>
      <c r="H407" s="243" t="s">
        <v>1</v>
      </c>
      <c r="I407" s="245"/>
      <c r="J407" s="241"/>
      <c r="K407" s="241"/>
      <c r="L407" s="246"/>
      <c r="M407" s="247"/>
      <c r="N407" s="248"/>
      <c r="O407" s="248"/>
      <c r="P407" s="248"/>
      <c r="Q407" s="248"/>
      <c r="R407" s="248"/>
      <c r="S407" s="248"/>
      <c r="T407" s="249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0" t="s">
        <v>161</v>
      </c>
      <c r="AU407" s="250" t="s">
        <v>87</v>
      </c>
      <c r="AV407" s="13" t="s">
        <v>21</v>
      </c>
      <c r="AW407" s="13" t="s">
        <v>36</v>
      </c>
      <c r="AX407" s="13" t="s">
        <v>79</v>
      </c>
      <c r="AY407" s="250" t="s">
        <v>152</v>
      </c>
    </row>
    <row r="408" s="14" customFormat="1">
      <c r="A408" s="14"/>
      <c r="B408" s="251"/>
      <c r="C408" s="252"/>
      <c r="D408" s="242" t="s">
        <v>161</v>
      </c>
      <c r="E408" s="253" t="s">
        <v>1</v>
      </c>
      <c r="F408" s="254" t="s">
        <v>590</v>
      </c>
      <c r="G408" s="252"/>
      <c r="H408" s="255">
        <v>83.5</v>
      </c>
      <c r="I408" s="256"/>
      <c r="J408" s="252"/>
      <c r="K408" s="252"/>
      <c r="L408" s="257"/>
      <c r="M408" s="258"/>
      <c r="N408" s="259"/>
      <c r="O408" s="259"/>
      <c r="P408" s="259"/>
      <c r="Q408" s="259"/>
      <c r="R408" s="259"/>
      <c r="S408" s="259"/>
      <c r="T408" s="260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61" t="s">
        <v>161</v>
      </c>
      <c r="AU408" s="261" t="s">
        <v>87</v>
      </c>
      <c r="AV408" s="14" t="s">
        <v>87</v>
      </c>
      <c r="AW408" s="14" t="s">
        <v>36</v>
      </c>
      <c r="AX408" s="14" t="s">
        <v>21</v>
      </c>
      <c r="AY408" s="261" t="s">
        <v>152</v>
      </c>
    </row>
    <row r="409" s="2" customFormat="1" ht="16.5" customHeight="1">
      <c r="A409" s="39"/>
      <c r="B409" s="40"/>
      <c r="C409" s="227" t="s">
        <v>602</v>
      </c>
      <c r="D409" s="227" t="s">
        <v>154</v>
      </c>
      <c r="E409" s="228" t="s">
        <v>603</v>
      </c>
      <c r="F409" s="229" t="s">
        <v>604</v>
      </c>
      <c r="G409" s="230" t="s">
        <v>157</v>
      </c>
      <c r="H409" s="231">
        <v>84.625</v>
      </c>
      <c r="I409" s="232"/>
      <c r="J409" s="233">
        <f>ROUND(I409*H409,2)</f>
        <v>0</v>
      </c>
      <c r="K409" s="229" t="s">
        <v>158</v>
      </c>
      <c r="L409" s="45"/>
      <c r="M409" s="234" t="s">
        <v>1</v>
      </c>
      <c r="N409" s="235" t="s">
        <v>44</v>
      </c>
      <c r="O409" s="92"/>
      <c r="P409" s="236">
        <f>O409*H409</f>
        <v>0</v>
      </c>
      <c r="Q409" s="236">
        <v>1.0000000000000001E-05</v>
      </c>
      <c r="R409" s="236">
        <f>Q409*H409</f>
        <v>0.00084625000000000011</v>
      </c>
      <c r="S409" s="236">
        <v>0</v>
      </c>
      <c r="T409" s="237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8" t="s">
        <v>159</v>
      </c>
      <c r="AT409" s="238" t="s">
        <v>154</v>
      </c>
      <c r="AU409" s="238" t="s">
        <v>87</v>
      </c>
      <c r="AY409" s="18" t="s">
        <v>152</v>
      </c>
      <c r="BE409" s="239">
        <f>IF(N409="základní",J409,0)</f>
        <v>0</v>
      </c>
      <c r="BF409" s="239">
        <f>IF(N409="snížená",J409,0)</f>
        <v>0</v>
      </c>
      <c r="BG409" s="239">
        <f>IF(N409="zákl. přenesená",J409,0)</f>
        <v>0</v>
      </c>
      <c r="BH409" s="239">
        <f>IF(N409="sníž. přenesená",J409,0)</f>
        <v>0</v>
      </c>
      <c r="BI409" s="239">
        <f>IF(N409="nulová",J409,0)</f>
        <v>0</v>
      </c>
      <c r="BJ409" s="18" t="s">
        <v>21</v>
      </c>
      <c r="BK409" s="239">
        <f>ROUND(I409*H409,2)</f>
        <v>0</v>
      </c>
      <c r="BL409" s="18" t="s">
        <v>159</v>
      </c>
      <c r="BM409" s="238" t="s">
        <v>605</v>
      </c>
    </row>
    <row r="410" s="13" customFormat="1">
      <c r="A410" s="13"/>
      <c r="B410" s="240"/>
      <c r="C410" s="241"/>
      <c r="D410" s="242" t="s">
        <v>161</v>
      </c>
      <c r="E410" s="243" t="s">
        <v>1</v>
      </c>
      <c r="F410" s="244" t="s">
        <v>589</v>
      </c>
      <c r="G410" s="241"/>
      <c r="H410" s="243" t="s">
        <v>1</v>
      </c>
      <c r="I410" s="245"/>
      <c r="J410" s="241"/>
      <c r="K410" s="241"/>
      <c r="L410" s="246"/>
      <c r="M410" s="247"/>
      <c r="N410" s="248"/>
      <c r="O410" s="248"/>
      <c r="P410" s="248"/>
      <c r="Q410" s="248"/>
      <c r="R410" s="248"/>
      <c r="S410" s="248"/>
      <c r="T410" s="249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50" t="s">
        <v>161</v>
      </c>
      <c r="AU410" s="250" t="s">
        <v>87</v>
      </c>
      <c r="AV410" s="13" t="s">
        <v>21</v>
      </c>
      <c r="AW410" s="13" t="s">
        <v>36</v>
      </c>
      <c r="AX410" s="13" t="s">
        <v>79</v>
      </c>
      <c r="AY410" s="250" t="s">
        <v>152</v>
      </c>
    </row>
    <row r="411" s="14" customFormat="1">
      <c r="A411" s="14"/>
      <c r="B411" s="251"/>
      <c r="C411" s="252"/>
      <c r="D411" s="242" t="s">
        <v>161</v>
      </c>
      <c r="E411" s="253" t="s">
        <v>1</v>
      </c>
      <c r="F411" s="254" t="s">
        <v>606</v>
      </c>
      <c r="G411" s="252"/>
      <c r="H411" s="255">
        <v>83.5</v>
      </c>
      <c r="I411" s="256"/>
      <c r="J411" s="252"/>
      <c r="K411" s="252"/>
      <c r="L411" s="257"/>
      <c r="M411" s="258"/>
      <c r="N411" s="259"/>
      <c r="O411" s="259"/>
      <c r="P411" s="259"/>
      <c r="Q411" s="259"/>
      <c r="R411" s="259"/>
      <c r="S411" s="259"/>
      <c r="T411" s="260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61" t="s">
        <v>161</v>
      </c>
      <c r="AU411" s="261" t="s">
        <v>87</v>
      </c>
      <c r="AV411" s="14" t="s">
        <v>87</v>
      </c>
      <c r="AW411" s="14" t="s">
        <v>36</v>
      </c>
      <c r="AX411" s="14" t="s">
        <v>79</v>
      </c>
      <c r="AY411" s="261" t="s">
        <v>152</v>
      </c>
    </row>
    <row r="412" s="14" customFormat="1">
      <c r="A412" s="14"/>
      <c r="B412" s="251"/>
      <c r="C412" s="252"/>
      <c r="D412" s="242" t="s">
        <v>161</v>
      </c>
      <c r="E412" s="253" t="s">
        <v>1</v>
      </c>
      <c r="F412" s="254" t="s">
        <v>607</v>
      </c>
      <c r="G412" s="252"/>
      <c r="H412" s="255">
        <v>1.125</v>
      </c>
      <c r="I412" s="256"/>
      <c r="J412" s="252"/>
      <c r="K412" s="252"/>
      <c r="L412" s="257"/>
      <c r="M412" s="258"/>
      <c r="N412" s="259"/>
      <c r="O412" s="259"/>
      <c r="P412" s="259"/>
      <c r="Q412" s="259"/>
      <c r="R412" s="259"/>
      <c r="S412" s="259"/>
      <c r="T412" s="260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61" t="s">
        <v>161</v>
      </c>
      <c r="AU412" s="261" t="s">
        <v>87</v>
      </c>
      <c r="AV412" s="14" t="s">
        <v>87</v>
      </c>
      <c r="AW412" s="14" t="s">
        <v>36</v>
      </c>
      <c r="AX412" s="14" t="s">
        <v>79</v>
      </c>
      <c r="AY412" s="261" t="s">
        <v>152</v>
      </c>
    </row>
    <row r="413" s="15" customFormat="1">
      <c r="A413" s="15"/>
      <c r="B413" s="262"/>
      <c r="C413" s="263"/>
      <c r="D413" s="242" t="s">
        <v>161</v>
      </c>
      <c r="E413" s="264" t="s">
        <v>1</v>
      </c>
      <c r="F413" s="265" t="s">
        <v>182</v>
      </c>
      <c r="G413" s="263"/>
      <c r="H413" s="266">
        <v>84.625</v>
      </c>
      <c r="I413" s="267"/>
      <c r="J413" s="263"/>
      <c r="K413" s="263"/>
      <c r="L413" s="268"/>
      <c r="M413" s="269"/>
      <c r="N413" s="270"/>
      <c r="O413" s="270"/>
      <c r="P413" s="270"/>
      <c r="Q413" s="270"/>
      <c r="R413" s="270"/>
      <c r="S413" s="270"/>
      <c r="T413" s="271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72" t="s">
        <v>161</v>
      </c>
      <c r="AU413" s="272" t="s">
        <v>87</v>
      </c>
      <c r="AV413" s="15" t="s">
        <v>159</v>
      </c>
      <c r="AW413" s="15" t="s">
        <v>36</v>
      </c>
      <c r="AX413" s="15" t="s">
        <v>21</v>
      </c>
      <c r="AY413" s="272" t="s">
        <v>152</v>
      </c>
    </row>
    <row r="414" s="2" customFormat="1" ht="33" customHeight="1">
      <c r="A414" s="39"/>
      <c r="B414" s="40"/>
      <c r="C414" s="227" t="s">
        <v>608</v>
      </c>
      <c r="D414" s="227" t="s">
        <v>154</v>
      </c>
      <c r="E414" s="228" t="s">
        <v>609</v>
      </c>
      <c r="F414" s="229" t="s">
        <v>610</v>
      </c>
      <c r="G414" s="230" t="s">
        <v>209</v>
      </c>
      <c r="H414" s="231">
        <v>6</v>
      </c>
      <c r="I414" s="232"/>
      <c r="J414" s="233">
        <f>ROUND(I414*H414,2)</f>
        <v>0</v>
      </c>
      <c r="K414" s="229" t="s">
        <v>158</v>
      </c>
      <c r="L414" s="45"/>
      <c r="M414" s="234" t="s">
        <v>1</v>
      </c>
      <c r="N414" s="235" t="s">
        <v>44</v>
      </c>
      <c r="O414" s="92"/>
      <c r="P414" s="236">
        <f>O414*H414</f>
        <v>0</v>
      </c>
      <c r="Q414" s="236">
        <v>0.31936202000000002</v>
      </c>
      <c r="R414" s="236">
        <f>Q414*H414</f>
        <v>1.9161721200000002</v>
      </c>
      <c r="S414" s="236">
        <v>0</v>
      </c>
      <c r="T414" s="237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8" t="s">
        <v>159</v>
      </c>
      <c r="AT414" s="238" t="s">
        <v>154</v>
      </c>
      <c r="AU414" s="238" t="s">
        <v>87</v>
      </c>
      <c r="AY414" s="18" t="s">
        <v>152</v>
      </c>
      <c r="BE414" s="239">
        <f>IF(N414="základní",J414,0)</f>
        <v>0</v>
      </c>
      <c r="BF414" s="239">
        <f>IF(N414="snížená",J414,0)</f>
        <v>0</v>
      </c>
      <c r="BG414" s="239">
        <f>IF(N414="zákl. přenesená",J414,0)</f>
        <v>0</v>
      </c>
      <c r="BH414" s="239">
        <f>IF(N414="sníž. přenesená",J414,0)</f>
        <v>0</v>
      </c>
      <c r="BI414" s="239">
        <f>IF(N414="nulová",J414,0)</f>
        <v>0</v>
      </c>
      <c r="BJ414" s="18" t="s">
        <v>21</v>
      </c>
      <c r="BK414" s="239">
        <f>ROUND(I414*H414,2)</f>
        <v>0</v>
      </c>
      <c r="BL414" s="18" t="s">
        <v>159</v>
      </c>
      <c r="BM414" s="238" t="s">
        <v>611</v>
      </c>
    </row>
    <row r="415" s="13" customFormat="1">
      <c r="A415" s="13"/>
      <c r="B415" s="240"/>
      <c r="C415" s="241"/>
      <c r="D415" s="242" t="s">
        <v>161</v>
      </c>
      <c r="E415" s="243" t="s">
        <v>1</v>
      </c>
      <c r="F415" s="244" t="s">
        <v>612</v>
      </c>
      <c r="G415" s="241"/>
      <c r="H415" s="243" t="s">
        <v>1</v>
      </c>
      <c r="I415" s="245"/>
      <c r="J415" s="241"/>
      <c r="K415" s="241"/>
      <c r="L415" s="246"/>
      <c r="M415" s="247"/>
      <c r="N415" s="248"/>
      <c r="O415" s="248"/>
      <c r="P415" s="248"/>
      <c r="Q415" s="248"/>
      <c r="R415" s="248"/>
      <c r="S415" s="248"/>
      <c r="T415" s="249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50" t="s">
        <v>161</v>
      </c>
      <c r="AU415" s="250" t="s">
        <v>87</v>
      </c>
      <c r="AV415" s="13" t="s">
        <v>21</v>
      </c>
      <c r="AW415" s="13" t="s">
        <v>36</v>
      </c>
      <c r="AX415" s="13" t="s">
        <v>79</v>
      </c>
      <c r="AY415" s="250" t="s">
        <v>152</v>
      </c>
    </row>
    <row r="416" s="14" customFormat="1">
      <c r="A416" s="14"/>
      <c r="B416" s="251"/>
      <c r="C416" s="252"/>
      <c r="D416" s="242" t="s">
        <v>161</v>
      </c>
      <c r="E416" s="253" t="s">
        <v>1</v>
      </c>
      <c r="F416" s="254" t="s">
        <v>613</v>
      </c>
      <c r="G416" s="252"/>
      <c r="H416" s="255">
        <v>6</v>
      </c>
      <c r="I416" s="256"/>
      <c r="J416" s="252"/>
      <c r="K416" s="252"/>
      <c r="L416" s="257"/>
      <c r="M416" s="258"/>
      <c r="N416" s="259"/>
      <c r="O416" s="259"/>
      <c r="P416" s="259"/>
      <c r="Q416" s="259"/>
      <c r="R416" s="259"/>
      <c r="S416" s="259"/>
      <c r="T416" s="260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61" t="s">
        <v>161</v>
      </c>
      <c r="AU416" s="261" t="s">
        <v>87</v>
      </c>
      <c r="AV416" s="14" t="s">
        <v>87</v>
      </c>
      <c r="AW416" s="14" t="s">
        <v>36</v>
      </c>
      <c r="AX416" s="14" t="s">
        <v>21</v>
      </c>
      <c r="AY416" s="261" t="s">
        <v>152</v>
      </c>
    </row>
    <row r="417" s="2" customFormat="1" ht="24.15" customHeight="1">
      <c r="A417" s="39"/>
      <c r="B417" s="40"/>
      <c r="C417" s="273" t="s">
        <v>614</v>
      </c>
      <c r="D417" s="273" t="s">
        <v>291</v>
      </c>
      <c r="E417" s="274" t="s">
        <v>615</v>
      </c>
      <c r="F417" s="275" t="s">
        <v>616</v>
      </c>
      <c r="G417" s="276" t="s">
        <v>209</v>
      </c>
      <c r="H417" s="277">
        <v>6.2999999999999998</v>
      </c>
      <c r="I417" s="278"/>
      <c r="J417" s="279">
        <f>ROUND(I417*H417,2)</f>
        <v>0</v>
      </c>
      <c r="K417" s="275" t="s">
        <v>158</v>
      </c>
      <c r="L417" s="280"/>
      <c r="M417" s="281" t="s">
        <v>1</v>
      </c>
      <c r="N417" s="282" t="s">
        <v>44</v>
      </c>
      <c r="O417" s="92"/>
      <c r="P417" s="236">
        <f>O417*H417</f>
        <v>0</v>
      </c>
      <c r="Q417" s="236">
        <v>0.11167000000000001</v>
      </c>
      <c r="R417" s="236">
        <f>Q417*H417</f>
        <v>0.70352100000000006</v>
      </c>
      <c r="S417" s="236">
        <v>0</v>
      </c>
      <c r="T417" s="237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8" t="s">
        <v>503</v>
      </c>
      <c r="AT417" s="238" t="s">
        <v>291</v>
      </c>
      <c r="AU417" s="238" t="s">
        <v>87</v>
      </c>
      <c r="AY417" s="18" t="s">
        <v>152</v>
      </c>
      <c r="BE417" s="239">
        <f>IF(N417="základní",J417,0)</f>
        <v>0</v>
      </c>
      <c r="BF417" s="239">
        <f>IF(N417="snížená",J417,0)</f>
        <v>0</v>
      </c>
      <c r="BG417" s="239">
        <f>IF(N417="zákl. přenesená",J417,0)</f>
        <v>0</v>
      </c>
      <c r="BH417" s="239">
        <f>IF(N417="sníž. přenesená",J417,0)</f>
        <v>0</v>
      </c>
      <c r="BI417" s="239">
        <f>IF(N417="nulová",J417,0)</f>
        <v>0</v>
      </c>
      <c r="BJ417" s="18" t="s">
        <v>21</v>
      </c>
      <c r="BK417" s="239">
        <f>ROUND(I417*H417,2)</f>
        <v>0</v>
      </c>
      <c r="BL417" s="18" t="s">
        <v>503</v>
      </c>
      <c r="BM417" s="238" t="s">
        <v>617</v>
      </c>
    </row>
    <row r="418" s="14" customFormat="1">
      <c r="A418" s="14"/>
      <c r="B418" s="251"/>
      <c r="C418" s="252"/>
      <c r="D418" s="242" t="s">
        <v>161</v>
      </c>
      <c r="E418" s="252"/>
      <c r="F418" s="254" t="s">
        <v>618</v>
      </c>
      <c r="G418" s="252"/>
      <c r="H418" s="255">
        <v>6.2999999999999998</v>
      </c>
      <c r="I418" s="256"/>
      <c r="J418" s="252"/>
      <c r="K418" s="252"/>
      <c r="L418" s="257"/>
      <c r="M418" s="258"/>
      <c r="N418" s="259"/>
      <c r="O418" s="259"/>
      <c r="P418" s="259"/>
      <c r="Q418" s="259"/>
      <c r="R418" s="259"/>
      <c r="S418" s="259"/>
      <c r="T418" s="260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61" t="s">
        <v>161</v>
      </c>
      <c r="AU418" s="261" t="s">
        <v>87</v>
      </c>
      <c r="AV418" s="14" t="s">
        <v>87</v>
      </c>
      <c r="AW418" s="14" t="s">
        <v>4</v>
      </c>
      <c r="AX418" s="14" t="s">
        <v>21</v>
      </c>
      <c r="AY418" s="261" t="s">
        <v>152</v>
      </c>
    </row>
    <row r="419" s="2" customFormat="1" ht="37.8" customHeight="1">
      <c r="A419" s="39"/>
      <c r="B419" s="40"/>
      <c r="C419" s="227" t="s">
        <v>619</v>
      </c>
      <c r="D419" s="227" t="s">
        <v>154</v>
      </c>
      <c r="E419" s="228" t="s">
        <v>620</v>
      </c>
      <c r="F419" s="229" t="s">
        <v>621</v>
      </c>
      <c r="G419" s="230" t="s">
        <v>209</v>
      </c>
      <c r="H419" s="231">
        <v>27.100000000000001</v>
      </c>
      <c r="I419" s="232"/>
      <c r="J419" s="233">
        <f>ROUND(I419*H419,2)</f>
        <v>0</v>
      </c>
      <c r="K419" s="229" t="s">
        <v>158</v>
      </c>
      <c r="L419" s="45"/>
      <c r="M419" s="234" t="s">
        <v>1</v>
      </c>
      <c r="N419" s="235" t="s">
        <v>44</v>
      </c>
      <c r="O419" s="92"/>
      <c r="P419" s="236">
        <f>O419*H419</f>
        <v>0</v>
      </c>
      <c r="Q419" s="236">
        <v>0.1295</v>
      </c>
      <c r="R419" s="236">
        <f>Q419*H419</f>
        <v>3.5094500000000002</v>
      </c>
      <c r="S419" s="236">
        <v>0</v>
      </c>
      <c r="T419" s="237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38" t="s">
        <v>159</v>
      </c>
      <c r="AT419" s="238" t="s">
        <v>154</v>
      </c>
      <c r="AU419" s="238" t="s">
        <v>87</v>
      </c>
      <c r="AY419" s="18" t="s">
        <v>152</v>
      </c>
      <c r="BE419" s="239">
        <f>IF(N419="základní",J419,0)</f>
        <v>0</v>
      </c>
      <c r="BF419" s="239">
        <f>IF(N419="snížená",J419,0)</f>
        <v>0</v>
      </c>
      <c r="BG419" s="239">
        <f>IF(N419="zákl. přenesená",J419,0)</f>
        <v>0</v>
      </c>
      <c r="BH419" s="239">
        <f>IF(N419="sníž. přenesená",J419,0)</f>
        <v>0</v>
      </c>
      <c r="BI419" s="239">
        <f>IF(N419="nulová",J419,0)</f>
        <v>0</v>
      </c>
      <c r="BJ419" s="18" t="s">
        <v>21</v>
      </c>
      <c r="BK419" s="239">
        <f>ROUND(I419*H419,2)</f>
        <v>0</v>
      </c>
      <c r="BL419" s="18" t="s">
        <v>159</v>
      </c>
      <c r="BM419" s="238" t="s">
        <v>622</v>
      </c>
    </row>
    <row r="420" s="13" customFormat="1">
      <c r="A420" s="13"/>
      <c r="B420" s="240"/>
      <c r="C420" s="241"/>
      <c r="D420" s="242" t="s">
        <v>161</v>
      </c>
      <c r="E420" s="243" t="s">
        <v>1</v>
      </c>
      <c r="F420" s="244" t="s">
        <v>623</v>
      </c>
      <c r="G420" s="241"/>
      <c r="H420" s="243" t="s">
        <v>1</v>
      </c>
      <c r="I420" s="245"/>
      <c r="J420" s="241"/>
      <c r="K420" s="241"/>
      <c r="L420" s="246"/>
      <c r="M420" s="247"/>
      <c r="N420" s="248"/>
      <c r="O420" s="248"/>
      <c r="P420" s="248"/>
      <c r="Q420" s="248"/>
      <c r="R420" s="248"/>
      <c r="S420" s="248"/>
      <c r="T420" s="249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0" t="s">
        <v>161</v>
      </c>
      <c r="AU420" s="250" t="s">
        <v>87</v>
      </c>
      <c r="AV420" s="13" t="s">
        <v>21</v>
      </c>
      <c r="AW420" s="13" t="s">
        <v>36</v>
      </c>
      <c r="AX420" s="13" t="s">
        <v>79</v>
      </c>
      <c r="AY420" s="250" t="s">
        <v>152</v>
      </c>
    </row>
    <row r="421" s="14" customFormat="1">
      <c r="A421" s="14"/>
      <c r="B421" s="251"/>
      <c r="C421" s="252"/>
      <c r="D421" s="242" t="s">
        <v>161</v>
      </c>
      <c r="E421" s="253" t="s">
        <v>1</v>
      </c>
      <c r="F421" s="254" t="s">
        <v>624</v>
      </c>
      <c r="G421" s="252"/>
      <c r="H421" s="255">
        <v>27.100000000000001</v>
      </c>
      <c r="I421" s="256"/>
      <c r="J421" s="252"/>
      <c r="K421" s="252"/>
      <c r="L421" s="257"/>
      <c r="M421" s="258"/>
      <c r="N421" s="259"/>
      <c r="O421" s="259"/>
      <c r="P421" s="259"/>
      <c r="Q421" s="259"/>
      <c r="R421" s="259"/>
      <c r="S421" s="259"/>
      <c r="T421" s="260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61" t="s">
        <v>161</v>
      </c>
      <c r="AU421" s="261" t="s">
        <v>87</v>
      </c>
      <c r="AV421" s="14" t="s">
        <v>87</v>
      </c>
      <c r="AW421" s="14" t="s">
        <v>36</v>
      </c>
      <c r="AX421" s="14" t="s">
        <v>21</v>
      </c>
      <c r="AY421" s="261" t="s">
        <v>152</v>
      </c>
    </row>
    <row r="422" s="2" customFormat="1" ht="16.5" customHeight="1">
      <c r="A422" s="39"/>
      <c r="B422" s="40"/>
      <c r="C422" s="273" t="s">
        <v>625</v>
      </c>
      <c r="D422" s="273" t="s">
        <v>291</v>
      </c>
      <c r="E422" s="274" t="s">
        <v>626</v>
      </c>
      <c r="F422" s="275" t="s">
        <v>627</v>
      </c>
      <c r="G422" s="276" t="s">
        <v>209</v>
      </c>
      <c r="H422" s="277">
        <v>27.641999999999999</v>
      </c>
      <c r="I422" s="278"/>
      <c r="J422" s="279">
        <f>ROUND(I422*H422,2)</f>
        <v>0</v>
      </c>
      <c r="K422" s="275" t="s">
        <v>158</v>
      </c>
      <c r="L422" s="280"/>
      <c r="M422" s="281" t="s">
        <v>1</v>
      </c>
      <c r="N422" s="282" t="s">
        <v>44</v>
      </c>
      <c r="O422" s="92"/>
      <c r="P422" s="236">
        <f>O422*H422</f>
        <v>0</v>
      </c>
      <c r="Q422" s="236">
        <v>0.056120000000000003</v>
      </c>
      <c r="R422" s="236">
        <f>Q422*H422</f>
        <v>1.55126904</v>
      </c>
      <c r="S422" s="236">
        <v>0</v>
      </c>
      <c r="T422" s="237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8" t="s">
        <v>201</v>
      </c>
      <c r="AT422" s="238" t="s">
        <v>291</v>
      </c>
      <c r="AU422" s="238" t="s">
        <v>87</v>
      </c>
      <c r="AY422" s="18" t="s">
        <v>152</v>
      </c>
      <c r="BE422" s="239">
        <f>IF(N422="základní",J422,0)</f>
        <v>0</v>
      </c>
      <c r="BF422" s="239">
        <f>IF(N422="snížená",J422,0)</f>
        <v>0</v>
      </c>
      <c r="BG422" s="239">
        <f>IF(N422="zákl. přenesená",J422,0)</f>
        <v>0</v>
      </c>
      <c r="BH422" s="239">
        <f>IF(N422="sníž. přenesená",J422,0)</f>
        <v>0</v>
      </c>
      <c r="BI422" s="239">
        <f>IF(N422="nulová",J422,0)</f>
        <v>0</v>
      </c>
      <c r="BJ422" s="18" t="s">
        <v>21</v>
      </c>
      <c r="BK422" s="239">
        <f>ROUND(I422*H422,2)</f>
        <v>0</v>
      </c>
      <c r="BL422" s="18" t="s">
        <v>159</v>
      </c>
      <c r="BM422" s="238" t="s">
        <v>628</v>
      </c>
    </row>
    <row r="423" s="14" customFormat="1">
      <c r="A423" s="14"/>
      <c r="B423" s="251"/>
      <c r="C423" s="252"/>
      <c r="D423" s="242" t="s">
        <v>161</v>
      </c>
      <c r="E423" s="252"/>
      <c r="F423" s="254" t="s">
        <v>629</v>
      </c>
      <c r="G423" s="252"/>
      <c r="H423" s="255">
        <v>27.641999999999999</v>
      </c>
      <c r="I423" s="256"/>
      <c r="J423" s="252"/>
      <c r="K423" s="252"/>
      <c r="L423" s="257"/>
      <c r="M423" s="258"/>
      <c r="N423" s="259"/>
      <c r="O423" s="259"/>
      <c r="P423" s="259"/>
      <c r="Q423" s="259"/>
      <c r="R423" s="259"/>
      <c r="S423" s="259"/>
      <c r="T423" s="260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61" t="s">
        <v>161</v>
      </c>
      <c r="AU423" s="261" t="s">
        <v>87</v>
      </c>
      <c r="AV423" s="14" t="s">
        <v>87</v>
      </c>
      <c r="AW423" s="14" t="s">
        <v>4</v>
      </c>
      <c r="AX423" s="14" t="s">
        <v>21</v>
      </c>
      <c r="AY423" s="261" t="s">
        <v>152</v>
      </c>
    </row>
    <row r="424" s="2" customFormat="1" ht="24.15" customHeight="1">
      <c r="A424" s="39"/>
      <c r="B424" s="40"/>
      <c r="C424" s="227" t="s">
        <v>630</v>
      </c>
      <c r="D424" s="227" t="s">
        <v>154</v>
      </c>
      <c r="E424" s="228" t="s">
        <v>631</v>
      </c>
      <c r="F424" s="229" t="s">
        <v>632</v>
      </c>
      <c r="G424" s="230" t="s">
        <v>209</v>
      </c>
      <c r="H424" s="231">
        <v>503</v>
      </c>
      <c r="I424" s="232"/>
      <c r="J424" s="233">
        <f>ROUND(I424*H424,2)</f>
        <v>0</v>
      </c>
      <c r="K424" s="229" t="s">
        <v>1</v>
      </c>
      <c r="L424" s="45"/>
      <c r="M424" s="234" t="s">
        <v>1</v>
      </c>
      <c r="N424" s="235" t="s">
        <v>44</v>
      </c>
      <c r="O424" s="92"/>
      <c r="P424" s="236">
        <f>O424*H424</f>
        <v>0</v>
      </c>
      <c r="Q424" s="236">
        <v>0.14066999999999999</v>
      </c>
      <c r="R424" s="236">
        <f>Q424*H424</f>
        <v>70.757009999999994</v>
      </c>
      <c r="S424" s="236">
        <v>0</v>
      </c>
      <c r="T424" s="237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38" t="s">
        <v>159</v>
      </c>
      <c r="AT424" s="238" t="s">
        <v>154</v>
      </c>
      <c r="AU424" s="238" t="s">
        <v>87</v>
      </c>
      <c r="AY424" s="18" t="s">
        <v>152</v>
      </c>
      <c r="BE424" s="239">
        <f>IF(N424="základní",J424,0)</f>
        <v>0</v>
      </c>
      <c r="BF424" s="239">
        <f>IF(N424="snížená",J424,0)</f>
        <v>0</v>
      </c>
      <c r="BG424" s="239">
        <f>IF(N424="zákl. přenesená",J424,0)</f>
        <v>0</v>
      </c>
      <c r="BH424" s="239">
        <f>IF(N424="sníž. přenesená",J424,0)</f>
        <v>0</v>
      </c>
      <c r="BI424" s="239">
        <f>IF(N424="nulová",J424,0)</f>
        <v>0</v>
      </c>
      <c r="BJ424" s="18" t="s">
        <v>21</v>
      </c>
      <c r="BK424" s="239">
        <f>ROUND(I424*H424,2)</f>
        <v>0</v>
      </c>
      <c r="BL424" s="18" t="s">
        <v>159</v>
      </c>
      <c r="BM424" s="238" t="s">
        <v>633</v>
      </c>
    </row>
    <row r="425" s="13" customFormat="1">
      <c r="A425" s="13"/>
      <c r="B425" s="240"/>
      <c r="C425" s="241"/>
      <c r="D425" s="242" t="s">
        <v>161</v>
      </c>
      <c r="E425" s="243" t="s">
        <v>1</v>
      </c>
      <c r="F425" s="244" t="s">
        <v>634</v>
      </c>
      <c r="G425" s="241"/>
      <c r="H425" s="243" t="s">
        <v>1</v>
      </c>
      <c r="I425" s="245"/>
      <c r="J425" s="241"/>
      <c r="K425" s="241"/>
      <c r="L425" s="246"/>
      <c r="M425" s="247"/>
      <c r="N425" s="248"/>
      <c r="O425" s="248"/>
      <c r="P425" s="248"/>
      <c r="Q425" s="248"/>
      <c r="R425" s="248"/>
      <c r="S425" s="248"/>
      <c r="T425" s="249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50" t="s">
        <v>161</v>
      </c>
      <c r="AU425" s="250" t="s">
        <v>87</v>
      </c>
      <c r="AV425" s="13" t="s">
        <v>21</v>
      </c>
      <c r="AW425" s="13" t="s">
        <v>36</v>
      </c>
      <c r="AX425" s="13" t="s">
        <v>79</v>
      </c>
      <c r="AY425" s="250" t="s">
        <v>152</v>
      </c>
    </row>
    <row r="426" s="14" customFormat="1">
      <c r="A426" s="14"/>
      <c r="B426" s="251"/>
      <c r="C426" s="252"/>
      <c r="D426" s="242" t="s">
        <v>161</v>
      </c>
      <c r="E426" s="253" t="s">
        <v>1</v>
      </c>
      <c r="F426" s="254" t="s">
        <v>635</v>
      </c>
      <c r="G426" s="252"/>
      <c r="H426" s="255">
        <v>503</v>
      </c>
      <c r="I426" s="256"/>
      <c r="J426" s="252"/>
      <c r="K426" s="252"/>
      <c r="L426" s="257"/>
      <c r="M426" s="258"/>
      <c r="N426" s="259"/>
      <c r="O426" s="259"/>
      <c r="P426" s="259"/>
      <c r="Q426" s="259"/>
      <c r="R426" s="259"/>
      <c r="S426" s="259"/>
      <c r="T426" s="260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61" t="s">
        <v>161</v>
      </c>
      <c r="AU426" s="261" t="s">
        <v>87</v>
      </c>
      <c r="AV426" s="14" t="s">
        <v>87</v>
      </c>
      <c r="AW426" s="14" t="s">
        <v>36</v>
      </c>
      <c r="AX426" s="14" t="s">
        <v>79</v>
      </c>
      <c r="AY426" s="261" t="s">
        <v>152</v>
      </c>
    </row>
    <row r="427" s="15" customFormat="1">
      <c r="A427" s="15"/>
      <c r="B427" s="262"/>
      <c r="C427" s="263"/>
      <c r="D427" s="242" t="s">
        <v>161</v>
      </c>
      <c r="E427" s="264" t="s">
        <v>1</v>
      </c>
      <c r="F427" s="265" t="s">
        <v>182</v>
      </c>
      <c r="G427" s="263"/>
      <c r="H427" s="266">
        <v>503</v>
      </c>
      <c r="I427" s="267"/>
      <c r="J427" s="263"/>
      <c r="K427" s="263"/>
      <c r="L427" s="268"/>
      <c r="M427" s="269"/>
      <c r="N427" s="270"/>
      <c r="O427" s="270"/>
      <c r="P427" s="270"/>
      <c r="Q427" s="270"/>
      <c r="R427" s="270"/>
      <c r="S427" s="270"/>
      <c r="T427" s="271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72" t="s">
        <v>161</v>
      </c>
      <c r="AU427" s="272" t="s">
        <v>87</v>
      </c>
      <c r="AV427" s="15" t="s">
        <v>159</v>
      </c>
      <c r="AW427" s="15" t="s">
        <v>36</v>
      </c>
      <c r="AX427" s="15" t="s">
        <v>21</v>
      </c>
      <c r="AY427" s="272" t="s">
        <v>152</v>
      </c>
    </row>
    <row r="428" s="2" customFormat="1" ht="24.15" customHeight="1">
      <c r="A428" s="39"/>
      <c r="B428" s="40"/>
      <c r="C428" s="273" t="s">
        <v>636</v>
      </c>
      <c r="D428" s="273" t="s">
        <v>291</v>
      </c>
      <c r="E428" s="274" t="s">
        <v>637</v>
      </c>
      <c r="F428" s="275" t="s">
        <v>638</v>
      </c>
      <c r="G428" s="276" t="s">
        <v>209</v>
      </c>
      <c r="H428" s="277">
        <v>437.47800000000001</v>
      </c>
      <c r="I428" s="278"/>
      <c r="J428" s="279">
        <f>ROUND(I428*H428,2)</f>
        <v>0</v>
      </c>
      <c r="K428" s="275" t="s">
        <v>1</v>
      </c>
      <c r="L428" s="280"/>
      <c r="M428" s="281" t="s">
        <v>1</v>
      </c>
      <c r="N428" s="282" t="s">
        <v>44</v>
      </c>
      <c r="O428" s="92"/>
      <c r="P428" s="236">
        <f>O428*H428</f>
        <v>0</v>
      </c>
      <c r="Q428" s="236">
        <v>0.125</v>
      </c>
      <c r="R428" s="236">
        <f>Q428*H428</f>
        <v>54.684750000000001</v>
      </c>
      <c r="S428" s="236">
        <v>0</v>
      </c>
      <c r="T428" s="237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38" t="s">
        <v>201</v>
      </c>
      <c r="AT428" s="238" t="s">
        <v>291</v>
      </c>
      <c r="AU428" s="238" t="s">
        <v>87</v>
      </c>
      <c r="AY428" s="18" t="s">
        <v>152</v>
      </c>
      <c r="BE428" s="239">
        <f>IF(N428="základní",J428,0)</f>
        <v>0</v>
      </c>
      <c r="BF428" s="239">
        <f>IF(N428="snížená",J428,0)</f>
        <v>0</v>
      </c>
      <c r="BG428" s="239">
        <f>IF(N428="zákl. přenesená",J428,0)</f>
        <v>0</v>
      </c>
      <c r="BH428" s="239">
        <f>IF(N428="sníž. přenesená",J428,0)</f>
        <v>0</v>
      </c>
      <c r="BI428" s="239">
        <f>IF(N428="nulová",J428,0)</f>
        <v>0</v>
      </c>
      <c r="BJ428" s="18" t="s">
        <v>21</v>
      </c>
      <c r="BK428" s="239">
        <f>ROUND(I428*H428,2)</f>
        <v>0</v>
      </c>
      <c r="BL428" s="18" t="s">
        <v>159</v>
      </c>
      <c r="BM428" s="238" t="s">
        <v>639</v>
      </c>
    </row>
    <row r="429" s="14" customFormat="1">
      <c r="A429" s="14"/>
      <c r="B429" s="251"/>
      <c r="C429" s="252"/>
      <c r="D429" s="242" t="s">
        <v>161</v>
      </c>
      <c r="E429" s="253" t="s">
        <v>1</v>
      </c>
      <c r="F429" s="254" t="s">
        <v>635</v>
      </c>
      <c r="G429" s="252"/>
      <c r="H429" s="255">
        <v>503</v>
      </c>
      <c r="I429" s="256"/>
      <c r="J429" s="252"/>
      <c r="K429" s="252"/>
      <c r="L429" s="257"/>
      <c r="M429" s="258"/>
      <c r="N429" s="259"/>
      <c r="O429" s="259"/>
      <c r="P429" s="259"/>
      <c r="Q429" s="259"/>
      <c r="R429" s="259"/>
      <c r="S429" s="259"/>
      <c r="T429" s="260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61" t="s">
        <v>161</v>
      </c>
      <c r="AU429" s="261" t="s">
        <v>87</v>
      </c>
      <c r="AV429" s="14" t="s">
        <v>87</v>
      </c>
      <c r="AW429" s="14" t="s">
        <v>36</v>
      </c>
      <c r="AX429" s="14" t="s">
        <v>79</v>
      </c>
      <c r="AY429" s="261" t="s">
        <v>152</v>
      </c>
    </row>
    <row r="430" s="14" customFormat="1">
      <c r="A430" s="14"/>
      <c r="B430" s="251"/>
      <c r="C430" s="252"/>
      <c r="D430" s="242" t="s">
        <v>161</v>
      </c>
      <c r="E430" s="253" t="s">
        <v>1</v>
      </c>
      <c r="F430" s="254" t="s">
        <v>640</v>
      </c>
      <c r="G430" s="252"/>
      <c r="H430" s="255">
        <v>-74.099999999999994</v>
      </c>
      <c r="I430" s="256"/>
      <c r="J430" s="252"/>
      <c r="K430" s="252"/>
      <c r="L430" s="257"/>
      <c r="M430" s="258"/>
      <c r="N430" s="259"/>
      <c r="O430" s="259"/>
      <c r="P430" s="259"/>
      <c r="Q430" s="259"/>
      <c r="R430" s="259"/>
      <c r="S430" s="259"/>
      <c r="T430" s="260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61" t="s">
        <v>161</v>
      </c>
      <c r="AU430" s="261" t="s">
        <v>87</v>
      </c>
      <c r="AV430" s="14" t="s">
        <v>87</v>
      </c>
      <c r="AW430" s="14" t="s">
        <v>36</v>
      </c>
      <c r="AX430" s="14" t="s">
        <v>79</v>
      </c>
      <c r="AY430" s="261" t="s">
        <v>152</v>
      </c>
    </row>
    <row r="431" s="15" customFormat="1">
      <c r="A431" s="15"/>
      <c r="B431" s="262"/>
      <c r="C431" s="263"/>
      <c r="D431" s="242" t="s">
        <v>161</v>
      </c>
      <c r="E431" s="264" t="s">
        <v>1</v>
      </c>
      <c r="F431" s="265" t="s">
        <v>182</v>
      </c>
      <c r="G431" s="263"/>
      <c r="H431" s="266">
        <v>428.89999999999998</v>
      </c>
      <c r="I431" s="267"/>
      <c r="J431" s="263"/>
      <c r="K431" s="263"/>
      <c r="L431" s="268"/>
      <c r="M431" s="269"/>
      <c r="N431" s="270"/>
      <c r="O431" s="270"/>
      <c r="P431" s="270"/>
      <c r="Q431" s="270"/>
      <c r="R431" s="270"/>
      <c r="S431" s="270"/>
      <c r="T431" s="271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72" t="s">
        <v>161</v>
      </c>
      <c r="AU431" s="272" t="s">
        <v>87</v>
      </c>
      <c r="AV431" s="15" t="s">
        <v>159</v>
      </c>
      <c r="AW431" s="15" t="s">
        <v>36</v>
      </c>
      <c r="AX431" s="15" t="s">
        <v>21</v>
      </c>
      <c r="AY431" s="272" t="s">
        <v>152</v>
      </c>
    </row>
    <row r="432" s="14" customFormat="1">
      <c r="A432" s="14"/>
      <c r="B432" s="251"/>
      <c r="C432" s="252"/>
      <c r="D432" s="242" t="s">
        <v>161</v>
      </c>
      <c r="E432" s="252"/>
      <c r="F432" s="254" t="s">
        <v>641</v>
      </c>
      <c r="G432" s="252"/>
      <c r="H432" s="255">
        <v>437.47800000000001</v>
      </c>
      <c r="I432" s="256"/>
      <c r="J432" s="252"/>
      <c r="K432" s="252"/>
      <c r="L432" s="257"/>
      <c r="M432" s="258"/>
      <c r="N432" s="259"/>
      <c r="O432" s="259"/>
      <c r="P432" s="259"/>
      <c r="Q432" s="259"/>
      <c r="R432" s="259"/>
      <c r="S432" s="259"/>
      <c r="T432" s="260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61" t="s">
        <v>161</v>
      </c>
      <c r="AU432" s="261" t="s">
        <v>87</v>
      </c>
      <c r="AV432" s="14" t="s">
        <v>87</v>
      </c>
      <c r="AW432" s="14" t="s">
        <v>4</v>
      </c>
      <c r="AX432" s="14" t="s">
        <v>21</v>
      </c>
      <c r="AY432" s="261" t="s">
        <v>152</v>
      </c>
    </row>
    <row r="433" s="2" customFormat="1" ht="24.15" customHeight="1">
      <c r="A433" s="39"/>
      <c r="B433" s="40"/>
      <c r="C433" s="273" t="s">
        <v>642</v>
      </c>
      <c r="D433" s="273" t="s">
        <v>291</v>
      </c>
      <c r="E433" s="274" t="s">
        <v>643</v>
      </c>
      <c r="F433" s="275" t="s">
        <v>644</v>
      </c>
      <c r="G433" s="276" t="s">
        <v>209</v>
      </c>
      <c r="H433" s="277">
        <v>8.2620000000000005</v>
      </c>
      <c r="I433" s="278"/>
      <c r="J433" s="279">
        <f>ROUND(I433*H433,2)</f>
        <v>0</v>
      </c>
      <c r="K433" s="275" t="s">
        <v>158</v>
      </c>
      <c r="L433" s="280"/>
      <c r="M433" s="281" t="s">
        <v>1</v>
      </c>
      <c r="N433" s="282" t="s">
        <v>44</v>
      </c>
      <c r="O433" s="92"/>
      <c r="P433" s="236">
        <f>O433*H433</f>
        <v>0</v>
      </c>
      <c r="Q433" s="236">
        <v>0.125</v>
      </c>
      <c r="R433" s="236">
        <f>Q433*H433</f>
        <v>1.0327500000000001</v>
      </c>
      <c r="S433" s="236">
        <v>0</v>
      </c>
      <c r="T433" s="237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38" t="s">
        <v>503</v>
      </c>
      <c r="AT433" s="238" t="s">
        <v>291</v>
      </c>
      <c r="AU433" s="238" t="s">
        <v>87</v>
      </c>
      <c r="AY433" s="18" t="s">
        <v>152</v>
      </c>
      <c r="BE433" s="239">
        <f>IF(N433="základní",J433,0)</f>
        <v>0</v>
      </c>
      <c r="BF433" s="239">
        <f>IF(N433="snížená",J433,0)</f>
        <v>0</v>
      </c>
      <c r="BG433" s="239">
        <f>IF(N433="zákl. přenesená",J433,0)</f>
        <v>0</v>
      </c>
      <c r="BH433" s="239">
        <f>IF(N433="sníž. přenesená",J433,0)</f>
        <v>0</v>
      </c>
      <c r="BI433" s="239">
        <f>IF(N433="nulová",J433,0)</f>
        <v>0</v>
      </c>
      <c r="BJ433" s="18" t="s">
        <v>21</v>
      </c>
      <c r="BK433" s="239">
        <f>ROUND(I433*H433,2)</f>
        <v>0</v>
      </c>
      <c r="BL433" s="18" t="s">
        <v>503</v>
      </c>
      <c r="BM433" s="238" t="s">
        <v>645</v>
      </c>
    </row>
    <row r="434" s="2" customFormat="1">
      <c r="A434" s="39"/>
      <c r="B434" s="40"/>
      <c r="C434" s="41"/>
      <c r="D434" s="242" t="s">
        <v>646</v>
      </c>
      <c r="E434" s="41"/>
      <c r="F434" s="283" t="s">
        <v>647</v>
      </c>
      <c r="G434" s="41"/>
      <c r="H434" s="41"/>
      <c r="I434" s="284"/>
      <c r="J434" s="41"/>
      <c r="K434" s="41"/>
      <c r="L434" s="45"/>
      <c r="M434" s="285"/>
      <c r="N434" s="286"/>
      <c r="O434" s="92"/>
      <c r="P434" s="92"/>
      <c r="Q434" s="92"/>
      <c r="R434" s="92"/>
      <c r="S434" s="92"/>
      <c r="T434" s="93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646</v>
      </c>
      <c r="AU434" s="18" t="s">
        <v>87</v>
      </c>
    </row>
    <row r="435" s="13" customFormat="1">
      <c r="A435" s="13"/>
      <c r="B435" s="240"/>
      <c r="C435" s="241"/>
      <c r="D435" s="242" t="s">
        <v>161</v>
      </c>
      <c r="E435" s="243" t="s">
        <v>1</v>
      </c>
      <c r="F435" s="244" t="s">
        <v>648</v>
      </c>
      <c r="G435" s="241"/>
      <c r="H435" s="243" t="s">
        <v>1</v>
      </c>
      <c r="I435" s="245"/>
      <c r="J435" s="241"/>
      <c r="K435" s="241"/>
      <c r="L435" s="246"/>
      <c r="M435" s="247"/>
      <c r="N435" s="248"/>
      <c r="O435" s="248"/>
      <c r="P435" s="248"/>
      <c r="Q435" s="248"/>
      <c r="R435" s="248"/>
      <c r="S435" s="248"/>
      <c r="T435" s="249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50" t="s">
        <v>161</v>
      </c>
      <c r="AU435" s="250" t="s">
        <v>87</v>
      </c>
      <c r="AV435" s="13" t="s">
        <v>21</v>
      </c>
      <c r="AW435" s="13" t="s">
        <v>36</v>
      </c>
      <c r="AX435" s="13" t="s">
        <v>79</v>
      </c>
      <c r="AY435" s="250" t="s">
        <v>152</v>
      </c>
    </row>
    <row r="436" s="14" customFormat="1">
      <c r="A436" s="14"/>
      <c r="B436" s="251"/>
      <c r="C436" s="252"/>
      <c r="D436" s="242" t="s">
        <v>161</v>
      </c>
      <c r="E436" s="253" t="s">
        <v>1</v>
      </c>
      <c r="F436" s="254" t="s">
        <v>649</v>
      </c>
      <c r="G436" s="252"/>
      <c r="H436" s="255">
        <v>4.5999999999999996</v>
      </c>
      <c r="I436" s="256"/>
      <c r="J436" s="252"/>
      <c r="K436" s="252"/>
      <c r="L436" s="257"/>
      <c r="M436" s="258"/>
      <c r="N436" s="259"/>
      <c r="O436" s="259"/>
      <c r="P436" s="259"/>
      <c r="Q436" s="259"/>
      <c r="R436" s="259"/>
      <c r="S436" s="259"/>
      <c r="T436" s="260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61" t="s">
        <v>161</v>
      </c>
      <c r="AU436" s="261" t="s">
        <v>87</v>
      </c>
      <c r="AV436" s="14" t="s">
        <v>87</v>
      </c>
      <c r="AW436" s="14" t="s">
        <v>36</v>
      </c>
      <c r="AX436" s="14" t="s">
        <v>79</v>
      </c>
      <c r="AY436" s="261" t="s">
        <v>152</v>
      </c>
    </row>
    <row r="437" s="13" customFormat="1">
      <c r="A437" s="13"/>
      <c r="B437" s="240"/>
      <c r="C437" s="241"/>
      <c r="D437" s="242" t="s">
        <v>161</v>
      </c>
      <c r="E437" s="243" t="s">
        <v>1</v>
      </c>
      <c r="F437" s="244" t="s">
        <v>650</v>
      </c>
      <c r="G437" s="241"/>
      <c r="H437" s="243" t="s">
        <v>1</v>
      </c>
      <c r="I437" s="245"/>
      <c r="J437" s="241"/>
      <c r="K437" s="241"/>
      <c r="L437" s="246"/>
      <c r="M437" s="247"/>
      <c r="N437" s="248"/>
      <c r="O437" s="248"/>
      <c r="P437" s="248"/>
      <c r="Q437" s="248"/>
      <c r="R437" s="248"/>
      <c r="S437" s="248"/>
      <c r="T437" s="249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50" t="s">
        <v>161</v>
      </c>
      <c r="AU437" s="250" t="s">
        <v>87</v>
      </c>
      <c r="AV437" s="13" t="s">
        <v>21</v>
      </c>
      <c r="AW437" s="13" t="s">
        <v>36</v>
      </c>
      <c r="AX437" s="13" t="s">
        <v>79</v>
      </c>
      <c r="AY437" s="250" t="s">
        <v>152</v>
      </c>
    </row>
    <row r="438" s="14" customFormat="1">
      <c r="A438" s="14"/>
      <c r="B438" s="251"/>
      <c r="C438" s="252"/>
      <c r="D438" s="242" t="s">
        <v>161</v>
      </c>
      <c r="E438" s="253" t="s">
        <v>1</v>
      </c>
      <c r="F438" s="254" t="s">
        <v>651</v>
      </c>
      <c r="G438" s="252"/>
      <c r="H438" s="255">
        <v>3.5</v>
      </c>
      <c r="I438" s="256"/>
      <c r="J438" s="252"/>
      <c r="K438" s="252"/>
      <c r="L438" s="257"/>
      <c r="M438" s="258"/>
      <c r="N438" s="259"/>
      <c r="O438" s="259"/>
      <c r="P438" s="259"/>
      <c r="Q438" s="259"/>
      <c r="R438" s="259"/>
      <c r="S438" s="259"/>
      <c r="T438" s="260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61" t="s">
        <v>161</v>
      </c>
      <c r="AU438" s="261" t="s">
        <v>87</v>
      </c>
      <c r="AV438" s="14" t="s">
        <v>87</v>
      </c>
      <c r="AW438" s="14" t="s">
        <v>36</v>
      </c>
      <c r="AX438" s="14" t="s">
        <v>79</v>
      </c>
      <c r="AY438" s="261" t="s">
        <v>152</v>
      </c>
    </row>
    <row r="439" s="15" customFormat="1">
      <c r="A439" s="15"/>
      <c r="B439" s="262"/>
      <c r="C439" s="263"/>
      <c r="D439" s="242" t="s">
        <v>161</v>
      </c>
      <c r="E439" s="264" t="s">
        <v>1</v>
      </c>
      <c r="F439" s="265" t="s">
        <v>182</v>
      </c>
      <c r="G439" s="263"/>
      <c r="H439" s="266">
        <v>8.0999999999999996</v>
      </c>
      <c r="I439" s="267"/>
      <c r="J439" s="263"/>
      <c r="K439" s="263"/>
      <c r="L439" s="268"/>
      <c r="M439" s="269"/>
      <c r="N439" s="270"/>
      <c r="O439" s="270"/>
      <c r="P439" s="270"/>
      <c r="Q439" s="270"/>
      <c r="R439" s="270"/>
      <c r="S439" s="270"/>
      <c r="T439" s="271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72" t="s">
        <v>161</v>
      </c>
      <c r="AU439" s="272" t="s">
        <v>87</v>
      </c>
      <c r="AV439" s="15" t="s">
        <v>159</v>
      </c>
      <c r="AW439" s="15" t="s">
        <v>36</v>
      </c>
      <c r="AX439" s="15" t="s">
        <v>21</v>
      </c>
      <c r="AY439" s="272" t="s">
        <v>152</v>
      </c>
    </row>
    <row r="440" s="14" customFormat="1">
      <c r="A440" s="14"/>
      <c r="B440" s="251"/>
      <c r="C440" s="252"/>
      <c r="D440" s="242" t="s">
        <v>161</v>
      </c>
      <c r="E440" s="252"/>
      <c r="F440" s="254" t="s">
        <v>652</v>
      </c>
      <c r="G440" s="252"/>
      <c r="H440" s="255">
        <v>8.2620000000000005</v>
      </c>
      <c r="I440" s="256"/>
      <c r="J440" s="252"/>
      <c r="K440" s="252"/>
      <c r="L440" s="257"/>
      <c r="M440" s="258"/>
      <c r="N440" s="259"/>
      <c r="O440" s="259"/>
      <c r="P440" s="259"/>
      <c r="Q440" s="259"/>
      <c r="R440" s="259"/>
      <c r="S440" s="259"/>
      <c r="T440" s="260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61" t="s">
        <v>161</v>
      </c>
      <c r="AU440" s="261" t="s">
        <v>87</v>
      </c>
      <c r="AV440" s="14" t="s">
        <v>87</v>
      </c>
      <c r="AW440" s="14" t="s">
        <v>4</v>
      </c>
      <c r="AX440" s="14" t="s">
        <v>21</v>
      </c>
      <c r="AY440" s="261" t="s">
        <v>152</v>
      </c>
    </row>
    <row r="441" s="2" customFormat="1" ht="24.15" customHeight="1">
      <c r="A441" s="39"/>
      <c r="B441" s="40"/>
      <c r="C441" s="273" t="s">
        <v>653</v>
      </c>
      <c r="D441" s="273" t="s">
        <v>291</v>
      </c>
      <c r="E441" s="274" t="s">
        <v>654</v>
      </c>
      <c r="F441" s="275" t="s">
        <v>655</v>
      </c>
      <c r="G441" s="276" t="s">
        <v>209</v>
      </c>
      <c r="H441" s="277">
        <v>29.172000000000001</v>
      </c>
      <c r="I441" s="278"/>
      <c r="J441" s="279">
        <f>ROUND(I441*H441,2)</f>
        <v>0</v>
      </c>
      <c r="K441" s="275" t="s">
        <v>158</v>
      </c>
      <c r="L441" s="280"/>
      <c r="M441" s="281" t="s">
        <v>1</v>
      </c>
      <c r="N441" s="282" t="s">
        <v>44</v>
      </c>
      <c r="O441" s="92"/>
      <c r="P441" s="236">
        <f>O441*H441</f>
        <v>0</v>
      </c>
      <c r="Q441" s="236">
        <v>0.125</v>
      </c>
      <c r="R441" s="236">
        <f>Q441*H441</f>
        <v>3.6465000000000001</v>
      </c>
      <c r="S441" s="236">
        <v>0</v>
      </c>
      <c r="T441" s="237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8" t="s">
        <v>503</v>
      </c>
      <c r="AT441" s="238" t="s">
        <v>291</v>
      </c>
      <c r="AU441" s="238" t="s">
        <v>87</v>
      </c>
      <c r="AY441" s="18" t="s">
        <v>152</v>
      </c>
      <c r="BE441" s="239">
        <f>IF(N441="základní",J441,0)</f>
        <v>0</v>
      </c>
      <c r="BF441" s="239">
        <f>IF(N441="snížená",J441,0)</f>
        <v>0</v>
      </c>
      <c r="BG441" s="239">
        <f>IF(N441="zákl. přenesená",J441,0)</f>
        <v>0</v>
      </c>
      <c r="BH441" s="239">
        <f>IF(N441="sníž. přenesená",J441,0)</f>
        <v>0</v>
      </c>
      <c r="BI441" s="239">
        <f>IF(N441="nulová",J441,0)</f>
        <v>0</v>
      </c>
      <c r="BJ441" s="18" t="s">
        <v>21</v>
      </c>
      <c r="BK441" s="239">
        <f>ROUND(I441*H441,2)</f>
        <v>0</v>
      </c>
      <c r="BL441" s="18" t="s">
        <v>503</v>
      </c>
      <c r="BM441" s="238" t="s">
        <v>656</v>
      </c>
    </row>
    <row r="442" s="2" customFormat="1">
      <c r="A442" s="39"/>
      <c r="B442" s="40"/>
      <c r="C442" s="41"/>
      <c r="D442" s="242" t="s">
        <v>646</v>
      </c>
      <c r="E442" s="41"/>
      <c r="F442" s="283" t="s">
        <v>647</v>
      </c>
      <c r="G442" s="41"/>
      <c r="H442" s="41"/>
      <c r="I442" s="284"/>
      <c r="J442" s="41"/>
      <c r="K442" s="41"/>
      <c r="L442" s="45"/>
      <c r="M442" s="285"/>
      <c r="N442" s="286"/>
      <c r="O442" s="92"/>
      <c r="P442" s="92"/>
      <c r="Q442" s="92"/>
      <c r="R442" s="92"/>
      <c r="S442" s="92"/>
      <c r="T442" s="93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646</v>
      </c>
      <c r="AU442" s="18" t="s">
        <v>87</v>
      </c>
    </row>
    <row r="443" s="13" customFormat="1">
      <c r="A443" s="13"/>
      <c r="B443" s="240"/>
      <c r="C443" s="241"/>
      <c r="D443" s="242" t="s">
        <v>161</v>
      </c>
      <c r="E443" s="243" t="s">
        <v>1</v>
      </c>
      <c r="F443" s="244" t="s">
        <v>657</v>
      </c>
      <c r="G443" s="241"/>
      <c r="H443" s="243" t="s">
        <v>1</v>
      </c>
      <c r="I443" s="245"/>
      <c r="J443" s="241"/>
      <c r="K443" s="241"/>
      <c r="L443" s="246"/>
      <c r="M443" s="247"/>
      <c r="N443" s="248"/>
      <c r="O443" s="248"/>
      <c r="P443" s="248"/>
      <c r="Q443" s="248"/>
      <c r="R443" s="248"/>
      <c r="S443" s="248"/>
      <c r="T443" s="249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50" t="s">
        <v>161</v>
      </c>
      <c r="AU443" s="250" t="s">
        <v>87</v>
      </c>
      <c r="AV443" s="13" t="s">
        <v>21</v>
      </c>
      <c r="AW443" s="13" t="s">
        <v>36</v>
      </c>
      <c r="AX443" s="13" t="s">
        <v>79</v>
      </c>
      <c r="AY443" s="250" t="s">
        <v>152</v>
      </c>
    </row>
    <row r="444" s="14" customFormat="1">
      <c r="A444" s="14"/>
      <c r="B444" s="251"/>
      <c r="C444" s="252"/>
      <c r="D444" s="242" t="s">
        <v>161</v>
      </c>
      <c r="E444" s="253" t="s">
        <v>1</v>
      </c>
      <c r="F444" s="254" t="s">
        <v>658</v>
      </c>
      <c r="G444" s="252"/>
      <c r="H444" s="255">
        <v>8.3000000000000007</v>
      </c>
      <c r="I444" s="256"/>
      <c r="J444" s="252"/>
      <c r="K444" s="252"/>
      <c r="L444" s="257"/>
      <c r="M444" s="258"/>
      <c r="N444" s="259"/>
      <c r="O444" s="259"/>
      <c r="P444" s="259"/>
      <c r="Q444" s="259"/>
      <c r="R444" s="259"/>
      <c r="S444" s="259"/>
      <c r="T444" s="260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61" t="s">
        <v>161</v>
      </c>
      <c r="AU444" s="261" t="s">
        <v>87</v>
      </c>
      <c r="AV444" s="14" t="s">
        <v>87</v>
      </c>
      <c r="AW444" s="14" t="s">
        <v>36</v>
      </c>
      <c r="AX444" s="14" t="s">
        <v>79</v>
      </c>
      <c r="AY444" s="261" t="s">
        <v>152</v>
      </c>
    </row>
    <row r="445" s="13" customFormat="1">
      <c r="A445" s="13"/>
      <c r="B445" s="240"/>
      <c r="C445" s="241"/>
      <c r="D445" s="242" t="s">
        <v>161</v>
      </c>
      <c r="E445" s="243" t="s">
        <v>1</v>
      </c>
      <c r="F445" s="244" t="s">
        <v>659</v>
      </c>
      <c r="G445" s="241"/>
      <c r="H445" s="243" t="s">
        <v>1</v>
      </c>
      <c r="I445" s="245"/>
      <c r="J445" s="241"/>
      <c r="K445" s="241"/>
      <c r="L445" s="246"/>
      <c r="M445" s="247"/>
      <c r="N445" s="248"/>
      <c r="O445" s="248"/>
      <c r="P445" s="248"/>
      <c r="Q445" s="248"/>
      <c r="R445" s="248"/>
      <c r="S445" s="248"/>
      <c r="T445" s="249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50" t="s">
        <v>161</v>
      </c>
      <c r="AU445" s="250" t="s">
        <v>87</v>
      </c>
      <c r="AV445" s="13" t="s">
        <v>21</v>
      </c>
      <c r="AW445" s="13" t="s">
        <v>36</v>
      </c>
      <c r="AX445" s="13" t="s">
        <v>79</v>
      </c>
      <c r="AY445" s="250" t="s">
        <v>152</v>
      </c>
    </row>
    <row r="446" s="14" customFormat="1">
      <c r="A446" s="14"/>
      <c r="B446" s="251"/>
      <c r="C446" s="252"/>
      <c r="D446" s="242" t="s">
        <v>161</v>
      </c>
      <c r="E446" s="253" t="s">
        <v>1</v>
      </c>
      <c r="F446" s="254" t="s">
        <v>660</v>
      </c>
      <c r="G446" s="252"/>
      <c r="H446" s="255">
        <v>10.199999999999999</v>
      </c>
      <c r="I446" s="256"/>
      <c r="J446" s="252"/>
      <c r="K446" s="252"/>
      <c r="L446" s="257"/>
      <c r="M446" s="258"/>
      <c r="N446" s="259"/>
      <c r="O446" s="259"/>
      <c r="P446" s="259"/>
      <c r="Q446" s="259"/>
      <c r="R446" s="259"/>
      <c r="S446" s="259"/>
      <c r="T446" s="260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61" t="s">
        <v>161</v>
      </c>
      <c r="AU446" s="261" t="s">
        <v>87</v>
      </c>
      <c r="AV446" s="14" t="s">
        <v>87</v>
      </c>
      <c r="AW446" s="14" t="s">
        <v>36</v>
      </c>
      <c r="AX446" s="14" t="s">
        <v>79</v>
      </c>
      <c r="AY446" s="261" t="s">
        <v>152</v>
      </c>
    </row>
    <row r="447" s="13" customFormat="1">
      <c r="A447" s="13"/>
      <c r="B447" s="240"/>
      <c r="C447" s="241"/>
      <c r="D447" s="242" t="s">
        <v>161</v>
      </c>
      <c r="E447" s="243" t="s">
        <v>1</v>
      </c>
      <c r="F447" s="244" t="s">
        <v>661</v>
      </c>
      <c r="G447" s="241"/>
      <c r="H447" s="243" t="s">
        <v>1</v>
      </c>
      <c r="I447" s="245"/>
      <c r="J447" s="241"/>
      <c r="K447" s="241"/>
      <c r="L447" s="246"/>
      <c r="M447" s="247"/>
      <c r="N447" s="248"/>
      <c r="O447" s="248"/>
      <c r="P447" s="248"/>
      <c r="Q447" s="248"/>
      <c r="R447" s="248"/>
      <c r="S447" s="248"/>
      <c r="T447" s="249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50" t="s">
        <v>161</v>
      </c>
      <c r="AU447" s="250" t="s">
        <v>87</v>
      </c>
      <c r="AV447" s="13" t="s">
        <v>21</v>
      </c>
      <c r="AW447" s="13" t="s">
        <v>36</v>
      </c>
      <c r="AX447" s="13" t="s">
        <v>79</v>
      </c>
      <c r="AY447" s="250" t="s">
        <v>152</v>
      </c>
    </row>
    <row r="448" s="14" customFormat="1">
      <c r="A448" s="14"/>
      <c r="B448" s="251"/>
      <c r="C448" s="252"/>
      <c r="D448" s="242" t="s">
        <v>161</v>
      </c>
      <c r="E448" s="253" t="s">
        <v>1</v>
      </c>
      <c r="F448" s="254" t="s">
        <v>662</v>
      </c>
      <c r="G448" s="252"/>
      <c r="H448" s="255">
        <v>10.1</v>
      </c>
      <c r="I448" s="256"/>
      <c r="J448" s="252"/>
      <c r="K448" s="252"/>
      <c r="L448" s="257"/>
      <c r="M448" s="258"/>
      <c r="N448" s="259"/>
      <c r="O448" s="259"/>
      <c r="P448" s="259"/>
      <c r="Q448" s="259"/>
      <c r="R448" s="259"/>
      <c r="S448" s="259"/>
      <c r="T448" s="260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61" t="s">
        <v>161</v>
      </c>
      <c r="AU448" s="261" t="s">
        <v>87</v>
      </c>
      <c r="AV448" s="14" t="s">
        <v>87</v>
      </c>
      <c r="AW448" s="14" t="s">
        <v>36</v>
      </c>
      <c r="AX448" s="14" t="s">
        <v>79</v>
      </c>
      <c r="AY448" s="261" t="s">
        <v>152</v>
      </c>
    </row>
    <row r="449" s="15" customFormat="1">
      <c r="A449" s="15"/>
      <c r="B449" s="262"/>
      <c r="C449" s="263"/>
      <c r="D449" s="242" t="s">
        <v>161</v>
      </c>
      <c r="E449" s="264" t="s">
        <v>1</v>
      </c>
      <c r="F449" s="265" t="s">
        <v>182</v>
      </c>
      <c r="G449" s="263"/>
      <c r="H449" s="266">
        <v>28.600000000000001</v>
      </c>
      <c r="I449" s="267"/>
      <c r="J449" s="263"/>
      <c r="K449" s="263"/>
      <c r="L449" s="268"/>
      <c r="M449" s="269"/>
      <c r="N449" s="270"/>
      <c r="O449" s="270"/>
      <c r="P449" s="270"/>
      <c r="Q449" s="270"/>
      <c r="R449" s="270"/>
      <c r="S449" s="270"/>
      <c r="T449" s="271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72" t="s">
        <v>161</v>
      </c>
      <c r="AU449" s="272" t="s">
        <v>87</v>
      </c>
      <c r="AV449" s="15" t="s">
        <v>159</v>
      </c>
      <c r="AW449" s="15" t="s">
        <v>36</v>
      </c>
      <c r="AX449" s="15" t="s">
        <v>21</v>
      </c>
      <c r="AY449" s="272" t="s">
        <v>152</v>
      </c>
    </row>
    <row r="450" s="14" customFormat="1">
      <c r="A450" s="14"/>
      <c r="B450" s="251"/>
      <c r="C450" s="252"/>
      <c r="D450" s="242" t="s">
        <v>161</v>
      </c>
      <c r="E450" s="252"/>
      <c r="F450" s="254" t="s">
        <v>663</v>
      </c>
      <c r="G450" s="252"/>
      <c r="H450" s="255">
        <v>29.172000000000001</v>
      </c>
      <c r="I450" s="256"/>
      <c r="J450" s="252"/>
      <c r="K450" s="252"/>
      <c r="L450" s="257"/>
      <c r="M450" s="258"/>
      <c r="N450" s="259"/>
      <c r="O450" s="259"/>
      <c r="P450" s="259"/>
      <c r="Q450" s="259"/>
      <c r="R450" s="259"/>
      <c r="S450" s="259"/>
      <c r="T450" s="260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61" t="s">
        <v>161</v>
      </c>
      <c r="AU450" s="261" t="s">
        <v>87</v>
      </c>
      <c r="AV450" s="14" t="s">
        <v>87</v>
      </c>
      <c r="AW450" s="14" t="s">
        <v>4</v>
      </c>
      <c r="AX450" s="14" t="s">
        <v>21</v>
      </c>
      <c r="AY450" s="261" t="s">
        <v>152</v>
      </c>
    </row>
    <row r="451" s="2" customFormat="1" ht="24.15" customHeight="1">
      <c r="A451" s="39"/>
      <c r="B451" s="40"/>
      <c r="C451" s="273" t="s">
        <v>664</v>
      </c>
      <c r="D451" s="273" t="s">
        <v>291</v>
      </c>
      <c r="E451" s="274" t="s">
        <v>665</v>
      </c>
      <c r="F451" s="275" t="s">
        <v>666</v>
      </c>
      <c r="G451" s="276" t="s">
        <v>209</v>
      </c>
      <c r="H451" s="277">
        <v>27.030000000000001</v>
      </c>
      <c r="I451" s="278"/>
      <c r="J451" s="279">
        <f>ROUND(I451*H451,2)</f>
        <v>0</v>
      </c>
      <c r="K451" s="275" t="s">
        <v>158</v>
      </c>
      <c r="L451" s="280"/>
      <c r="M451" s="281" t="s">
        <v>1</v>
      </c>
      <c r="N451" s="282" t="s">
        <v>44</v>
      </c>
      <c r="O451" s="92"/>
      <c r="P451" s="236">
        <f>O451*H451</f>
        <v>0</v>
      </c>
      <c r="Q451" s="236">
        <v>0.125</v>
      </c>
      <c r="R451" s="236">
        <f>Q451*H451</f>
        <v>3.3787500000000001</v>
      </c>
      <c r="S451" s="236">
        <v>0</v>
      </c>
      <c r="T451" s="237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8" t="s">
        <v>503</v>
      </c>
      <c r="AT451" s="238" t="s">
        <v>291</v>
      </c>
      <c r="AU451" s="238" t="s">
        <v>87</v>
      </c>
      <c r="AY451" s="18" t="s">
        <v>152</v>
      </c>
      <c r="BE451" s="239">
        <f>IF(N451="základní",J451,0)</f>
        <v>0</v>
      </c>
      <c r="BF451" s="239">
        <f>IF(N451="snížená",J451,0)</f>
        <v>0</v>
      </c>
      <c r="BG451" s="239">
        <f>IF(N451="zákl. přenesená",J451,0)</f>
        <v>0</v>
      </c>
      <c r="BH451" s="239">
        <f>IF(N451="sníž. přenesená",J451,0)</f>
        <v>0</v>
      </c>
      <c r="BI451" s="239">
        <f>IF(N451="nulová",J451,0)</f>
        <v>0</v>
      </c>
      <c r="BJ451" s="18" t="s">
        <v>21</v>
      </c>
      <c r="BK451" s="239">
        <f>ROUND(I451*H451,2)</f>
        <v>0</v>
      </c>
      <c r="BL451" s="18" t="s">
        <v>503</v>
      </c>
      <c r="BM451" s="238" t="s">
        <v>667</v>
      </c>
    </row>
    <row r="452" s="2" customFormat="1">
      <c r="A452" s="39"/>
      <c r="B452" s="40"/>
      <c r="C452" s="41"/>
      <c r="D452" s="242" t="s">
        <v>646</v>
      </c>
      <c r="E452" s="41"/>
      <c r="F452" s="283" t="s">
        <v>647</v>
      </c>
      <c r="G452" s="41"/>
      <c r="H452" s="41"/>
      <c r="I452" s="284"/>
      <c r="J452" s="41"/>
      <c r="K452" s="41"/>
      <c r="L452" s="45"/>
      <c r="M452" s="285"/>
      <c r="N452" s="286"/>
      <c r="O452" s="92"/>
      <c r="P452" s="92"/>
      <c r="Q452" s="92"/>
      <c r="R452" s="92"/>
      <c r="S452" s="92"/>
      <c r="T452" s="93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646</v>
      </c>
      <c r="AU452" s="18" t="s">
        <v>87</v>
      </c>
    </row>
    <row r="453" s="13" customFormat="1">
      <c r="A453" s="13"/>
      <c r="B453" s="240"/>
      <c r="C453" s="241"/>
      <c r="D453" s="242" t="s">
        <v>161</v>
      </c>
      <c r="E453" s="243" t="s">
        <v>1</v>
      </c>
      <c r="F453" s="244" t="s">
        <v>668</v>
      </c>
      <c r="G453" s="241"/>
      <c r="H453" s="243" t="s">
        <v>1</v>
      </c>
      <c r="I453" s="245"/>
      <c r="J453" s="241"/>
      <c r="K453" s="241"/>
      <c r="L453" s="246"/>
      <c r="M453" s="247"/>
      <c r="N453" s="248"/>
      <c r="O453" s="248"/>
      <c r="P453" s="248"/>
      <c r="Q453" s="248"/>
      <c r="R453" s="248"/>
      <c r="S453" s="248"/>
      <c r="T453" s="249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50" t="s">
        <v>161</v>
      </c>
      <c r="AU453" s="250" t="s">
        <v>87</v>
      </c>
      <c r="AV453" s="13" t="s">
        <v>21</v>
      </c>
      <c r="AW453" s="13" t="s">
        <v>36</v>
      </c>
      <c r="AX453" s="13" t="s">
        <v>79</v>
      </c>
      <c r="AY453" s="250" t="s">
        <v>152</v>
      </c>
    </row>
    <row r="454" s="14" customFormat="1">
      <c r="A454" s="14"/>
      <c r="B454" s="251"/>
      <c r="C454" s="252"/>
      <c r="D454" s="242" t="s">
        <v>161</v>
      </c>
      <c r="E454" s="253" t="s">
        <v>1</v>
      </c>
      <c r="F454" s="254" t="s">
        <v>669</v>
      </c>
      <c r="G454" s="252"/>
      <c r="H454" s="255">
        <v>11.9</v>
      </c>
      <c r="I454" s="256"/>
      <c r="J454" s="252"/>
      <c r="K454" s="252"/>
      <c r="L454" s="257"/>
      <c r="M454" s="258"/>
      <c r="N454" s="259"/>
      <c r="O454" s="259"/>
      <c r="P454" s="259"/>
      <c r="Q454" s="259"/>
      <c r="R454" s="259"/>
      <c r="S454" s="259"/>
      <c r="T454" s="260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61" t="s">
        <v>161</v>
      </c>
      <c r="AU454" s="261" t="s">
        <v>87</v>
      </c>
      <c r="AV454" s="14" t="s">
        <v>87</v>
      </c>
      <c r="AW454" s="14" t="s">
        <v>36</v>
      </c>
      <c r="AX454" s="14" t="s">
        <v>79</v>
      </c>
      <c r="AY454" s="261" t="s">
        <v>152</v>
      </c>
    </row>
    <row r="455" s="13" customFormat="1">
      <c r="A455" s="13"/>
      <c r="B455" s="240"/>
      <c r="C455" s="241"/>
      <c r="D455" s="242" t="s">
        <v>161</v>
      </c>
      <c r="E455" s="243" t="s">
        <v>1</v>
      </c>
      <c r="F455" s="244" t="s">
        <v>670</v>
      </c>
      <c r="G455" s="241"/>
      <c r="H455" s="243" t="s">
        <v>1</v>
      </c>
      <c r="I455" s="245"/>
      <c r="J455" s="241"/>
      <c r="K455" s="241"/>
      <c r="L455" s="246"/>
      <c r="M455" s="247"/>
      <c r="N455" s="248"/>
      <c r="O455" s="248"/>
      <c r="P455" s="248"/>
      <c r="Q455" s="248"/>
      <c r="R455" s="248"/>
      <c r="S455" s="248"/>
      <c r="T455" s="249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50" t="s">
        <v>161</v>
      </c>
      <c r="AU455" s="250" t="s">
        <v>87</v>
      </c>
      <c r="AV455" s="13" t="s">
        <v>21</v>
      </c>
      <c r="AW455" s="13" t="s">
        <v>36</v>
      </c>
      <c r="AX455" s="13" t="s">
        <v>79</v>
      </c>
      <c r="AY455" s="250" t="s">
        <v>152</v>
      </c>
    </row>
    <row r="456" s="14" customFormat="1">
      <c r="A456" s="14"/>
      <c r="B456" s="251"/>
      <c r="C456" s="252"/>
      <c r="D456" s="242" t="s">
        <v>161</v>
      </c>
      <c r="E456" s="253" t="s">
        <v>1</v>
      </c>
      <c r="F456" s="254" t="s">
        <v>671</v>
      </c>
      <c r="G456" s="252"/>
      <c r="H456" s="255">
        <v>8.4000000000000004</v>
      </c>
      <c r="I456" s="256"/>
      <c r="J456" s="252"/>
      <c r="K456" s="252"/>
      <c r="L456" s="257"/>
      <c r="M456" s="258"/>
      <c r="N456" s="259"/>
      <c r="O456" s="259"/>
      <c r="P456" s="259"/>
      <c r="Q456" s="259"/>
      <c r="R456" s="259"/>
      <c r="S456" s="259"/>
      <c r="T456" s="260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61" t="s">
        <v>161</v>
      </c>
      <c r="AU456" s="261" t="s">
        <v>87</v>
      </c>
      <c r="AV456" s="14" t="s">
        <v>87</v>
      </c>
      <c r="AW456" s="14" t="s">
        <v>36</v>
      </c>
      <c r="AX456" s="14" t="s">
        <v>79</v>
      </c>
      <c r="AY456" s="261" t="s">
        <v>152</v>
      </c>
    </row>
    <row r="457" s="13" customFormat="1">
      <c r="A457" s="13"/>
      <c r="B457" s="240"/>
      <c r="C457" s="241"/>
      <c r="D457" s="242" t="s">
        <v>161</v>
      </c>
      <c r="E457" s="243" t="s">
        <v>1</v>
      </c>
      <c r="F457" s="244" t="s">
        <v>672</v>
      </c>
      <c r="G457" s="241"/>
      <c r="H457" s="243" t="s">
        <v>1</v>
      </c>
      <c r="I457" s="245"/>
      <c r="J457" s="241"/>
      <c r="K457" s="241"/>
      <c r="L457" s="246"/>
      <c r="M457" s="247"/>
      <c r="N457" s="248"/>
      <c r="O457" s="248"/>
      <c r="P457" s="248"/>
      <c r="Q457" s="248"/>
      <c r="R457" s="248"/>
      <c r="S457" s="248"/>
      <c r="T457" s="249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50" t="s">
        <v>161</v>
      </c>
      <c r="AU457" s="250" t="s">
        <v>87</v>
      </c>
      <c r="AV457" s="13" t="s">
        <v>21</v>
      </c>
      <c r="AW457" s="13" t="s">
        <v>36</v>
      </c>
      <c r="AX457" s="13" t="s">
        <v>79</v>
      </c>
      <c r="AY457" s="250" t="s">
        <v>152</v>
      </c>
    </row>
    <row r="458" s="14" customFormat="1">
      <c r="A458" s="14"/>
      <c r="B458" s="251"/>
      <c r="C458" s="252"/>
      <c r="D458" s="242" t="s">
        <v>161</v>
      </c>
      <c r="E458" s="253" t="s">
        <v>1</v>
      </c>
      <c r="F458" s="254" t="s">
        <v>673</v>
      </c>
      <c r="G458" s="252"/>
      <c r="H458" s="255">
        <v>6.2000000000000002</v>
      </c>
      <c r="I458" s="256"/>
      <c r="J458" s="252"/>
      <c r="K458" s="252"/>
      <c r="L458" s="257"/>
      <c r="M458" s="258"/>
      <c r="N458" s="259"/>
      <c r="O458" s="259"/>
      <c r="P458" s="259"/>
      <c r="Q458" s="259"/>
      <c r="R458" s="259"/>
      <c r="S458" s="259"/>
      <c r="T458" s="260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61" t="s">
        <v>161</v>
      </c>
      <c r="AU458" s="261" t="s">
        <v>87</v>
      </c>
      <c r="AV458" s="14" t="s">
        <v>87</v>
      </c>
      <c r="AW458" s="14" t="s">
        <v>36</v>
      </c>
      <c r="AX458" s="14" t="s">
        <v>79</v>
      </c>
      <c r="AY458" s="261" t="s">
        <v>152</v>
      </c>
    </row>
    <row r="459" s="15" customFormat="1">
      <c r="A459" s="15"/>
      <c r="B459" s="262"/>
      <c r="C459" s="263"/>
      <c r="D459" s="242" t="s">
        <v>161</v>
      </c>
      <c r="E459" s="264" t="s">
        <v>1</v>
      </c>
      <c r="F459" s="265" t="s">
        <v>182</v>
      </c>
      <c r="G459" s="263"/>
      <c r="H459" s="266">
        <v>26.5</v>
      </c>
      <c r="I459" s="267"/>
      <c r="J459" s="263"/>
      <c r="K459" s="263"/>
      <c r="L459" s="268"/>
      <c r="M459" s="269"/>
      <c r="N459" s="270"/>
      <c r="O459" s="270"/>
      <c r="P459" s="270"/>
      <c r="Q459" s="270"/>
      <c r="R459" s="270"/>
      <c r="S459" s="270"/>
      <c r="T459" s="271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72" t="s">
        <v>161</v>
      </c>
      <c r="AU459" s="272" t="s">
        <v>87</v>
      </c>
      <c r="AV459" s="15" t="s">
        <v>159</v>
      </c>
      <c r="AW459" s="15" t="s">
        <v>36</v>
      </c>
      <c r="AX459" s="15" t="s">
        <v>21</v>
      </c>
      <c r="AY459" s="272" t="s">
        <v>152</v>
      </c>
    </row>
    <row r="460" s="14" customFormat="1">
      <c r="A460" s="14"/>
      <c r="B460" s="251"/>
      <c r="C460" s="252"/>
      <c r="D460" s="242" t="s">
        <v>161</v>
      </c>
      <c r="E460" s="252"/>
      <c r="F460" s="254" t="s">
        <v>674</v>
      </c>
      <c r="G460" s="252"/>
      <c r="H460" s="255">
        <v>27.030000000000001</v>
      </c>
      <c r="I460" s="256"/>
      <c r="J460" s="252"/>
      <c r="K460" s="252"/>
      <c r="L460" s="257"/>
      <c r="M460" s="258"/>
      <c r="N460" s="259"/>
      <c r="O460" s="259"/>
      <c r="P460" s="259"/>
      <c r="Q460" s="259"/>
      <c r="R460" s="259"/>
      <c r="S460" s="259"/>
      <c r="T460" s="260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61" t="s">
        <v>161</v>
      </c>
      <c r="AU460" s="261" t="s">
        <v>87</v>
      </c>
      <c r="AV460" s="14" t="s">
        <v>87</v>
      </c>
      <c r="AW460" s="14" t="s">
        <v>4</v>
      </c>
      <c r="AX460" s="14" t="s">
        <v>21</v>
      </c>
      <c r="AY460" s="261" t="s">
        <v>152</v>
      </c>
    </row>
    <row r="461" s="2" customFormat="1" ht="24.15" customHeight="1">
      <c r="A461" s="39"/>
      <c r="B461" s="40"/>
      <c r="C461" s="273" t="s">
        <v>675</v>
      </c>
      <c r="D461" s="273" t="s">
        <v>291</v>
      </c>
      <c r="E461" s="274" t="s">
        <v>676</v>
      </c>
      <c r="F461" s="275" t="s">
        <v>677</v>
      </c>
      <c r="G461" s="276" t="s">
        <v>209</v>
      </c>
      <c r="H461" s="277">
        <v>11.118</v>
      </c>
      <c r="I461" s="278"/>
      <c r="J461" s="279">
        <f>ROUND(I461*H461,2)</f>
        <v>0</v>
      </c>
      <c r="K461" s="275" t="s">
        <v>158</v>
      </c>
      <c r="L461" s="280"/>
      <c r="M461" s="281" t="s">
        <v>1</v>
      </c>
      <c r="N461" s="282" t="s">
        <v>44</v>
      </c>
      <c r="O461" s="92"/>
      <c r="P461" s="236">
        <f>O461*H461</f>
        <v>0</v>
      </c>
      <c r="Q461" s="236">
        <v>0.125</v>
      </c>
      <c r="R461" s="236">
        <f>Q461*H461</f>
        <v>1.38975</v>
      </c>
      <c r="S461" s="236">
        <v>0</v>
      </c>
      <c r="T461" s="237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38" t="s">
        <v>503</v>
      </c>
      <c r="AT461" s="238" t="s">
        <v>291</v>
      </c>
      <c r="AU461" s="238" t="s">
        <v>87</v>
      </c>
      <c r="AY461" s="18" t="s">
        <v>152</v>
      </c>
      <c r="BE461" s="239">
        <f>IF(N461="základní",J461,0)</f>
        <v>0</v>
      </c>
      <c r="BF461" s="239">
        <f>IF(N461="snížená",J461,0)</f>
        <v>0</v>
      </c>
      <c r="BG461" s="239">
        <f>IF(N461="zákl. přenesená",J461,0)</f>
        <v>0</v>
      </c>
      <c r="BH461" s="239">
        <f>IF(N461="sníž. přenesená",J461,0)</f>
        <v>0</v>
      </c>
      <c r="BI461" s="239">
        <f>IF(N461="nulová",J461,0)</f>
        <v>0</v>
      </c>
      <c r="BJ461" s="18" t="s">
        <v>21</v>
      </c>
      <c r="BK461" s="239">
        <f>ROUND(I461*H461,2)</f>
        <v>0</v>
      </c>
      <c r="BL461" s="18" t="s">
        <v>503</v>
      </c>
      <c r="BM461" s="238" t="s">
        <v>678</v>
      </c>
    </row>
    <row r="462" s="2" customFormat="1">
      <c r="A462" s="39"/>
      <c r="B462" s="40"/>
      <c r="C462" s="41"/>
      <c r="D462" s="242" t="s">
        <v>646</v>
      </c>
      <c r="E462" s="41"/>
      <c r="F462" s="283" t="s">
        <v>647</v>
      </c>
      <c r="G462" s="41"/>
      <c r="H462" s="41"/>
      <c r="I462" s="284"/>
      <c r="J462" s="41"/>
      <c r="K462" s="41"/>
      <c r="L462" s="45"/>
      <c r="M462" s="285"/>
      <c r="N462" s="286"/>
      <c r="O462" s="92"/>
      <c r="P462" s="92"/>
      <c r="Q462" s="92"/>
      <c r="R462" s="92"/>
      <c r="S462" s="92"/>
      <c r="T462" s="93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646</v>
      </c>
      <c r="AU462" s="18" t="s">
        <v>87</v>
      </c>
    </row>
    <row r="463" s="13" customFormat="1">
      <c r="A463" s="13"/>
      <c r="B463" s="240"/>
      <c r="C463" s="241"/>
      <c r="D463" s="242" t="s">
        <v>161</v>
      </c>
      <c r="E463" s="243" t="s">
        <v>1</v>
      </c>
      <c r="F463" s="244" t="s">
        <v>679</v>
      </c>
      <c r="G463" s="241"/>
      <c r="H463" s="243" t="s">
        <v>1</v>
      </c>
      <c r="I463" s="245"/>
      <c r="J463" s="241"/>
      <c r="K463" s="241"/>
      <c r="L463" s="246"/>
      <c r="M463" s="247"/>
      <c r="N463" s="248"/>
      <c r="O463" s="248"/>
      <c r="P463" s="248"/>
      <c r="Q463" s="248"/>
      <c r="R463" s="248"/>
      <c r="S463" s="248"/>
      <c r="T463" s="249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0" t="s">
        <v>161</v>
      </c>
      <c r="AU463" s="250" t="s">
        <v>87</v>
      </c>
      <c r="AV463" s="13" t="s">
        <v>21</v>
      </c>
      <c r="AW463" s="13" t="s">
        <v>36</v>
      </c>
      <c r="AX463" s="13" t="s">
        <v>79</v>
      </c>
      <c r="AY463" s="250" t="s">
        <v>152</v>
      </c>
    </row>
    <row r="464" s="14" customFormat="1">
      <c r="A464" s="14"/>
      <c r="B464" s="251"/>
      <c r="C464" s="252"/>
      <c r="D464" s="242" t="s">
        <v>161</v>
      </c>
      <c r="E464" s="253" t="s">
        <v>1</v>
      </c>
      <c r="F464" s="254" t="s">
        <v>680</v>
      </c>
      <c r="G464" s="252"/>
      <c r="H464" s="255">
        <v>10.9</v>
      </c>
      <c r="I464" s="256"/>
      <c r="J464" s="252"/>
      <c r="K464" s="252"/>
      <c r="L464" s="257"/>
      <c r="M464" s="258"/>
      <c r="N464" s="259"/>
      <c r="O464" s="259"/>
      <c r="P464" s="259"/>
      <c r="Q464" s="259"/>
      <c r="R464" s="259"/>
      <c r="S464" s="259"/>
      <c r="T464" s="260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61" t="s">
        <v>161</v>
      </c>
      <c r="AU464" s="261" t="s">
        <v>87</v>
      </c>
      <c r="AV464" s="14" t="s">
        <v>87</v>
      </c>
      <c r="AW464" s="14" t="s">
        <v>36</v>
      </c>
      <c r="AX464" s="14" t="s">
        <v>21</v>
      </c>
      <c r="AY464" s="261" t="s">
        <v>152</v>
      </c>
    </row>
    <row r="465" s="14" customFormat="1">
      <c r="A465" s="14"/>
      <c r="B465" s="251"/>
      <c r="C465" s="252"/>
      <c r="D465" s="242" t="s">
        <v>161</v>
      </c>
      <c r="E465" s="252"/>
      <c r="F465" s="254" t="s">
        <v>681</v>
      </c>
      <c r="G465" s="252"/>
      <c r="H465" s="255">
        <v>11.118</v>
      </c>
      <c r="I465" s="256"/>
      <c r="J465" s="252"/>
      <c r="K465" s="252"/>
      <c r="L465" s="257"/>
      <c r="M465" s="258"/>
      <c r="N465" s="259"/>
      <c r="O465" s="259"/>
      <c r="P465" s="259"/>
      <c r="Q465" s="259"/>
      <c r="R465" s="259"/>
      <c r="S465" s="259"/>
      <c r="T465" s="260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61" t="s">
        <v>161</v>
      </c>
      <c r="AU465" s="261" t="s">
        <v>87</v>
      </c>
      <c r="AV465" s="14" t="s">
        <v>87</v>
      </c>
      <c r="AW465" s="14" t="s">
        <v>4</v>
      </c>
      <c r="AX465" s="14" t="s">
        <v>21</v>
      </c>
      <c r="AY465" s="261" t="s">
        <v>152</v>
      </c>
    </row>
    <row r="466" s="2" customFormat="1" ht="24.15" customHeight="1">
      <c r="A466" s="39"/>
      <c r="B466" s="40"/>
      <c r="C466" s="227" t="s">
        <v>682</v>
      </c>
      <c r="D466" s="227" t="s">
        <v>154</v>
      </c>
      <c r="E466" s="228" t="s">
        <v>683</v>
      </c>
      <c r="F466" s="229" t="s">
        <v>632</v>
      </c>
      <c r="G466" s="230" t="s">
        <v>209</v>
      </c>
      <c r="H466" s="231">
        <v>31</v>
      </c>
      <c r="I466" s="232"/>
      <c r="J466" s="233">
        <f>ROUND(I466*H466,2)</f>
        <v>0</v>
      </c>
      <c r="K466" s="229" t="s">
        <v>1</v>
      </c>
      <c r="L466" s="45"/>
      <c r="M466" s="234" t="s">
        <v>1</v>
      </c>
      <c r="N466" s="235" t="s">
        <v>44</v>
      </c>
      <c r="O466" s="92"/>
      <c r="P466" s="236">
        <f>O466*H466</f>
        <v>0</v>
      </c>
      <c r="Q466" s="236">
        <v>0.14066999999999999</v>
      </c>
      <c r="R466" s="236">
        <f>Q466*H466</f>
        <v>4.3607699999999996</v>
      </c>
      <c r="S466" s="236">
        <v>0</v>
      </c>
      <c r="T466" s="237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38" t="s">
        <v>159</v>
      </c>
      <c r="AT466" s="238" t="s">
        <v>154</v>
      </c>
      <c r="AU466" s="238" t="s">
        <v>87</v>
      </c>
      <c r="AY466" s="18" t="s">
        <v>152</v>
      </c>
      <c r="BE466" s="239">
        <f>IF(N466="základní",J466,0)</f>
        <v>0</v>
      </c>
      <c r="BF466" s="239">
        <f>IF(N466="snížená",J466,0)</f>
        <v>0</v>
      </c>
      <c r="BG466" s="239">
        <f>IF(N466="zákl. přenesená",J466,0)</f>
        <v>0</v>
      </c>
      <c r="BH466" s="239">
        <f>IF(N466="sníž. přenesená",J466,0)</f>
        <v>0</v>
      </c>
      <c r="BI466" s="239">
        <f>IF(N466="nulová",J466,0)</f>
        <v>0</v>
      </c>
      <c r="BJ466" s="18" t="s">
        <v>21</v>
      </c>
      <c r="BK466" s="239">
        <f>ROUND(I466*H466,2)</f>
        <v>0</v>
      </c>
      <c r="BL466" s="18" t="s">
        <v>159</v>
      </c>
      <c r="BM466" s="238" t="s">
        <v>684</v>
      </c>
    </row>
    <row r="467" s="13" customFormat="1">
      <c r="A467" s="13"/>
      <c r="B467" s="240"/>
      <c r="C467" s="241"/>
      <c r="D467" s="242" t="s">
        <v>161</v>
      </c>
      <c r="E467" s="243" t="s">
        <v>1</v>
      </c>
      <c r="F467" s="244" t="s">
        <v>685</v>
      </c>
      <c r="G467" s="241"/>
      <c r="H467" s="243" t="s">
        <v>1</v>
      </c>
      <c r="I467" s="245"/>
      <c r="J467" s="241"/>
      <c r="K467" s="241"/>
      <c r="L467" s="246"/>
      <c r="M467" s="247"/>
      <c r="N467" s="248"/>
      <c r="O467" s="248"/>
      <c r="P467" s="248"/>
      <c r="Q467" s="248"/>
      <c r="R467" s="248"/>
      <c r="S467" s="248"/>
      <c r="T467" s="249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50" t="s">
        <v>161</v>
      </c>
      <c r="AU467" s="250" t="s">
        <v>87</v>
      </c>
      <c r="AV467" s="13" t="s">
        <v>21</v>
      </c>
      <c r="AW467" s="13" t="s">
        <v>36</v>
      </c>
      <c r="AX467" s="13" t="s">
        <v>79</v>
      </c>
      <c r="AY467" s="250" t="s">
        <v>152</v>
      </c>
    </row>
    <row r="468" s="14" customFormat="1">
      <c r="A468" s="14"/>
      <c r="B468" s="251"/>
      <c r="C468" s="252"/>
      <c r="D468" s="242" t="s">
        <v>161</v>
      </c>
      <c r="E468" s="253" t="s">
        <v>1</v>
      </c>
      <c r="F468" s="254" t="s">
        <v>686</v>
      </c>
      <c r="G468" s="252"/>
      <c r="H468" s="255">
        <v>31</v>
      </c>
      <c r="I468" s="256"/>
      <c r="J468" s="252"/>
      <c r="K468" s="252"/>
      <c r="L468" s="257"/>
      <c r="M468" s="258"/>
      <c r="N468" s="259"/>
      <c r="O468" s="259"/>
      <c r="P468" s="259"/>
      <c r="Q468" s="259"/>
      <c r="R468" s="259"/>
      <c r="S468" s="259"/>
      <c r="T468" s="260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61" t="s">
        <v>161</v>
      </c>
      <c r="AU468" s="261" t="s">
        <v>87</v>
      </c>
      <c r="AV468" s="14" t="s">
        <v>87</v>
      </c>
      <c r="AW468" s="14" t="s">
        <v>36</v>
      </c>
      <c r="AX468" s="14" t="s">
        <v>21</v>
      </c>
      <c r="AY468" s="261" t="s">
        <v>152</v>
      </c>
    </row>
    <row r="469" s="2" customFormat="1" ht="24.15" customHeight="1">
      <c r="A469" s="39"/>
      <c r="B469" s="40"/>
      <c r="C469" s="273" t="s">
        <v>687</v>
      </c>
      <c r="D469" s="273" t="s">
        <v>291</v>
      </c>
      <c r="E469" s="274" t="s">
        <v>688</v>
      </c>
      <c r="F469" s="275" t="s">
        <v>689</v>
      </c>
      <c r="G469" s="276" t="s">
        <v>209</v>
      </c>
      <c r="H469" s="277">
        <v>31.620000000000001</v>
      </c>
      <c r="I469" s="278"/>
      <c r="J469" s="279">
        <f>ROUND(I469*H469,2)</f>
        <v>0</v>
      </c>
      <c r="K469" s="275" t="s">
        <v>1</v>
      </c>
      <c r="L469" s="280"/>
      <c r="M469" s="281" t="s">
        <v>1</v>
      </c>
      <c r="N469" s="282" t="s">
        <v>44</v>
      </c>
      <c r="O469" s="92"/>
      <c r="P469" s="236">
        <f>O469*H469</f>
        <v>0</v>
      </c>
      <c r="Q469" s="236">
        <v>0.125</v>
      </c>
      <c r="R469" s="236">
        <f>Q469*H469</f>
        <v>3.9525000000000001</v>
      </c>
      <c r="S469" s="236">
        <v>0</v>
      </c>
      <c r="T469" s="237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8" t="s">
        <v>201</v>
      </c>
      <c r="AT469" s="238" t="s">
        <v>291</v>
      </c>
      <c r="AU469" s="238" t="s">
        <v>87</v>
      </c>
      <c r="AY469" s="18" t="s">
        <v>152</v>
      </c>
      <c r="BE469" s="239">
        <f>IF(N469="základní",J469,0)</f>
        <v>0</v>
      </c>
      <c r="BF469" s="239">
        <f>IF(N469="snížená",J469,0)</f>
        <v>0</v>
      </c>
      <c r="BG469" s="239">
        <f>IF(N469="zákl. přenesená",J469,0)</f>
        <v>0</v>
      </c>
      <c r="BH469" s="239">
        <f>IF(N469="sníž. přenesená",J469,0)</f>
        <v>0</v>
      </c>
      <c r="BI469" s="239">
        <f>IF(N469="nulová",J469,0)</f>
        <v>0</v>
      </c>
      <c r="BJ469" s="18" t="s">
        <v>21</v>
      </c>
      <c r="BK469" s="239">
        <f>ROUND(I469*H469,2)</f>
        <v>0</v>
      </c>
      <c r="BL469" s="18" t="s">
        <v>159</v>
      </c>
      <c r="BM469" s="238" t="s">
        <v>690</v>
      </c>
    </row>
    <row r="470" s="14" customFormat="1">
      <c r="A470" s="14"/>
      <c r="B470" s="251"/>
      <c r="C470" s="252"/>
      <c r="D470" s="242" t="s">
        <v>161</v>
      </c>
      <c r="E470" s="252"/>
      <c r="F470" s="254" t="s">
        <v>691</v>
      </c>
      <c r="G470" s="252"/>
      <c r="H470" s="255">
        <v>31.620000000000001</v>
      </c>
      <c r="I470" s="256"/>
      <c r="J470" s="252"/>
      <c r="K470" s="252"/>
      <c r="L470" s="257"/>
      <c r="M470" s="258"/>
      <c r="N470" s="259"/>
      <c r="O470" s="259"/>
      <c r="P470" s="259"/>
      <c r="Q470" s="259"/>
      <c r="R470" s="259"/>
      <c r="S470" s="259"/>
      <c r="T470" s="260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61" t="s">
        <v>161</v>
      </c>
      <c r="AU470" s="261" t="s">
        <v>87</v>
      </c>
      <c r="AV470" s="14" t="s">
        <v>87</v>
      </c>
      <c r="AW470" s="14" t="s">
        <v>4</v>
      </c>
      <c r="AX470" s="14" t="s">
        <v>21</v>
      </c>
      <c r="AY470" s="261" t="s">
        <v>152</v>
      </c>
    </row>
    <row r="471" s="2" customFormat="1" ht="33" customHeight="1">
      <c r="A471" s="39"/>
      <c r="B471" s="40"/>
      <c r="C471" s="227" t="s">
        <v>692</v>
      </c>
      <c r="D471" s="227" t="s">
        <v>154</v>
      </c>
      <c r="E471" s="228" t="s">
        <v>693</v>
      </c>
      <c r="F471" s="229" t="s">
        <v>694</v>
      </c>
      <c r="G471" s="230" t="s">
        <v>209</v>
      </c>
      <c r="H471" s="231">
        <v>529.5</v>
      </c>
      <c r="I471" s="232"/>
      <c r="J471" s="233">
        <f>ROUND(I471*H471,2)</f>
        <v>0</v>
      </c>
      <c r="K471" s="229" t="s">
        <v>1</v>
      </c>
      <c r="L471" s="45"/>
      <c r="M471" s="234" t="s">
        <v>1</v>
      </c>
      <c r="N471" s="235" t="s">
        <v>44</v>
      </c>
      <c r="O471" s="92"/>
      <c r="P471" s="236">
        <f>O471*H471</f>
        <v>0</v>
      </c>
      <c r="Q471" s="236">
        <v>0.109331</v>
      </c>
      <c r="R471" s="236">
        <f>Q471*H471</f>
        <v>57.890764499999996</v>
      </c>
      <c r="S471" s="236">
        <v>0</v>
      </c>
      <c r="T471" s="237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8" t="s">
        <v>159</v>
      </c>
      <c r="AT471" s="238" t="s">
        <v>154</v>
      </c>
      <c r="AU471" s="238" t="s">
        <v>87</v>
      </c>
      <c r="AY471" s="18" t="s">
        <v>152</v>
      </c>
      <c r="BE471" s="239">
        <f>IF(N471="základní",J471,0)</f>
        <v>0</v>
      </c>
      <c r="BF471" s="239">
        <f>IF(N471="snížená",J471,0)</f>
        <v>0</v>
      </c>
      <c r="BG471" s="239">
        <f>IF(N471="zákl. přenesená",J471,0)</f>
        <v>0</v>
      </c>
      <c r="BH471" s="239">
        <f>IF(N471="sníž. přenesená",J471,0)</f>
        <v>0</v>
      </c>
      <c r="BI471" s="239">
        <f>IF(N471="nulová",J471,0)</f>
        <v>0</v>
      </c>
      <c r="BJ471" s="18" t="s">
        <v>21</v>
      </c>
      <c r="BK471" s="239">
        <f>ROUND(I471*H471,2)</f>
        <v>0</v>
      </c>
      <c r="BL471" s="18" t="s">
        <v>159</v>
      </c>
      <c r="BM471" s="238" t="s">
        <v>695</v>
      </c>
    </row>
    <row r="472" s="13" customFormat="1">
      <c r="A472" s="13"/>
      <c r="B472" s="240"/>
      <c r="C472" s="241"/>
      <c r="D472" s="242" t="s">
        <v>161</v>
      </c>
      <c r="E472" s="243" t="s">
        <v>1</v>
      </c>
      <c r="F472" s="244" t="s">
        <v>696</v>
      </c>
      <c r="G472" s="241"/>
      <c r="H472" s="243" t="s">
        <v>1</v>
      </c>
      <c r="I472" s="245"/>
      <c r="J472" s="241"/>
      <c r="K472" s="241"/>
      <c r="L472" s="246"/>
      <c r="M472" s="247"/>
      <c r="N472" s="248"/>
      <c r="O472" s="248"/>
      <c r="P472" s="248"/>
      <c r="Q472" s="248"/>
      <c r="R472" s="248"/>
      <c r="S472" s="248"/>
      <c r="T472" s="249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50" t="s">
        <v>161</v>
      </c>
      <c r="AU472" s="250" t="s">
        <v>87</v>
      </c>
      <c r="AV472" s="13" t="s">
        <v>21</v>
      </c>
      <c r="AW472" s="13" t="s">
        <v>36</v>
      </c>
      <c r="AX472" s="13" t="s">
        <v>79</v>
      </c>
      <c r="AY472" s="250" t="s">
        <v>152</v>
      </c>
    </row>
    <row r="473" s="14" customFormat="1">
      <c r="A473" s="14"/>
      <c r="B473" s="251"/>
      <c r="C473" s="252"/>
      <c r="D473" s="242" t="s">
        <v>161</v>
      </c>
      <c r="E473" s="253" t="s">
        <v>1</v>
      </c>
      <c r="F473" s="254" t="s">
        <v>697</v>
      </c>
      <c r="G473" s="252"/>
      <c r="H473" s="255">
        <v>529.5</v>
      </c>
      <c r="I473" s="256"/>
      <c r="J473" s="252"/>
      <c r="K473" s="252"/>
      <c r="L473" s="257"/>
      <c r="M473" s="258"/>
      <c r="N473" s="259"/>
      <c r="O473" s="259"/>
      <c r="P473" s="259"/>
      <c r="Q473" s="259"/>
      <c r="R473" s="259"/>
      <c r="S473" s="259"/>
      <c r="T473" s="260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61" t="s">
        <v>161</v>
      </c>
      <c r="AU473" s="261" t="s">
        <v>87</v>
      </c>
      <c r="AV473" s="14" t="s">
        <v>87</v>
      </c>
      <c r="AW473" s="14" t="s">
        <v>36</v>
      </c>
      <c r="AX473" s="14" t="s">
        <v>21</v>
      </c>
      <c r="AY473" s="261" t="s">
        <v>152</v>
      </c>
    </row>
    <row r="474" s="2" customFormat="1" ht="16.5" customHeight="1">
      <c r="A474" s="39"/>
      <c r="B474" s="40"/>
      <c r="C474" s="273" t="s">
        <v>698</v>
      </c>
      <c r="D474" s="273" t="s">
        <v>291</v>
      </c>
      <c r="E474" s="274" t="s">
        <v>699</v>
      </c>
      <c r="F474" s="275" t="s">
        <v>700</v>
      </c>
      <c r="G474" s="276" t="s">
        <v>209</v>
      </c>
      <c r="H474" s="277">
        <v>545.38499999999999</v>
      </c>
      <c r="I474" s="278"/>
      <c r="J474" s="279">
        <f>ROUND(I474*H474,2)</f>
        <v>0</v>
      </c>
      <c r="K474" s="275" t="s">
        <v>158</v>
      </c>
      <c r="L474" s="280"/>
      <c r="M474" s="281" t="s">
        <v>1</v>
      </c>
      <c r="N474" s="282" t="s">
        <v>44</v>
      </c>
      <c r="O474" s="92"/>
      <c r="P474" s="236">
        <f>O474*H474</f>
        <v>0</v>
      </c>
      <c r="Q474" s="236">
        <v>0.028000000000000001</v>
      </c>
      <c r="R474" s="236">
        <f>Q474*H474</f>
        <v>15.27078</v>
      </c>
      <c r="S474" s="236">
        <v>0</v>
      </c>
      <c r="T474" s="237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8" t="s">
        <v>201</v>
      </c>
      <c r="AT474" s="238" t="s">
        <v>291</v>
      </c>
      <c r="AU474" s="238" t="s">
        <v>87</v>
      </c>
      <c r="AY474" s="18" t="s">
        <v>152</v>
      </c>
      <c r="BE474" s="239">
        <f>IF(N474="základní",J474,0)</f>
        <v>0</v>
      </c>
      <c r="BF474" s="239">
        <f>IF(N474="snížená",J474,0)</f>
        <v>0</v>
      </c>
      <c r="BG474" s="239">
        <f>IF(N474="zákl. přenesená",J474,0)</f>
        <v>0</v>
      </c>
      <c r="BH474" s="239">
        <f>IF(N474="sníž. přenesená",J474,0)</f>
        <v>0</v>
      </c>
      <c r="BI474" s="239">
        <f>IF(N474="nulová",J474,0)</f>
        <v>0</v>
      </c>
      <c r="BJ474" s="18" t="s">
        <v>21</v>
      </c>
      <c r="BK474" s="239">
        <f>ROUND(I474*H474,2)</f>
        <v>0</v>
      </c>
      <c r="BL474" s="18" t="s">
        <v>159</v>
      </c>
      <c r="BM474" s="238" t="s">
        <v>701</v>
      </c>
    </row>
    <row r="475" s="14" customFormat="1">
      <c r="A475" s="14"/>
      <c r="B475" s="251"/>
      <c r="C475" s="252"/>
      <c r="D475" s="242" t="s">
        <v>161</v>
      </c>
      <c r="E475" s="252"/>
      <c r="F475" s="254" t="s">
        <v>702</v>
      </c>
      <c r="G475" s="252"/>
      <c r="H475" s="255">
        <v>545.38499999999999</v>
      </c>
      <c r="I475" s="256"/>
      <c r="J475" s="252"/>
      <c r="K475" s="252"/>
      <c r="L475" s="257"/>
      <c r="M475" s="258"/>
      <c r="N475" s="259"/>
      <c r="O475" s="259"/>
      <c r="P475" s="259"/>
      <c r="Q475" s="259"/>
      <c r="R475" s="259"/>
      <c r="S475" s="259"/>
      <c r="T475" s="260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61" t="s">
        <v>161</v>
      </c>
      <c r="AU475" s="261" t="s">
        <v>87</v>
      </c>
      <c r="AV475" s="14" t="s">
        <v>87</v>
      </c>
      <c r="AW475" s="14" t="s">
        <v>4</v>
      </c>
      <c r="AX475" s="14" t="s">
        <v>21</v>
      </c>
      <c r="AY475" s="261" t="s">
        <v>152</v>
      </c>
    </row>
    <row r="476" s="2" customFormat="1" ht="24.15" customHeight="1">
      <c r="A476" s="39"/>
      <c r="B476" s="40"/>
      <c r="C476" s="227" t="s">
        <v>703</v>
      </c>
      <c r="D476" s="227" t="s">
        <v>154</v>
      </c>
      <c r="E476" s="228" t="s">
        <v>704</v>
      </c>
      <c r="F476" s="229" t="s">
        <v>705</v>
      </c>
      <c r="G476" s="230" t="s">
        <v>209</v>
      </c>
      <c r="H476" s="231">
        <v>573.29999999999995</v>
      </c>
      <c r="I476" s="232"/>
      <c r="J476" s="233">
        <f>ROUND(I476*H476,2)</f>
        <v>0</v>
      </c>
      <c r="K476" s="229" t="s">
        <v>158</v>
      </c>
      <c r="L476" s="45"/>
      <c r="M476" s="234" t="s">
        <v>1</v>
      </c>
      <c r="N476" s="235" t="s">
        <v>44</v>
      </c>
      <c r="O476" s="92"/>
      <c r="P476" s="236">
        <f>O476*H476</f>
        <v>0</v>
      </c>
      <c r="Q476" s="236">
        <v>1.4950000000000001E-06</v>
      </c>
      <c r="R476" s="236">
        <f>Q476*H476</f>
        <v>0.00085708349999999997</v>
      </c>
      <c r="S476" s="236">
        <v>0</v>
      </c>
      <c r="T476" s="237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38" t="s">
        <v>159</v>
      </c>
      <c r="AT476" s="238" t="s">
        <v>154</v>
      </c>
      <c r="AU476" s="238" t="s">
        <v>87</v>
      </c>
      <c r="AY476" s="18" t="s">
        <v>152</v>
      </c>
      <c r="BE476" s="239">
        <f>IF(N476="základní",J476,0)</f>
        <v>0</v>
      </c>
      <c r="BF476" s="239">
        <f>IF(N476="snížená",J476,0)</f>
        <v>0</v>
      </c>
      <c r="BG476" s="239">
        <f>IF(N476="zákl. přenesená",J476,0)</f>
        <v>0</v>
      </c>
      <c r="BH476" s="239">
        <f>IF(N476="sníž. přenesená",J476,0)</f>
        <v>0</v>
      </c>
      <c r="BI476" s="239">
        <f>IF(N476="nulová",J476,0)</f>
        <v>0</v>
      </c>
      <c r="BJ476" s="18" t="s">
        <v>21</v>
      </c>
      <c r="BK476" s="239">
        <f>ROUND(I476*H476,2)</f>
        <v>0</v>
      </c>
      <c r="BL476" s="18" t="s">
        <v>159</v>
      </c>
      <c r="BM476" s="238" t="s">
        <v>706</v>
      </c>
    </row>
    <row r="477" s="13" customFormat="1">
      <c r="A477" s="13"/>
      <c r="B477" s="240"/>
      <c r="C477" s="241"/>
      <c r="D477" s="242" t="s">
        <v>161</v>
      </c>
      <c r="E477" s="243" t="s">
        <v>1</v>
      </c>
      <c r="F477" s="244" t="s">
        <v>707</v>
      </c>
      <c r="G477" s="241"/>
      <c r="H477" s="243" t="s">
        <v>1</v>
      </c>
      <c r="I477" s="245"/>
      <c r="J477" s="241"/>
      <c r="K477" s="241"/>
      <c r="L477" s="246"/>
      <c r="M477" s="247"/>
      <c r="N477" s="248"/>
      <c r="O477" s="248"/>
      <c r="P477" s="248"/>
      <c r="Q477" s="248"/>
      <c r="R477" s="248"/>
      <c r="S477" s="248"/>
      <c r="T477" s="249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50" t="s">
        <v>161</v>
      </c>
      <c r="AU477" s="250" t="s">
        <v>87</v>
      </c>
      <c r="AV477" s="13" t="s">
        <v>21</v>
      </c>
      <c r="AW477" s="13" t="s">
        <v>36</v>
      </c>
      <c r="AX477" s="13" t="s">
        <v>79</v>
      </c>
      <c r="AY477" s="250" t="s">
        <v>152</v>
      </c>
    </row>
    <row r="478" s="14" customFormat="1">
      <c r="A478" s="14"/>
      <c r="B478" s="251"/>
      <c r="C478" s="252"/>
      <c r="D478" s="242" t="s">
        <v>161</v>
      </c>
      <c r="E478" s="253" t="s">
        <v>1</v>
      </c>
      <c r="F478" s="254" t="s">
        <v>708</v>
      </c>
      <c r="G478" s="252"/>
      <c r="H478" s="255">
        <v>573.29999999999995</v>
      </c>
      <c r="I478" s="256"/>
      <c r="J478" s="252"/>
      <c r="K478" s="252"/>
      <c r="L478" s="257"/>
      <c r="M478" s="258"/>
      <c r="N478" s="259"/>
      <c r="O478" s="259"/>
      <c r="P478" s="259"/>
      <c r="Q478" s="259"/>
      <c r="R478" s="259"/>
      <c r="S478" s="259"/>
      <c r="T478" s="260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61" t="s">
        <v>161</v>
      </c>
      <c r="AU478" s="261" t="s">
        <v>87</v>
      </c>
      <c r="AV478" s="14" t="s">
        <v>87</v>
      </c>
      <c r="AW478" s="14" t="s">
        <v>36</v>
      </c>
      <c r="AX478" s="14" t="s">
        <v>21</v>
      </c>
      <c r="AY478" s="261" t="s">
        <v>152</v>
      </c>
    </row>
    <row r="479" s="2" customFormat="1" ht="24.15" customHeight="1">
      <c r="A479" s="39"/>
      <c r="B479" s="40"/>
      <c r="C479" s="227" t="s">
        <v>709</v>
      </c>
      <c r="D479" s="227" t="s">
        <v>154</v>
      </c>
      <c r="E479" s="228" t="s">
        <v>710</v>
      </c>
      <c r="F479" s="229" t="s">
        <v>711</v>
      </c>
      <c r="G479" s="230" t="s">
        <v>209</v>
      </c>
      <c r="H479" s="231">
        <v>573.29999999999995</v>
      </c>
      <c r="I479" s="232"/>
      <c r="J479" s="233">
        <f>ROUND(I479*H479,2)</f>
        <v>0</v>
      </c>
      <c r="K479" s="229" t="s">
        <v>158</v>
      </c>
      <c r="L479" s="45"/>
      <c r="M479" s="234" t="s">
        <v>1</v>
      </c>
      <c r="N479" s="235" t="s">
        <v>44</v>
      </c>
      <c r="O479" s="92"/>
      <c r="P479" s="236">
        <f>O479*H479</f>
        <v>0</v>
      </c>
      <c r="Q479" s="236">
        <v>0.00022049999999999999</v>
      </c>
      <c r="R479" s="236">
        <f>Q479*H479</f>
        <v>0.12641264999999999</v>
      </c>
      <c r="S479" s="236">
        <v>0</v>
      </c>
      <c r="T479" s="237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38" t="s">
        <v>159</v>
      </c>
      <c r="AT479" s="238" t="s">
        <v>154</v>
      </c>
      <c r="AU479" s="238" t="s">
        <v>87</v>
      </c>
      <c r="AY479" s="18" t="s">
        <v>152</v>
      </c>
      <c r="BE479" s="239">
        <f>IF(N479="základní",J479,0)</f>
        <v>0</v>
      </c>
      <c r="BF479" s="239">
        <f>IF(N479="snížená",J479,0)</f>
        <v>0</v>
      </c>
      <c r="BG479" s="239">
        <f>IF(N479="zákl. přenesená",J479,0)</f>
        <v>0</v>
      </c>
      <c r="BH479" s="239">
        <f>IF(N479="sníž. přenesená",J479,0)</f>
        <v>0</v>
      </c>
      <c r="BI479" s="239">
        <f>IF(N479="nulová",J479,0)</f>
        <v>0</v>
      </c>
      <c r="BJ479" s="18" t="s">
        <v>21</v>
      </c>
      <c r="BK479" s="239">
        <f>ROUND(I479*H479,2)</f>
        <v>0</v>
      </c>
      <c r="BL479" s="18" t="s">
        <v>159</v>
      </c>
      <c r="BM479" s="238" t="s">
        <v>712</v>
      </c>
    </row>
    <row r="480" s="13" customFormat="1">
      <c r="A480" s="13"/>
      <c r="B480" s="240"/>
      <c r="C480" s="241"/>
      <c r="D480" s="242" t="s">
        <v>161</v>
      </c>
      <c r="E480" s="243" t="s">
        <v>1</v>
      </c>
      <c r="F480" s="244" t="s">
        <v>707</v>
      </c>
      <c r="G480" s="241"/>
      <c r="H480" s="243" t="s">
        <v>1</v>
      </c>
      <c r="I480" s="245"/>
      <c r="J480" s="241"/>
      <c r="K480" s="241"/>
      <c r="L480" s="246"/>
      <c r="M480" s="247"/>
      <c r="N480" s="248"/>
      <c r="O480" s="248"/>
      <c r="P480" s="248"/>
      <c r="Q480" s="248"/>
      <c r="R480" s="248"/>
      <c r="S480" s="248"/>
      <c r="T480" s="249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50" t="s">
        <v>161</v>
      </c>
      <c r="AU480" s="250" t="s">
        <v>87</v>
      </c>
      <c r="AV480" s="13" t="s">
        <v>21</v>
      </c>
      <c r="AW480" s="13" t="s">
        <v>36</v>
      </c>
      <c r="AX480" s="13" t="s">
        <v>79</v>
      </c>
      <c r="AY480" s="250" t="s">
        <v>152</v>
      </c>
    </row>
    <row r="481" s="14" customFormat="1">
      <c r="A481" s="14"/>
      <c r="B481" s="251"/>
      <c r="C481" s="252"/>
      <c r="D481" s="242" t="s">
        <v>161</v>
      </c>
      <c r="E481" s="253" t="s">
        <v>1</v>
      </c>
      <c r="F481" s="254" t="s">
        <v>708</v>
      </c>
      <c r="G481" s="252"/>
      <c r="H481" s="255">
        <v>573.29999999999995</v>
      </c>
      <c r="I481" s="256"/>
      <c r="J481" s="252"/>
      <c r="K481" s="252"/>
      <c r="L481" s="257"/>
      <c r="M481" s="258"/>
      <c r="N481" s="259"/>
      <c r="O481" s="259"/>
      <c r="P481" s="259"/>
      <c r="Q481" s="259"/>
      <c r="R481" s="259"/>
      <c r="S481" s="259"/>
      <c r="T481" s="260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61" t="s">
        <v>161</v>
      </c>
      <c r="AU481" s="261" t="s">
        <v>87</v>
      </c>
      <c r="AV481" s="14" t="s">
        <v>87</v>
      </c>
      <c r="AW481" s="14" t="s">
        <v>36</v>
      </c>
      <c r="AX481" s="14" t="s">
        <v>21</v>
      </c>
      <c r="AY481" s="261" t="s">
        <v>152</v>
      </c>
    </row>
    <row r="482" s="2" customFormat="1" ht="24.15" customHeight="1">
      <c r="A482" s="39"/>
      <c r="B482" s="40"/>
      <c r="C482" s="227" t="s">
        <v>713</v>
      </c>
      <c r="D482" s="227" t="s">
        <v>154</v>
      </c>
      <c r="E482" s="228" t="s">
        <v>714</v>
      </c>
      <c r="F482" s="229" t="s">
        <v>715</v>
      </c>
      <c r="G482" s="230" t="s">
        <v>209</v>
      </c>
      <c r="H482" s="231">
        <v>573.29999999999995</v>
      </c>
      <c r="I482" s="232"/>
      <c r="J482" s="233">
        <f>ROUND(I482*H482,2)</f>
        <v>0</v>
      </c>
      <c r="K482" s="229" t="s">
        <v>158</v>
      </c>
      <c r="L482" s="45"/>
      <c r="M482" s="234" t="s">
        <v>1</v>
      </c>
      <c r="N482" s="235" t="s">
        <v>44</v>
      </c>
      <c r="O482" s="92"/>
      <c r="P482" s="236">
        <f>O482*H482</f>
        <v>0</v>
      </c>
      <c r="Q482" s="236">
        <v>1.6449999999999999E-06</v>
      </c>
      <c r="R482" s="236">
        <f>Q482*H482</f>
        <v>0.00094307849999999993</v>
      </c>
      <c r="S482" s="236">
        <v>0</v>
      </c>
      <c r="T482" s="237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38" t="s">
        <v>159</v>
      </c>
      <c r="AT482" s="238" t="s">
        <v>154</v>
      </c>
      <c r="AU482" s="238" t="s">
        <v>87</v>
      </c>
      <c r="AY482" s="18" t="s">
        <v>152</v>
      </c>
      <c r="BE482" s="239">
        <f>IF(N482="základní",J482,0)</f>
        <v>0</v>
      </c>
      <c r="BF482" s="239">
        <f>IF(N482="snížená",J482,0)</f>
        <v>0</v>
      </c>
      <c r="BG482" s="239">
        <f>IF(N482="zákl. přenesená",J482,0)</f>
        <v>0</v>
      </c>
      <c r="BH482" s="239">
        <f>IF(N482="sníž. přenesená",J482,0)</f>
        <v>0</v>
      </c>
      <c r="BI482" s="239">
        <f>IF(N482="nulová",J482,0)</f>
        <v>0</v>
      </c>
      <c r="BJ482" s="18" t="s">
        <v>21</v>
      </c>
      <c r="BK482" s="239">
        <f>ROUND(I482*H482,2)</f>
        <v>0</v>
      </c>
      <c r="BL482" s="18" t="s">
        <v>159</v>
      </c>
      <c r="BM482" s="238" t="s">
        <v>716</v>
      </c>
    </row>
    <row r="483" s="13" customFormat="1">
      <c r="A483" s="13"/>
      <c r="B483" s="240"/>
      <c r="C483" s="241"/>
      <c r="D483" s="242" t="s">
        <v>161</v>
      </c>
      <c r="E483" s="243" t="s">
        <v>1</v>
      </c>
      <c r="F483" s="244" t="s">
        <v>717</v>
      </c>
      <c r="G483" s="241"/>
      <c r="H483" s="243" t="s">
        <v>1</v>
      </c>
      <c r="I483" s="245"/>
      <c r="J483" s="241"/>
      <c r="K483" s="241"/>
      <c r="L483" s="246"/>
      <c r="M483" s="247"/>
      <c r="N483" s="248"/>
      <c r="O483" s="248"/>
      <c r="P483" s="248"/>
      <c r="Q483" s="248"/>
      <c r="R483" s="248"/>
      <c r="S483" s="248"/>
      <c r="T483" s="249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50" t="s">
        <v>161</v>
      </c>
      <c r="AU483" s="250" t="s">
        <v>87</v>
      </c>
      <c r="AV483" s="13" t="s">
        <v>21</v>
      </c>
      <c r="AW483" s="13" t="s">
        <v>36</v>
      </c>
      <c r="AX483" s="13" t="s">
        <v>79</v>
      </c>
      <c r="AY483" s="250" t="s">
        <v>152</v>
      </c>
    </row>
    <row r="484" s="14" customFormat="1">
      <c r="A484" s="14"/>
      <c r="B484" s="251"/>
      <c r="C484" s="252"/>
      <c r="D484" s="242" t="s">
        <v>161</v>
      </c>
      <c r="E484" s="253" t="s">
        <v>1</v>
      </c>
      <c r="F484" s="254" t="s">
        <v>708</v>
      </c>
      <c r="G484" s="252"/>
      <c r="H484" s="255">
        <v>573.29999999999995</v>
      </c>
      <c r="I484" s="256"/>
      <c r="J484" s="252"/>
      <c r="K484" s="252"/>
      <c r="L484" s="257"/>
      <c r="M484" s="258"/>
      <c r="N484" s="259"/>
      <c r="O484" s="259"/>
      <c r="P484" s="259"/>
      <c r="Q484" s="259"/>
      <c r="R484" s="259"/>
      <c r="S484" s="259"/>
      <c r="T484" s="260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61" t="s">
        <v>161</v>
      </c>
      <c r="AU484" s="261" t="s">
        <v>87</v>
      </c>
      <c r="AV484" s="14" t="s">
        <v>87</v>
      </c>
      <c r="AW484" s="14" t="s">
        <v>36</v>
      </c>
      <c r="AX484" s="14" t="s">
        <v>21</v>
      </c>
      <c r="AY484" s="261" t="s">
        <v>152</v>
      </c>
    </row>
    <row r="485" s="2" customFormat="1" ht="24.15" customHeight="1">
      <c r="A485" s="39"/>
      <c r="B485" s="40"/>
      <c r="C485" s="227" t="s">
        <v>718</v>
      </c>
      <c r="D485" s="227" t="s">
        <v>154</v>
      </c>
      <c r="E485" s="228" t="s">
        <v>719</v>
      </c>
      <c r="F485" s="229" t="s">
        <v>720</v>
      </c>
      <c r="G485" s="230" t="s">
        <v>209</v>
      </c>
      <c r="H485" s="231">
        <v>6.4000000000000004</v>
      </c>
      <c r="I485" s="232"/>
      <c r="J485" s="233">
        <f>ROUND(I485*H485,2)</f>
        <v>0</v>
      </c>
      <c r="K485" s="229" t="s">
        <v>158</v>
      </c>
      <c r="L485" s="45"/>
      <c r="M485" s="234" t="s">
        <v>1</v>
      </c>
      <c r="N485" s="235" t="s">
        <v>44</v>
      </c>
      <c r="O485" s="92"/>
      <c r="P485" s="236">
        <f>O485*H485</f>
        <v>0</v>
      </c>
      <c r="Q485" s="236">
        <v>0</v>
      </c>
      <c r="R485" s="236">
        <f>Q485*H485</f>
        <v>0</v>
      </c>
      <c r="S485" s="236">
        <v>0.035000000000000003</v>
      </c>
      <c r="T485" s="237">
        <f>S485*H485</f>
        <v>0.22400000000000003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38" t="s">
        <v>159</v>
      </c>
      <c r="AT485" s="238" t="s">
        <v>154</v>
      </c>
      <c r="AU485" s="238" t="s">
        <v>87</v>
      </c>
      <c r="AY485" s="18" t="s">
        <v>152</v>
      </c>
      <c r="BE485" s="239">
        <f>IF(N485="základní",J485,0)</f>
        <v>0</v>
      </c>
      <c r="BF485" s="239">
        <f>IF(N485="snížená",J485,0)</f>
        <v>0</v>
      </c>
      <c r="BG485" s="239">
        <f>IF(N485="zákl. přenesená",J485,0)</f>
        <v>0</v>
      </c>
      <c r="BH485" s="239">
        <f>IF(N485="sníž. přenesená",J485,0)</f>
        <v>0</v>
      </c>
      <c r="BI485" s="239">
        <f>IF(N485="nulová",J485,0)</f>
        <v>0</v>
      </c>
      <c r="BJ485" s="18" t="s">
        <v>21</v>
      </c>
      <c r="BK485" s="239">
        <f>ROUND(I485*H485,2)</f>
        <v>0</v>
      </c>
      <c r="BL485" s="18" t="s">
        <v>159</v>
      </c>
      <c r="BM485" s="238" t="s">
        <v>721</v>
      </c>
    </row>
    <row r="486" s="13" customFormat="1">
      <c r="A486" s="13"/>
      <c r="B486" s="240"/>
      <c r="C486" s="241"/>
      <c r="D486" s="242" t="s">
        <v>161</v>
      </c>
      <c r="E486" s="243" t="s">
        <v>1</v>
      </c>
      <c r="F486" s="244" t="s">
        <v>722</v>
      </c>
      <c r="G486" s="241"/>
      <c r="H486" s="243" t="s">
        <v>1</v>
      </c>
      <c r="I486" s="245"/>
      <c r="J486" s="241"/>
      <c r="K486" s="241"/>
      <c r="L486" s="246"/>
      <c r="M486" s="247"/>
      <c r="N486" s="248"/>
      <c r="O486" s="248"/>
      <c r="P486" s="248"/>
      <c r="Q486" s="248"/>
      <c r="R486" s="248"/>
      <c r="S486" s="248"/>
      <c r="T486" s="249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50" t="s">
        <v>161</v>
      </c>
      <c r="AU486" s="250" t="s">
        <v>87</v>
      </c>
      <c r="AV486" s="13" t="s">
        <v>21</v>
      </c>
      <c r="AW486" s="13" t="s">
        <v>36</v>
      </c>
      <c r="AX486" s="13" t="s">
        <v>79</v>
      </c>
      <c r="AY486" s="250" t="s">
        <v>152</v>
      </c>
    </row>
    <row r="487" s="14" customFormat="1">
      <c r="A487" s="14"/>
      <c r="B487" s="251"/>
      <c r="C487" s="252"/>
      <c r="D487" s="242" t="s">
        <v>161</v>
      </c>
      <c r="E487" s="253" t="s">
        <v>1</v>
      </c>
      <c r="F487" s="254" t="s">
        <v>723</v>
      </c>
      <c r="G487" s="252"/>
      <c r="H487" s="255">
        <v>6.4000000000000004</v>
      </c>
      <c r="I487" s="256"/>
      <c r="J487" s="252"/>
      <c r="K487" s="252"/>
      <c r="L487" s="257"/>
      <c r="M487" s="258"/>
      <c r="N487" s="259"/>
      <c r="O487" s="259"/>
      <c r="P487" s="259"/>
      <c r="Q487" s="259"/>
      <c r="R487" s="259"/>
      <c r="S487" s="259"/>
      <c r="T487" s="260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61" t="s">
        <v>161</v>
      </c>
      <c r="AU487" s="261" t="s">
        <v>87</v>
      </c>
      <c r="AV487" s="14" t="s">
        <v>87</v>
      </c>
      <c r="AW487" s="14" t="s">
        <v>36</v>
      </c>
      <c r="AX487" s="14" t="s">
        <v>21</v>
      </c>
      <c r="AY487" s="261" t="s">
        <v>152</v>
      </c>
    </row>
    <row r="488" s="2" customFormat="1" ht="24.15" customHeight="1">
      <c r="A488" s="39"/>
      <c r="B488" s="40"/>
      <c r="C488" s="227" t="s">
        <v>27</v>
      </c>
      <c r="D488" s="227" t="s">
        <v>154</v>
      </c>
      <c r="E488" s="228" t="s">
        <v>724</v>
      </c>
      <c r="F488" s="229" t="s">
        <v>725</v>
      </c>
      <c r="G488" s="230" t="s">
        <v>523</v>
      </c>
      <c r="H488" s="231">
        <v>9</v>
      </c>
      <c r="I488" s="232"/>
      <c r="J488" s="233">
        <f>ROUND(I488*H488,2)</f>
        <v>0</v>
      </c>
      <c r="K488" s="229" t="s">
        <v>158</v>
      </c>
      <c r="L488" s="45"/>
      <c r="M488" s="234" t="s">
        <v>1</v>
      </c>
      <c r="N488" s="235" t="s">
        <v>44</v>
      </c>
      <c r="O488" s="92"/>
      <c r="P488" s="236">
        <f>O488*H488</f>
        <v>0</v>
      </c>
      <c r="Q488" s="236">
        <v>0</v>
      </c>
      <c r="R488" s="236">
        <f>Q488*H488</f>
        <v>0</v>
      </c>
      <c r="S488" s="236">
        <v>0.082000000000000003</v>
      </c>
      <c r="T488" s="237">
        <f>S488*H488</f>
        <v>0.73799999999999999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38" t="s">
        <v>159</v>
      </c>
      <c r="AT488" s="238" t="s">
        <v>154</v>
      </c>
      <c r="AU488" s="238" t="s">
        <v>87</v>
      </c>
      <c r="AY488" s="18" t="s">
        <v>152</v>
      </c>
      <c r="BE488" s="239">
        <f>IF(N488="základní",J488,0)</f>
        <v>0</v>
      </c>
      <c r="BF488" s="239">
        <f>IF(N488="snížená",J488,0)</f>
        <v>0</v>
      </c>
      <c r="BG488" s="239">
        <f>IF(N488="zákl. přenesená",J488,0)</f>
        <v>0</v>
      </c>
      <c r="BH488" s="239">
        <f>IF(N488="sníž. přenesená",J488,0)</f>
        <v>0</v>
      </c>
      <c r="BI488" s="239">
        <f>IF(N488="nulová",J488,0)</f>
        <v>0</v>
      </c>
      <c r="BJ488" s="18" t="s">
        <v>21</v>
      </c>
      <c r="BK488" s="239">
        <f>ROUND(I488*H488,2)</f>
        <v>0</v>
      </c>
      <c r="BL488" s="18" t="s">
        <v>159</v>
      </c>
      <c r="BM488" s="238" t="s">
        <v>726</v>
      </c>
    </row>
    <row r="489" s="13" customFormat="1">
      <c r="A489" s="13"/>
      <c r="B489" s="240"/>
      <c r="C489" s="241"/>
      <c r="D489" s="242" t="s">
        <v>161</v>
      </c>
      <c r="E489" s="243" t="s">
        <v>1</v>
      </c>
      <c r="F489" s="244" t="s">
        <v>727</v>
      </c>
      <c r="G489" s="241"/>
      <c r="H489" s="243" t="s">
        <v>1</v>
      </c>
      <c r="I489" s="245"/>
      <c r="J489" s="241"/>
      <c r="K489" s="241"/>
      <c r="L489" s="246"/>
      <c r="M489" s="247"/>
      <c r="N489" s="248"/>
      <c r="O489" s="248"/>
      <c r="P489" s="248"/>
      <c r="Q489" s="248"/>
      <c r="R489" s="248"/>
      <c r="S489" s="248"/>
      <c r="T489" s="249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50" t="s">
        <v>161</v>
      </c>
      <c r="AU489" s="250" t="s">
        <v>87</v>
      </c>
      <c r="AV489" s="13" t="s">
        <v>21</v>
      </c>
      <c r="AW489" s="13" t="s">
        <v>36</v>
      </c>
      <c r="AX489" s="13" t="s">
        <v>79</v>
      </c>
      <c r="AY489" s="250" t="s">
        <v>152</v>
      </c>
    </row>
    <row r="490" s="14" customFormat="1">
      <c r="A490" s="14"/>
      <c r="B490" s="251"/>
      <c r="C490" s="252"/>
      <c r="D490" s="242" t="s">
        <v>161</v>
      </c>
      <c r="E490" s="253" t="s">
        <v>1</v>
      </c>
      <c r="F490" s="254" t="s">
        <v>728</v>
      </c>
      <c r="G490" s="252"/>
      <c r="H490" s="255">
        <v>1</v>
      </c>
      <c r="I490" s="256"/>
      <c r="J490" s="252"/>
      <c r="K490" s="252"/>
      <c r="L490" s="257"/>
      <c r="M490" s="258"/>
      <c r="N490" s="259"/>
      <c r="O490" s="259"/>
      <c r="P490" s="259"/>
      <c r="Q490" s="259"/>
      <c r="R490" s="259"/>
      <c r="S490" s="259"/>
      <c r="T490" s="260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61" t="s">
        <v>161</v>
      </c>
      <c r="AU490" s="261" t="s">
        <v>87</v>
      </c>
      <c r="AV490" s="14" t="s">
        <v>87</v>
      </c>
      <c r="AW490" s="14" t="s">
        <v>36</v>
      </c>
      <c r="AX490" s="14" t="s">
        <v>79</v>
      </c>
      <c r="AY490" s="261" t="s">
        <v>152</v>
      </c>
    </row>
    <row r="491" s="14" customFormat="1">
      <c r="A491" s="14"/>
      <c r="B491" s="251"/>
      <c r="C491" s="252"/>
      <c r="D491" s="242" t="s">
        <v>161</v>
      </c>
      <c r="E491" s="253" t="s">
        <v>1</v>
      </c>
      <c r="F491" s="254" t="s">
        <v>729</v>
      </c>
      <c r="G491" s="252"/>
      <c r="H491" s="255">
        <v>2</v>
      </c>
      <c r="I491" s="256"/>
      <c r="J491" s="252"/>
      <c r="K491" s="252"/>
      <c r="L491" s="257"/>
      <c r="M491" s="258"/>
      <c r="N491" s="259"/>
      <c r="O491" s="259"/>
      <c r="P491" s="259"/>
      <c r="Q491" s="259"/>
      <c r="R491" s="259"/>
      <c r="S491" s="259"/>
      <c r="T491" s="260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61" t="s">
        <v>161</v>
      </c>
      <c r="AU491" s="261" t="s">
        <v>87</v>
      </c>
      <c r="AV491" s="14" t="s">
        <v>87</v>
      </c>
      <c r="AW491" s="14" t="s">
        <v>36</v>
      </c>
      <c r="AX491" s="14" t="s">
        <v>79</v>
      </c>
      <c r="AY491" s="261" t="s">
        <v>152</v>
      </c>
    </row>
    <row r="492" s="14" customFormat="1">
      <c r="A492" s="14"/>
      <c r="B492" s="251"/>
      <c r="C492" s="252"/>
      <c r="D492" s="242" t="s">
        <v>161</v>
      </c>
      <c r="E492" s="253" t="s">
        <v>1</v>
      </c>
      <c r="F492" s="254" t="s">
        <v>730</v>
      </c>
      <c r="G492" s="252"/>
      <c r="H492" s="255">
        <v>1</v>
      </c>
      <c r="I492" s="256"/>
      <c r="J492" s="252"/>
      <c r="K492" s="252"/>
      <c r="L492" s="257"/>
      <c r="M492" s="258"/>
      <c r="N492" s="259"/>
      <c r="O492" s="259"/>
      <c r="P492" s="259"/>
      <c r="Q492" s="259"/>
      <c r="R492" s="259"/>
      <c r="S492" s="259"/>
      <c r="T492" s="260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61" t="s">
        <v>161</v>
      </c>
      <c r="AU492" s="261" t="s">
        <v>87</v>
      </c>
      <c r="AV492" s="14" t="s">
        <v>87</v>
      </c>
      <c r="AW492" s="14" t="s">
        <v>36</v>
      </c>
      <c r="AX492" s="14" t="s">
        <v>79</v>
      </c>
      <c r="AY492" s="261" t="s">
        <v>152</v>
      </c>
    </row>
    <row r="493" s="14" customFormat="1">
      <c r="A493" s="14"/>
      <c r="B493" s="251"/>
      <c r="C493" s="252"/>
      <c r="D493" s="242" t="s">
        <v>161</v>
      </c>
      <c r="E493" s="253" t="s">
        <v>1</v>
      </c>
      <c r="F493" s="254" t="s">
        <v>731</v>
      </c>
      <c r="G493" s="252"/>
      <c r="H493" s="255">
        <v>1</v>
      </c>
      <c r="I493" s="256"/>
      <c r="J493" s="252"/>
      <c r="K493" s="252"/>
      <c r="L493" s="257"/>
      <c r="M493" s="258"/>
      <c r="N493" s="259"/>
      <c r="O493" s="259"/>
      <c r="P493" s="259"/>
      <c r="Q493" s="259"/>
      <c r="R493" s="259"/>
      <c r="S493" s="259"/>
      <c r="T493" s="260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61" t="s">
        <v>161</v>
      </c>
      <c r="AU493" s="261" t="s">
        <v>87</v>
      </c>
      <c r="AV493" s="14" t="s">
        <v>87</v>
      </c>
      <c r="AW493" s="14" t="s">
        <v>36</v>
      </c>
      <c r="AX493" s="14" t="s">
        <v>79</v>
      </c>
      <c r="AY493" s="261" t="s">
        <v>152</v>
      </c>
    </row>
    <row r="494" s="16" customFormat="1">
      <c r="A494" s="16"/>
      <c r="B494" s="287"/>
      <c r="C494" s="288"/>
      <c r="D494" s="242" t="s">
        <v>161</v>
      </c>
      <c r="E494" s="289" t="s">
        <v>1</v>
      </c>
      <c r="F494" s="290" t="s">
        <v>732</v>
      </c>
      <c r="G494" s="288"/>
      <c r="H494" s="291">
        <v>5</v>
      </c>
      <c r="I494" s="292"/>
      <c r="J494" s="288"/>
      <c r="K494" s="288"/>
      <c r="L494" s="293"/>
      <c r="M494" s="294"/>
      <c r="N494" s="295"/>
      <c r="O494" s="295"/>
      <c r="P494" s="295"/>
      <c r="Q494" s="295"/>
      <c r="R494" s="295"/>
      <c r="S494" s="295"/>
      <c r="T494" s="296"/>
      <c r="U494" s="16"/>
      <c r="V494" s="16"/>
      <c r="W494" s="16"/>
      <c r="X494" s="16"/>
      <c r="Y494" s="16"/>
      <c r="Z494" s="16"/>
      <c r="AA494" s="16"/>
      <c r="AB494" s="16"/>
      <c r="AC494" s="16"/>
      <c r="AD494" s="16"/>
      <c r="AE494" s="16"/>
      <c r="AT494" s="297" t="s">
        <v>161</v>
      </c>
      <c r="AU494" s="297" t="s">
        <v>87</v>
      </c>
      <c r="AV494" s="16" t="s">
        <v>169</v>
      </c>
      <c r="AW494" s="16" t="s">
        <v>36</v>
      </c>
      <c r="AX494" s="16" t="s">
        <v>79</v>
      </c>
      <c r="AY494" s="297" t="s">
        <v>152</v>
      </c>
    </row>
    <row r="495" s="13" customFormat="1">
      <c r="A495" s="13"/>
      <c r="B495" s="240"/>
      <c r="C495" s="241"/>
      <c r="D495" s="242" t="s">
        <v>161</v>
      </c>
      <c r="E495" s="243" t="s">
        <v>1</v>
      </c>
      <c r="F495" s="244" t="s">
        <v>577</v>
      </c>
      <c r="G495" s="241"/>
      <c r="H495" s="243" t="s">
        <v>1</v>
      </c>
      <c r="I495" s="245"/>
      <c r="J495" s="241"/>
      <c r="K495" s="241"/>
      <c r="L495" s="246"/>
      <c r="M495" s="247"/>
      <c r="N495" s="248"/>
      <c r="O495" s="248"/>
      <c r="P495" s="248"/>
      <c r="Q495" s="248"/>
      <c r="R495" s="248"/>
      <c r="S495" s="248"/>
      <c r="T495" s="249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50" t="s">
        <v>161</v>
      </c>
      <c r="AU495" s="250" t="s">
        <v>87</v>
      </c>
      <c r="AV495" s="13" t="s">
        <v>21</v>
      </c>
      <c r="AW495" s="13" t="s">
        <v>36</v>
      </c>
      <c r="AX495" s="13" t="s">
        <v>79</v>
      </c>
      <c r="AY495" s="250" t="s">
        <v>152</v>
      </c>
    </row>
    <row r="496" s="14" customFormat="1">
      <c r="A496" s="14"/>
      <c r="B496" s="251"/>
      <c r="C496" s="252"/>
      <c r="D496" s="242" t="s">
        <v>161</v>
      </c>
      <c r="E496" s="253" t="s">
        <v>1</v>
      </c>
      <c r="F496" s="254" t="s">
        <v>733</v>
      </c>
      <c r="G496" s="252"/>
      <c r="H496" s="255">
        <v>1</v>
      </c>
      <c r="I496" s="256"/>
      <c r="J496" s="252"/>
      <c r="K496" s="252"/>
      <c r="L496" s="257"/>
      <c r="M496" s="258"/>
      <c r="N496" s="259"/>
      <c r="O496" s="259"/>
      <c r="P496" s="259"/>
      <c r="Q496" s="259"/>
      <c r="R496" s="259"/>
      <c r="S496" s="259"/>
      <c r="T496" s="260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61" t="s">
        <v>161</v>
      </c>
      <c r="AU496" s="261" t="s">
        <v>87</v>
      </c>
      <c r="AV496" s="14" t="s">
        <v>87</v>
      </c>
      <c r="AW496" s="14" t="s">
        <v>36</v>
      </c>
      <c r="AX496" s="14" t="s">
        <v>79</v>
      </c>
      <c r="AY496" s="261" t="s">
        <v>152</v>
      </c>
    </row>
    <row r="497" s="14" customFormat="1">
      <c r="A497" s="14"/>
      <c r="B497" s="251"/>
      <c r="C497" s="252"/>
      <c r="D497" s="242" t="s">
        <v>161</v>
      </c>
      <c r="E497" s="253" t="s">
        <v>1</v>
      </c>
      <c r="F497" s="254" t="s">
        <v>579</v>
      </c>
      <c r="G497" s="252"/>
      <c r="H497" s="255">
        <v>1</v>
      </c>
      <c r="I497" s="256"/>
      <c r="J497" s="252"/>
      <c r="K497" s="252"/>
      <c r="L497" s="257"/>
      <c r="M497" s="258"/>
      <c r="N497" s="259"/>
      <c r="O497" s="259"/>
      <c r="P497" s="259"/>
      <c r="Q497" s="259"/>
      <c r="R497" s="259"/>
      <c r="S497" s="259"/>
      <c r="T497" s="260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61" t="s">
        <v>161</v>
      </c>
      <c r="AU497" s="261" t="s">
        <v>87</v>
      </c>
      <c r="AV497" s="14" t="s">
        <v>87</v>
      </c>
      <c r="AW497" s="14" t="s">
        <v>36</v>
      </c>
      <c r="AX497" s="14" t="s">
        <v>79</v>
      </c>
      <c r="AY497" s="261" t="s">
        <v>152</v>
      </c>
    </row>
    <row r="498" s="14" customFormat="1">
      <c r="A498" s="14"/>
      <c r="B498" s="251"/>
      <c r="C498" s="252"/>
      <c r="D498" s="242" t="s">
        <v>161</v>
      </c>
      <c r="E498" s="253" t="s">
        <v>1</v>
      </c>
      <c r="F498" s="254" t="s">
        <v>580</v>
      </c>
      <c r="G498" s="252"/>
      <c r="H498" s="255">
        <v>1</v>
      </c>
      <c r="I498" s="256"/>
      <c r="J498" s="252"/>
      <c r="K498" s="252"/>
      <c r="L498" s="257"/>
      <c r="M498" s="258"/>
      <c r="N498" s="259"/>
      <c r="O498" s="259"/>
      <c r="P498" s="259"/>
      <c r="Q498" s="259"/>
      <c r="R498" s="259"/>
      <c r="S498" s="259"/>
      <c r="T498" s="260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61" t="s">
        <v>161</v>
      </c>
      <c r="AU498" s="261" t="s">
        <v>87</v>
      </c>
      <c r="AV498" s="14" t="s">
        <v>87</v>
      </c>
      <c r="AW498" s="14" t="s">
        <v>36</v>
      </c>
      <c r="AX498" s="14" t="s">
        <v>79</v>
      </c>
      <c r="AY498" s="261" t="s">
        <v>152</v>
      </c>
    </row>
    <row r="499" s="14" customFormat="1">
      <c r="A499" s="14"/>
      <c r="B499" s="251"/>
      <c r="C499" s="252"/>
      <c r="D499" s="242" t="s">
        <v>161</v>
      </c>
      <c r="E499" s="253" t="s">
        <v>1</v>
      </c>
      <c r="F499" s="254" t="s">
        <v>557</v>
      </c>
      <c r="G499" s="252"/>
      <c r="H499" s="255">
        <v>1</v>
      </c>
      <c r="I499" s="256"/>
      <c r="J499" s="252"/>
      <c r="K499" s="252"/>
      <c r="L499" s="257"/>
      <c r="M499" s="258"/>
      <c r="N499" s="259"/>
      <c r="O499" s="259"/>
      <c r="P499" s="259"/>
      <c r="Q499" s="259"/>
      <c r="R499" s="259"/>
      <c r="S499" s="259"/>
      <c r="T499" s="260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61" t="s">
        <v>161</v>
      </c>
      <c r="AU499" s="261" t="s">
        <v>87</v>
      </c>
      <c r="AV499" s="14" t="s">
        <v>87</v>
      </c>
      <c r="AW499" s="14" t="s">
        <v>36</v>
      </c>
      <c r="AX499" s="14" t="s">
        <v>79</v>
      </c>
      <c r="AY499" s="261" t="s">
        <v>152</v>
      </c>
    </row>
    <row r="500" s="16" customFormat="1">
      <c r="A500" s="16"/>
      <c r="B500" s="287"/>
      <c r="C500" s="288"/>
      <c r="D500" s="242" t="s">
        <v>161</v>
      </c>
      <c r="E500" s="289" t="s">
        <v>1</v>
      </c>
      <c r="F500" s="290" t="s">
        <v>732</v>
      </c>
      <c r="G500" s="288"/>
      <c r="H500" s="291">
        <v>4</v>
      </c>
      <c r="I500" s="292"/>
      <c r="J500" s="288"/>
      <c r="K500" s="288"/>
      <c r="L500" s="293"/>
      <c r="M500" s="294"/>
      <c r="N500" s="295"/>
      <c r="O500" s="295"/>
      <c r="P500" s="295"/>
      <c r="Q500" s="295"/>
      <c r="R500" s="295"/>
      <c r="S500" s="295"/>
      <c r="T500" s="296"/>
      <c r="U500" s="16"/>
      <c r="V500" s="16"/>
      <c r="W500" s="16"/>
      <c r="X500" s="16"/>
      <c r="Y500" s="16"/>
      <c r="Z500" s="16"/>
      <c r="AA500" s="16"/>
      <c r="AB500" s="16"/>
      <c r="AC500" s="16"/>
      <c r="AD500" s="16"/>
      <c r="AE500" s="16"/>
      <c r="AT500" s="297" t="s">
        <v>161</v>
      </c>
      <c r="AU500" s="297" t="s">
        <v>87</v>
      </c>
      <c r="AV500" s="16" t="s">
        <v>169</v>
      </c>
      <c r="AW500" s="16" t="s">
        <v>36</v>
      </c>
      <c r="AX500" s="16" t="s">
        <v>79</v>
      </c>
      <c r="AY500" s="297" t="s">
        <v>152</v>
      </c>
    </row>
    <row r="501" s="15" customFormat="1">
      <c r="A501" s="15"/>
      <c r="B501" s="262"/>
      <c r="C501" s="263"/>
      <c r="D501" s="242" t="s">
        <v>161</v>
      </c>
      <c r="E501" s="264" t="s">
        <v>1</v>
      </c>
      <c r="F501" s="265" t="s">
        <v>182</v>
      </c>
      <c r="G501" s="263"/>
      <c r="H501" s="266">
        <v>9</v>
      </c>
      <c r="I501" s="267"/>
      <c r="J501" s="263"/>
      <c r="K501" s="263"/>
      <c r="L501" s="268"/>
      <c r="M501" s="269"/>
      <c r="N501" s="270"/>
      <c r="O501" s="270"/>
      <c r="P501" s="270"/>
      <c r="Q501" s="270"/>
      <c r="R501" s="270"/>
      <c r="S501" s="270"/>
      <c r="T501" s="271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72" t="s">
        <v>161</v>
      </c>
      <c r="AU501" s="272" t="s">
        <v>87</v>
      </c>
      <c r="AV501" s="15" t="s">
        <v>159</v>
      </c>
      <c r="AW501" s="15" t="s">
        <v>36</v>
      </c>
      <c r="AX501" s="15" t="s">
        <v>21</v>
      </c>
      <c r="AY501" s="272" t="s">
        <v>152</v>
      </c>
    </row>
    <row r="502" s="2" customFormat="1" ht="24.15" customHeight="1">
      <c r="A502" s="39"/>
      <c r="B502" s="40"/>
      <c r="C502" s="227" t="s">
        <v>734</v>
      </c>
      <c r="D502" s="227" t="s">
        <v>154</v>
      </c>
      <c r="E502" s="228" t="s">
        <v>735</v>
      </c>
      <c r="F502" s="229" t="s">
        <v>736</v>
      </c>
      <c r="G502" s="230" t="s">
        <v>157</v>
      </c>
      <c r="H502" s="231">
        <v>90</v>
      </c>
      <c r="I502" s="232"/>
      <c r="J502" s="233">
        <f>ROUND(I502*H502,2)</f>
        <v>0</v>
      </c>
      <c r="K502" s="229" t="s">
        <v>158</v>
      </c>
      <c r="L502" s="45"/>
      <c r="M502" s="234" t="s">
        <v>1</v>
      </c>
      <c r="N502" s="235" t="s">
        <v>44</v>
      </c>
      <c r="O502" s="92"/>
      <c r="P502" s="236">
        <f>O502*H502</f>
        <v>0</v>
      </c>
      <c r="Q502" s="236">
        <v>0</v>
      </c>
      <c r="R502" s="236">
        <f>Q502*H502</f>
        <v>0</v>
      </c>
      <c r="S502" s="236">
        <v>0</v>
      </c>
      <c r="T502" s="237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38" t="s">
        <v>159</v>
      </c>
      <c r="AT502" s="238" t="s">
        <v>154</v>
      </c>
      <c r="AU502" s="238" t="s">
        <v>87</v>
      </c>
      <c r="AY502" s="18" t="s">
        <v>152</v>
      </c>
      <c r="BE502" s="239">
        <f>IF(N502="základní",J502,0)</f>
        <v>0</v>
      </c>
      <c r="BF502" s="239">
        <f>IF(N502="snížená",J502,0)</f>
        <v>0</v>
      </c>
      <c r="BG502" s="239">
        <f>IF(N502="zákl. přenesená",J502,0)</f>
        <v>0</v>
      </c>
      <c r="BH502" s="239">
        <f>IF(N502="sníž. přenesená",J502,0)</f>
        <v>0</v>
      </c>
      <c r="BI502" s="239">
        <f>IF(N502="nulová",J502,0)</f>
        <v>0</v>
      </c>
      <c r="BJ502" s="18" t="s">
        <v>21</v>
      </c>
      <c r="BK502" s="239">
        <f>ROUND(I502*H502,2)</f>
        <v>0</v>
      </c>
      <c r="BL502" s="18" t="s">
        <v>159</v>
      </c>
      <c r="BM502" s="238" t="s">
        <v>737</v>
      </c>
    </row>
    <row r="503" s="13" customFormat="1">
      <c r="A503" s="13"/>
      <c r="B503" s="240"/>
      <c r="C503" s="241"/>
      <c r="D503" s="242" t="s">
        <v>161</v>
      </c>
      <c r="E503" s="243" t="s">
        <v>1</v>
      </c>
      <c r="F503" s="244" t="s">
        <v>738</v>
      </c>
      <c r="G503" s="241"/>
      <c r="H503" s="243" t="s">
        <v>1</v>
      </c>
      <c r="I503" s="245"/>
      <c r="J503" s="241"/>
      <c r="K503" s="241"/>
      <c r="L503" s="246"/>
      <c r="M503" s="247"/>
      <c r="N503" s="248"/>
      <c r="O503" s="248"/>
      <c r="P503" s="248"/>
      <c r="Q503" s="248"/>
      <c r="R503" s="248"/>
      <c r="S503" s="248"/>
      <c r="T503" s="249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50" t="s">
        <v>161</v>
      </c>
      <c r="AU503" s="250" t="s">
        <v>87</v>
      </c>
      <c r="AV503" s="13" t="s">
        <v>21</v>
      </c>
      <c r="AW503" s="13" t="s">
        <v>36</v>
      </c>
      <c r="AX503" s="13" t="s">
        <v>79</v>
      </c>
      <c r="AY503" s="250" t="s">
        <v>152</v>
      </c>
    </row>
    <row r="504" s="14" customFormat="1">
      <c r="A504" s="14"/>
      <c r="B504" s="251"/>
      <c r="C504" s="252"/>
      <c r="D504" s="242" t="s">
        <v>161</v>
      </c>
      <c r="E504" s="253" t="s">
        <v>1</v>
      </c>
      <c r="F504" s="254" t="s">
        <v>739</v>
      </c>
      <c r="G504" s="252"/>
      <c r="H504" s="255">
        <v>90</v>
      </c>
      <c r="I504" s="256"/>
      <c r="J504" s="252"/>
      <c r="K504" s="252"/>
      <c r="L504" s="257"/>
      <c r="M504" s="258"/>
      <c r="N504" s="259"/>
      <c r="O504" s="259"/>
      <c r="P504" s="259"/>
      <c r="Q504" s="259"/>
      <c r="R504" s="259"/>
      <c r="S504" s="259"/>
      <c r="T504" s="260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61" t="s">
        <v>161</v>
      </c>
      <c r="AU504" s="261" t="s">
        <v>87</v>
      </c>
      <c r="AV504" s="14" t="s">
        <v>87</v>
      </c>
      <c r="AW504" s="14" t="s">
        <v>36</v>
      </c>
      <c r="AX504" s="14" t="s">
        <v>21</v>
      </c>
      <c r="AY504" s="261" t="s">
        <v>152</v>
      </c>
    </row>
    <row r="505" s="2" customFormat="1" ht="24.15" customHeight="1">
      <c r="A505" s="39"/>
      <c r="B505" s="40"/>
      <c r="C505" s="227" t="s">
        <v>740</v>
      </c>
      <c r="D505" s="227" t="s">
        <v>154</v>
      </c>
      <c r="E505" s="228" t="s">
        <v>741</v>
      </c>
      <c r="F505" s="229" t="s">
        <v>742</v>
      </c>
      <c r="G505" s="230" t="s">
        <v>523</v>
      </c>
      <c r="H505" s="231">
        <v>10</v>
      </c>
      <c r="I505" s="232"/>
      <c r="J505" s="233">
        <f>ROUND(I505*H505,2)</f>
        <v>0</v>
      </c>
      <c r="K505" s="229" t="s">
        <v>158</v>
      </c>
      <c r="L505" s="45"/>
      <c r="M505" s="234" t="s">
        <v>1</v>
      </c>
      <c r="N505" s="235" t="s">
        <v>44</v>
      </c>
      <c r="O505" s="92"/>
      <c r="P505" s="236">
        <f>O505*H505</f>
        <v>0</v>
      </c>
      <c r="Q505" s="236">
        <v>0</v>
      </c>
      <c r="R505" s="236">
        <f>Q505*H505</f>
        <v>0</v>
      </c>
      <c r="S505" s="236">
        <v>0.16500000000000001</v>
      </c>
      <c r="T505" s="237">
        <f>S505*H505</f>
        <v>1.6500000000000001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38" t="s">
        <v>159</v>
      </c>
      <c r="AT505" s="238" t="s">
        <v>154</v>
      </c>
      <c r="AU505" s="238" t="s">
        <v>87</v>
      </c>
      <c r="AY505" s="18" t="s">
        <v>152</v>
      </c>
      <c r="BE505" s="239">
        <f>IF(N505="základní",J505,0)</f>
        <v>0</v>
      </c>
      <c r="BF505" s="239">
        <f>IF(N505="snížená",J505,0)</f>
        <v>0</v>
      </c>
      <c r="BG505" s="239">
        <f>IF(N505="zákl. přenesená",J505,0)</f>
        <v>0</v>
      </c>
      <c r="BH505" s="239">
        <f>IF(N505="sníž. přenesená",J505,0)</f>
        <v>0</v>
      </c>
      <c r="BI505" s="239">
        <f>IF(N505="nulová",J505,0)</f>
        <v>0</v>
      </c>
      <c r="BJ505" s="18" t="s">
        <v>21</v>
      </c>
      <c r="BK505" s="239">
        <f>ROUND(I505*H505,2)</f>
        <v>0</v>
      </c>
      <c r="BL505" s="18" t="s">
        <v>159</v>
      </c>
      <c r="BM505" s="238" t="s">
        <v>743</v>
      </c>
    </row>
    <row r="506" s="2" customFormat="1" ht="24.15" customHeight="1">
      <c r="A506" s="39"/>
      <c r="B506" s="40"/>
      <c r="C506" s="227" t="s">
        <v>744</v>
      </c>
      <c r="D506" s="227" t="s">
        <v>154</v>
      </c>
      <c r="E506" s="228" t="s">
        <v>745</v>
      </c>
      <c r="F506" s="229" t="s">
        <v>746</v>
      </c>
      <c r="G506" s="230" t="s">
        <v>209</v>
      </c>
      <c r="H506" s="231">
        <v>12</v>
      </c>
      <c r="I506" s="232"/>
      <c r="J506" s="233">
        <f>ROUND(I506*H506,2)</f>
        <v>0</v>
      </c>
      <c r="K506" s="229" t="s">
        <v>158</v>
      </c>
      <c r="L506" s="45"/>
      <c r="M506" s="234" t="s">
        <v>1</v>
      </c>
      <c r="N506" s="235" t="s">
        <v>44</v>
      </c>
      <c r="O506" s="92"/>
      <c r="P506" s="236">
        <f>O506*H506</f>
        <v>0</v>
      </c>
      <c r="Q506" s="236">
        <v>0</v>
      </c>
      <c r="R506" s="236">
        <f>Q506*H506</f>
        <v>0</v>
      </c>
      <c r="S506" s="236">
        <v>0.00198</v>
      </c>
      <c r="T506" s="237">
        <f>S506*H506</f>
        <v>0.02376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38" t="s">
        <v>159</v>
      </c>
      <c r="AT506" s="238" t="s">
        <v>154</v>
      </c>
      <c r="AU506" s="238" t="s">
        <v>87</v>
      </c>
      <c r="AY506" s="18" t="s">
        <v>152</v>
      </c>
      <c r="BE506" s="239">
        <f>IF(N506="základní",J506,0)</f>
        <v>0</v>
      </c>
      <c r="BF506" s="239">
        <f>IF(N506="snížená",J506,0)</f>
        <v>0</v>
      </c>
      <c r="BG506" s="239">
        <f>IF(N506="zákl. přenesená",J506,0)</f>
        <v>0</v>
      </c>
      <c r="BH506" s="239">
        <f>IF(N506="sníž. přenesená",J506,0)</f>
        <v>0</v>
      </c>
      <c r="BI506" s="239">
        <f>IF(N506="nulová",J506,0)</f>
        <v>0</v>
      </c>
      <c r="BJ506" s="18" t="s">
        <v>21</v>
      </c>
      <c r="BK506" s="239">
        <f>ROUND(I506*H506,2)</f>
        <v>0</v>
      </c>
      <c r="BL506" s="18" t="s">
        <v>159</v>
      </c>
      <c r="BM506" s="238" t="s">
        <v>747</v>
      </c>
    </row>
    <row r="507" s="2" customFormat="1" ht="24.15" customHeight="1">
      <c r="A507" s="39"/>
      <c r="B507" s="40"/>
      <c r="C507" s="227" t="s">
        <v>748</v>
      </c>
      <c r="D507" s="227" t="s">
        <v>154</v>
      </c>
      <c r="E507" s="228" t="s">
        <v>749</v>
      </c>
      <c r="F507" s="229" t="s">
        <v>750</v>
      </c>
      <c r="G507" s="230" t="s">
        <v>209</v>
      </c>
      <c r="H507" s="231">
        <v>4</v>
      </c>
      <c r="I507" s="232"/>
      <c r="J507" s="233">
        <f>ROUND(I507*H507,2)</f>
        <v>0</v>
      </c>
      <c r="K507" s="229" t="s">
        <v>158</v>
      </c>
      <c r="L507" s="45"/>
      <c r="M507" s="234" t="s">
        <v>1</v>
      </c>
      <c r="N507" s="235" t="s">
        <v>44</v>
      </c>
      <c r="O507" s="92"/>
      <c r="P507" s="236">
        <f>O507*H507</f>
        <v>0</v>
      </c>
      <c r="Q507" s="236">
        <v>0</v>
      </c>
      <c r="R507" s="236">
        <f>Q507*H507</f>
        <v>0</v>
      </c>
      <c r="S507" s="236">
        <v>0.0092499999999999995</v>
      </c>
      <c r="T507" s="237">
        <f>S507*H507</f>
        <v>0.036999999999999998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38" t="s">
        <v>159</v>
      </c>
      <c r="AT507" s="238" t="s">
        <v>154</v>
      </c>
      <c r="AU507" s="238" t="s">
        <v>87</v>
      </c>
      <c r="AY507" s="18" t="s">
        <v>152</v>
      </c>
      <c r="BE507" s="239">
        <f>IF(N507="základní",J507,0)</f>
        <v>0</v>
      </c>
      <c r="BF507" s="239">
        <f>IF(N507="snížená",J507,0)</f>
        <v>0</v>
      </c>
      <c r="BG507" s="239">
        <f>IF(N507="zákl. přenesená",J507,0)</f>
        <v>0</v>
      </c>
      <c r="BH507" s="239">
        <f>IF(N507="sníž. přenesená",J507,0)</f>
        <v>0</v>
      </c>
      <c r="BI507" s="239">
        <f>IF(N507="nulová",J507,0)</f>
        <v>0</v>
      </c>
      <c r="BJ507" s="18" t="s">
        <v>21</v>
      </c>
      <c r="BK507" s="239">
        <f>ROUND(I507*H507,2)</f>
        <v>0</v>
      </c>
      <c r="BL507" s="18" t="s">
        <v>159</v>
      </c>
      <c r="BM507" s="238" t="s">
        <v>751</v>
      </c>
    </row>
    <row r="508" s="2" customFormat="1" ht="16.5" customHeight="1">
      <c r="A508" s="39"/>
      <c r="B508" s="40"/>
      <c r="C508" s="227" t="s">
        <v>752</v>
      </c>
      <c r="D508" s="227" t="s">
        <v>154</v>
      </c>
      <c r="E508" s="228" t="s">
        <v>753</v>
      </c>
      <c r="F508" s="229" t="s">
        <v>754</v>
      </c>
      <c r="G508" s="230" t="s">
        <v>209</v>
      </c>
      <c r="H508" s="231">
        <v>22.699999999999999</v>
      </c>
      <c r="I508" s="232"/>
      <c r="J508" s="233">
        <f>ROUND(I508*H508,2)</f>
        <v>0</v>
      </c>
      <c r="K508" s="229" t="s">
        <v>1</v>
      </c>
      <c r="L508" s="45"/>
      <c r="M508" s="234" t="s">
        <v>1</v>
      </c>
      <c r="N508" s="235" t="s">
        <v>44</v>
      </c>
      <c r="O508" s="92"/>
      <c r="P508" s="236">
        <f>O508*H508</f>
        <v>0</v>
      </c>
      <c r="Q508" s="236">
        <v>0</v>
      </c>
      <c r="R508" s="236">
        <f>Q508*H508</f>
        <v>0</v>
      </c>
      <c r="S508" s="236">
        <v>0</v>
      </c>
      <c r="T508" s="237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38" t="s">
        <v>159</v>
      </c>
      <c r="AT508" s="238" t="s">
        <v>154</v>
      </c>
      <c r="AU508" s="238" t="s">
        <v>87</v>
      </c>
      <c r="AY508" s="18" t="s">
        <v>152</v>
      </c>
      <c r="BE508" s="239">
        <f>IF(N508="základní",J508,0)</f>
        <v>0</v>
      </c>
      <c r="BF508" s="239">
        <f>IF(N508="snížená",J508,0)</f>
        <v>0</v>
      </c>
      <c r="BG508" s="239">
        <f>IF(N508="zákl. přenesená",J508,0)</f>
        <v>0</v>
      </c>
      <c r="BH508" s="239">
        <f>IF(N508="sníž. přenesená",J508,0)</f>
        <v>0</v>
      </c>
      <c r="BI508" s="239">
        <f>IF(N508="nulová",J508,0)</f>
        <v>0</v>
      </c>
      <c r="BJ508" s="18" t="s">
        <v>21</v>
      </c>
      <c r="BK508" s="239">
        <f>ROUND(I508*H508,2)</f>
        <v>0</v>
      </c>
      <c r="BL508" s="18" t="s">
        <v>159</v>
      </c>
      <c r="BM508" s="238" t="s">
        <v>755</v>
      </c>
    </row>
    <row r="509" s="14" customFormat="1">
      <c r="A509" s="14"/>
      <c r="B509" s="251"/>
      <c r="C509" s="252"/>
      <c r="D509" s="242" t="s">
        <v>161</v>
      </c>
      <c r="E509" s="253" t="s">
        <v>1</v>
      </c>
      <c r="F509" s="254" t="s">
        <v>756</v>
      </c>
      <c r="G509" s="252"/>
      <c r="H509" s="255">
        <v>22.699999999999999</v>
      </c>
      <c r="I509" s="256"/>
      <c r="J509" s="252"/>
      <c r="K509" s="252"/>
      <c r="L509" s="257"/>
      <c r="M509" s="258"/>
      <c r="N509" s="259"/>
      <c r="O509" s="259"/>
      <c r="P509" s="259"/>
      <c r="Q509" s="259"/>
      <c r="R509" s="259"/>
      <c r="S509" s="259"/>
      <c r="T509" s="260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61" t="s">
        <v>161</v>
      </c>
      <c r="AU509" s="261" t="s">
        <v>87</v>
      </c>
      <c r="AV509" s="14" t="s">
        <v>87</v>
      </c>
      <c r="AW509" s="14" t="s">
        <v>36</v>
      </c>
      <c r="AX509" s="14" t="s">
        <v>21</v>
      </c>
      <c r="AY509" s="261" t="s">
        <v>152</v>
      </c>
    </row>
    <row r="510" s="12" customFormat="1" ht="22.8" customHeight="1">
      <c r="A510" s="12"/>
      <c r="B510" s="211"/>
      <c r="C510" s="212"/>
      <c r="D510" s="213" t="s">
        <v>78</v>
      </c>
      <c r="E510" s="225" t="s">
        <v>757</v>
      </c>
      <c r="F510" s="225" t="s">
        <v>758</v>
      </c>
      <c r="G510" s="212"/>
      <c r="H510" s="212"/>
      <c r="I510" s="215"/>
      <c r="J510" s="226">
        <f>BK510</f>
        <v>0</v>
      </c>
      <c r="K510" s="212"/>
      <c r="L510" s="217"/>
      <c r="M510" s="218"/>
      <c r="N510" s="219"/>
      <c r="O510" s="219"/>
      <c r="P510" s="220">
        <f>SUM(P511:P516)</f>
        <v>0</v>
      </c>
      <c r="Q510" s="219"/>
      <c r="R510" s="220">
        <f>SUM(R511:R516)</f>
        <v>0</v>
      </c>
      <c r="S510" s="219"/>
      <c r="T510" s="221">
        <f>SUM(T511:T516)</f>
        <v>0</v>
      </c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R510" s="222" t="s">
        <v>21</v>
      </c>
      <c r="AT510" s="223" t="s">
        <v>78</v>
      </c>
      <c r="AU510" s="223" t="s">
        <v>21</v>
      </c>
      <c r="AY510" s="222" t="s">
        <v>152</v>
      </c>
      <c r="BK510" s="224">
        <f>SUM(BK511:BK516)</f>
        <v>0</v>
      </c>
    </row>
    <row r="511" s="2" customFormat="1" ht="21.75" customHeight="1">
      <c r="A511" s="39"/>
      <c r="B511" s="40"/>
      <c r="C511" s="227" t="s">
        <v>759</v>
      </c>
      <c r="D511" s="227" t="s">
        <v>154</v>
      </c>
      <c r="E511" s="228" t="s">
        <v>760</v>
      </c>
      <c r="F511" s="229" t="s">
        <v>761</v>
      </c>
      <c r="G511" s="230" t="s">
        <v>281</v>
      </c>
      <c r="H511" s="231">
        <v>1253.0709999999999</v>
      </c>
      <c r="I511" s="232"/>
      <c r="J511" s="233">
        <f>ROUND(I511*H511,2)</f>
        <v>0</v>
      </c>
      <c r="K511" s="229" t="s">
        <v>158</v>
      </c>
      <c r="L511" s="45"/>
      <c r="M511" s="234" t="s">
        <v>1</v>
      </c>
      <c r="N511" s="235" t="s">
        <v>44</v>
      </c>
      <c r="O511" s="92"/>
      <c r="P511" s="236">
        <f>O511*H511</f>
        <v>0</v>
      </c>
      <c r="Q511" s="236">
        <v>0</v>
      </c>
      <c r="R511" s="236">
        <f>Q511*H511</f>
        <v>0</v>
      </c>
      <c r="S511" s="236">
        <v>0</v>
      </c>
      <c r="T511" s="237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38" t="s">
        <v>159</v>
      </c>
      <c r="AT511" s="238" t="s">
        <v>154</v>
      </c>
      <c r="AU511" s="238" t="s">
        <v>87</v>
      </c>
      <c r="AY511" s="18" t="s">
        <v>152</v>
      </c>
      <c r="BE511" s="239">
        <f>IF(N511="základní",J511,0)</f>
        <v>0</v>
      </c>
      <c r="BF511" s="239">
        <f>IF(N511="snížená",J511,0)</f>
        <v>0</v>
      </c>
      <c r="BG511" s="239">
        <f>IF(N511="zákl. přenesená",J511,0)</f>
        <v>0</v>
      </c>
      <c r="BH511" s="239">
        <f>IF(N511="sníž. přenesená",J511,0)</f>
        <v>0</v>
      </c>
      <c r="BI511" s="239">
        <f>IF(N511="nulová",J511,0)</f>
        <v>0</v>
      </c>
      <c r="BJ511" s="18" t="s">
        <v>21</v>
      </c>
      <c r="BK511" s="239">
        <f>ROUND(I511*H511,2)</f>
        <v>0</v>
      </c>
      <c r="BL511" s="18" t="s">
        <v>159</v>
      </c>
      <c r="BM511" s="238" t="s">
        <v>762</v>
      </c>
    </row>
    <row r="512" s="2" customFormat="1" ht="24.15" customHeight="1">
      <c r="A512" s="39"/>
      <c r="B512" s="40"/>
      <c r="C512" s="227" t="s">
        <v>763</v>
      </c>
      <c r="D512" s="227" t="s">
        <v>154</v>
      </c>
      <c r="E512" s="228" t="s">
        <v>764</v>
      </c>
      <c r="F512" s="229" t="s">
        <v>765</v>
      </c>
      <c r="G512" s="230" t="s">
        <v>281</v>
      </c>
      <c r="H512" s="231">
        <v>1253.0709999999999</v>
      </c>
      <c r="I512" s="232"/>
      <c r="J512" s="233">
        <f>ROUND(I512*H512,2)</f>
        <v>0</v>
      </c>
      <c r="K512" s="229" t="s">
        <v>158</v>
      </c>
      <c r="L512" s="45"/>
      <c r="M512" s="234" t="s">
        <v>1</v>
      </c>
      <c r="N512" s="235" t="s">
        <v>44</v>
      </c>
      <c r="O512" s="92"/>
      <c r="P512" s="236">
        <f>O512*H512</f>
        <v>0</v>
      </c>
      <c r="Q512" s="236">
        <v>0</v>
      </c>
      <c r="R512" s="236">
        <f>Q512*H512</f>
        <v>0</v>
      </c>
      <c r="S512" s="236">
        <v>0</v>
      </c>
      <c r="T512" s="237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38" t="s">
        <v>159</v>
      </c>
      <c r="AT512" s="238" t="s">
        <v>154</v>
      </c>
      <c r="AU512" s="238" t="s">
        <v>87</v>
      </c>
      <c r="AY512" s="18" t="s">
        <v>152</v>
      </c>
      <c r="BE512" s="239">
        <f>IF(N512="základní",J512,0)</f>
        <v>0</v>
      </c>
      <c r="BF512" s="239">
        <f>IF(N512="snížená",J512,0)</f>
        <v>0</v>
      </c>
      <c r="BG512" s="239">
        <f>IF(N512="zákl. přenesená",J512,0)</f>
        <v>0</v>
      </c>
      <c r="BH512" s="239">
        <f>IF(N512="sníž. přenesená",J512,0)</f>
        <v>0</v>
      </c>
      <c r="BI512" s="239">
        <f>IF(N512="nulová",J512,0)</f>
        <v>0</v>
      </c>
      <c r="BJ512" s="18" t="s">
        <v>21</v>
      </c>
      <c r="BK512" s="239">
        <f>ROUND(I512*H512,2)</f>
        <v>0</v>
      </c>
      <c r="BL512" s="18" t="s">
        <v>159</v>
      </c>
      <c r="BM512" s="238" t="s">
        <v>766</v>
      </c>
    </row>
    <row r="513" s="2" customFormat="1" ht="37.8" customHeight="1">
      <c r="A513" s="39"/>
      <c r="B513" s="40"/>
      <c r="C513" s="227" t="s">
        <v>767</v>
      </c>
      <c r="D513" s="227" t="s">
        <v>154</v>
      </c>
      <c r="E513" s="228" t="s">
        <v>768</v>
      </c>
      <c r="F513" s="229" t="s">
        <v>769</v>
      </c>
      <c r="G513" s="230" t="s">
        <v>281</v>
      </c>
      <c r="H513" s="231">
        <v>119.095</v>
      </c>
      <c r="I513" s="232"/>
      <c r="J513" s="233">
        <f>ROUND(I513*H513,2)</f>
        <v>0</v>
      </c>
      <c r="K513" s="229" t="s">
        <v>158</v>
      </c>
      <c r="L513" s="45"/>
      <c r="M513" s="234" t="s">
        <v>1</v>
      </c>
      <c r="N513" s="235" t="s">
        <v>44</v>
      </c>
      <c r="O513" s="92"/>
      <c r="P513" s="236">
        <f>O513*H513</f>
        <v>0</v>
      </c>
      <c r="Q513" s="236">
        <v>0</v>
      </c>
      <c r="R513" s="236">
        <f>Q513*H513</f>
        <v>0</v>
      </c>
      <c r="S513" s="236">
        <v>0</v>
      </c>
      <c r="T513" s="237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38" t="s">
        <v>159</v>
      </c>
      <c r="AT513" s="238" t="s">
        <v>154</v>
      </c>
      <c r="AU513" s="238" t="s">
        <v>87</v>
      </c>
      <c r="AY513" s="18" t="s">
        <v>152</v>
      </c>
      <c r="BE513" s="239">
        <f>IF(N513="základní",J513,0)</f>
        <v>0</v>
      </c>
      <c r="BF513" s="239">
        <f>IF(N513="snížená",J513,0)</f>
        <v>0</v>
      </c>
      <c r="BG513" s="239">
        <f>IF(N513="zákl. přenesená",J513,0)</f>
        <v>0</v>
      </c>
      <c r="BH513" s="239">
        <f>IF(N513="sníž. přenesená",J513,0)</f>
        <v>0</v>
      </c>
      <c r="BI513" s="239">
        <f>IF(N513="nulová",J513,0)</f>
        <v>0</v>
      </c>
      <c r="BJ513" s="18" t="s">
        <v>21</v>
      </c>
      <c r="BK513" s="239">
        <f>ROUND(I513*H513,2)</f>
        <v>0</v>
      </c>
      <c r="BL513" s="18" t="s">
        <v>159</v>
      </c>
      <c r="BM513" s="238" t="s">
        <v>770</v>
      </c>
    </row>
    <row r="514" s="2" customFormat="1" ht="44.25" customHeight="1">
      <c r="A514" s="39"/>
      <c r="B514" s="40"/>
      <c r="C514" s="227" t="s">
        <v>771</v>
      </c>
      <c r="D514" s="227" t="s">
        <v>154</v>
      </c>
      <c r="E514" s="228" t="s">
        <v>772</v>
      </c>
      <c r="F514" s="229" t="s">
        <v>773</v>
      </c>
      <c r="G514" s="230" t="s">
        <v>281</v>
      </c>
      <c r="H514" s="231">
        <v>1.2470000000000001</v>
      </c>
      <c r="I514" s="232"/>
      <c r="J514" s="233">
        <f>ROUND(I514*H514,2)</f>
        <v>0</v>
      </c>
      <c r="K514" s="229" t="s">
        <v>158</v>
      </c>
      <c r="L514" s="45"/>
      <c r="M514" s="234" t="s">
        <v>1</v>
      </c>
      <c r="N514" s="235" t="s">
        <v>44</v>
      </c>
      <c r="O514" s="92"/>
      <c r="P514" s="236">
        <f>O514*H514</f>
        <v>0</v>
      </c>
      <c r="Q514" s="236">
        <v>0</v>
      </c>
      <c r="R514" s="236">
        <f>Q514*H514</f>
        <v>0</v>
      </c>
      <c r="S514" s="236">
        <v>0</v>
      </c>
      <c r="T514" s="237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38" t="s">
        <v>159</v>
      </c>
      <c r="AT514" s="238" t="s">
        <v>154</v>
      </c>
      <c r="AU514" s="238" t="s">
        <v>87</v>
      </c>
      <c r="AY514" s="18" t="s">
        <v>152</v>
      </c>
      <c r="BE514" s="239">
        <f>IF(N514="základní",J514,0)</f>
        <v>0</v>
      </c>
      <c r="BF514" s="239">
        <f>IF(N514="snížená",J514,0)</f>
        <v>0</v>
      </c>
      <c r="BG514" s="239">
        <f>IF(N514="zákl. přenesená",J514,0)</f>
        <v>0</v>
      </c>
      <c r="BH514" s="239">
        <f>IF(N514="sníž. přenesená",J514,0)</f>
        <v>0</v>
      </c>
      <c r="BI514" s="239">
        <f>IF(N514="nulová",J514,0)</f>
        <v>0</v>
      </c>
      <c r="BJ514" s="18" t="s">
        <v>21</v>
      </c>
      <c r="BK514" s="239">
        <f>ROUND(I514*H514,2)</f>
        <v>0</v>
      </c>
      <c r="BL514" s="18" t="s">
        <v>159</v>
      </c>
      <c r="BM514" s="238" t="s">
        <v>774</v>
      </c>
    </row>
    <row r="515" s="2" customFormat="1" ht="44.25" customHeight="1">
      <c r="A515" s="39"/>
      <c r="B515" s="40"/>
      <c r="C515" s="227" t="s">
        <v>775</v>
      </c>
      <c r="D515" s="227" t="s">
        <v>154</v>
      </c>
      <c r="E515" s="228" t="s">
        <v>776</v>
      </c>
      <c r="F515" s="229" t="s">
        <v>777</v>
      </c>
      <c r="G515" s="230" t="s">
        <v>281</v>
      </c>
      <c r="H515" s="231">
        <v>1023.939</v>
      </c>
      <c r="I515" s="232"/>
      <c r="J515" s="233">
        <f>ROUND(I515*H515,2)</f>
        <v>0</v>
      </c>
      <c r="K515" s="229" t="s">
        <v>158</v>
      </c>
      <c r="L515" s="45"/>
      <c r="M515" s="234" t="s">
        <v>1</v>
      </c>
      <c r="N515" s="235" t="s">
        <v>44</v>
      </c>
      <c r="O515" s="92"/>
      <c r="P515" s="236">
        <f>O515*H515</f>
        <v>0</v>
      </c>
      <c r="Q515" s="236">
        <v>0</v>
      </c>
      <c r="R515" s="236">
        <f>Q515*H515</f>
        <v>0</v>
      </c>
      <c r="S515" s="236">
        <v>0</v>
      </c>
      <c r="T515" s="237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38" t="s">
        <v>159</v>
      </c>
      <c r="AT515" s="238" t="s">
        <v>154</v>
      </c>
      <c r="AU515" s="238" t="s">
        <v>87</v>
      </c>
      <c r="AY515" s="18" t="s">
        <v>152</v>
      </c>
      <c r="BE515" s="239">
        <f>IF(N515="základní",J515,0)</f>
        <v>0</v>
      </c>
      <c r="BF515" s="239">
        <f>IF(N515="snížená",J515,0)</f>
        <v>0</v>
      </c>
      <c r="BG515" s="239">
        <f>IF(N515="zákl. přenesená",J515,0)</f>
        <v>0</v>
      </c>
      <c r="BH515" s="239">
        <f>IF(N515="sníž. přenesená",J515,0)</f>
        <v>0</v>
      </c>
      <c r="BI515" s="239">
        <f>IF(N515="nulová",J515,0)</f>
        <v>0</v>
      </c>
      <c r="BJ515" s="18" t="s">
        <v>21</v>
      </c>
      <c r="BK515" s="239">
        <f>ROUND(I515*H515,2)</f>
        <v>0</v>
      </c>
      <c r="BL515" s="18" t="s">
        <v>159</v>
      </c>
      <c r="BM515" s="238" t="s">
        <v>778</v>
      </c>
    </row>
    <row r="516" s="2" customFormat="1" ht="44.25" customHeight="1">
      <c r="A516" s="39"/>
      <c r="B516" s="40"/>
      <c r="C516" s="227" t="s">
        <v>779</v>
      </c>
      <c r="D516" s="227" t="s">
        <v>154</v>
      </c>
      <c r="E516" s="228" t="s">
        <v>780</v>
      </c>
      <c r="F516" s="229" t="s">
        <v>781</v>
      </c>
      <c r="G516" s="230" t="s">
        <v>281</v>
      </c>
      <c r="H516" s="231">
        <v>108.79000000000001</v>
      </c>
      <c r="I516" s="232"/>
      <c r="J516" s="233">
        <f>ROUND(I516*H516,2)</f>
        <v>0</v>
      </c>
      <c r="K516" s="229" t="s">
        <v>158</v>
      </c>
      <c r="L516" s="45"/>
      <c r="M516" s="234" t="s">
        <v>1</v>
      </c>
      <c r="N516" s="235" t="s">
        <v>44</v>
      </c>
      <c r="O516" s="92"/>
      <c r="P516" s="236">
        <f>O516*H516</f>
        <v>0</v>
      </c>
      <c r="Q516" s="236">
        <v>0</v>
      </c>
      <c r="R516" s="236">
        <f>Q516*H516</f>
        <v>0</v>
      </c>
      <c r="S516" s="236">
        <v>0</v>
      </c>
      <c r="T516" s="237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38" t="s">
        <v>159</v>
      </c>
      <c r="AT516" s="238" t="s">
        <v>154</v>
      </c>
      <c r="AU516" s="238" t="s">
        <v>87</v>
      </c>
      <c r="AY516" s="18" t="s">
        <v>152</v>
      </c>
      <c r="BE516" s="239">
        <f>IF(N516="základní",J516,0)</f>
        <v>0</v>
      </c>
      <c r="BF516" s="239">
        <f>IF(N516="snížená",J516,0)</f>
        <v>0</v>
      </c>
      <c r="BG516" s="239">
        <f>IF(N516="zákl. přenesená",J516,0)</f>
        <v>0</v>
      </c>
      <c r="BH516" s="239">
        <f>IF(N516="sníž. přenesená",J516,0)</f>
        <v>0</v>
      </c>
      <c r="BI516" s="239">
        <f>IF(N516="nulová",J516,0)</f>
        <v>0</v>
      </c>
      <c r="BJ516" s="18" t="s">
        <v>21</v>
      </c>
      <c r="BK516" s="239">
        <f>ROUND(I516*H516,2)</f>
        <v>0</v>
      </c>
      <c r="BL516" s="18" t="s">
        <v>159</v>
      </c>
      <c r="BM516" s="238" t="s">
        <v>782</v>
      </c>
    </row>
    <row r="517" s="12" customFormat="1" ht="22.8" customHeight="1">
      <c r="A517" s="12"/>
      <c r="B517" s="211"/>
      <c r="C517" s="212"/>
      <c r="D517" s="213" t="s">
        <v>78</v>
      </c>
      <c r="E517" s="225" t="s">
        <v>783</v>
      </c>
      <c r="F517" s="225" t="s">
        <v>784</v>
      </c>
      <c r="G517" s="212"/>
      <c r="H517" s="212"/>
      <c r="I517" s="215"/>
      <c r="J517" s="226">
        <f>BK517</f>
        <v>0</v>
      </c>
      <c r="K517" s="212"/>
      <c r="L517" s="217"/>
      <c r="M517" s="218"/>
      <c r="N517" s="219"/>
      <c r="O517" s="219"/>
      <c r="P517" s="220">
        <f>P518</f>
        <v>0</v>
      </c>
      <c r="Q517" s="219"/>
      <c r="R517" s="220">
        <f>R518</f>
        <v>0</v>
      </c>
      <c r="S517" s="219"/>
      <c r="T517" s="221">
        <f>T518</f>
        <v>0</v>
      </c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R517" s="222" t="s">
        <v>21</v>
      </c>
      <c r="AT517" s="223" t="s">
        <v>78</v>
      </c>
      <c r="AU517" s="223" t="s">
        <v>21</v>
      </c>
      <c r="AY517" s="222" t="s">
        <v>152</v>
      </c>
      <c r="BK517" s="224">
        <f>BK518</f>
        <v>0</v>
      </c>
    </row>
    <row r="518" s="2" customFormat="1" ht="24.15" customHeight="1">
      <c r="A518" s="39"/>
      <c r="B518" s="40"/>
      <c r="C518" s="227" t="s">
        <v>785</v>
      </c>
      <c r="D518" s="227" t="s">
        <v>154</v>
      </c>
      <c r="E518" s="228" t="s">
        <v>786</v>
      </c>
      <c r="F518" s="229" t="s">
        <v>787</v>
      </c>
      <c r="G518" s="230" t="s">
        <v>281</v>
      </c>
      <c r="H518" s="231">
        <v>784.928</v>
      </c>
      <c r="I518" s="232"/>
      <c r="J518" s="233">
        <f>ROUND(I518*H518,2)</f>
        <v>0</v>
      </c>
      <c r="K518" s="229" t="s">
        <v>158</v>
      </c>
      <c r="L518" s="45"/>
      <c r="M518" s="234" t="s">
        <v>1</v>
      </c>
      <c r="N518" s="235" t="s">
        <v>44</v>
      </c>
      <c r="O518" s="92"/>
      <c r="P518" s="236">
        <f>O518*H518</f>
        <v>0</v>
      </c>
      <c r="Q518" s="236">
        <v>0</v>
      </c>
      <c r="R518" s="236">
        <f>Q518*H518</f>
        <v>0</v>
      </c>
      <c r="S518" s="236">
        <v>0</v>
      </c>
      <c r="T518" s="237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38" t="s">
        <v>159</v>
      </c>
      <c r="AT518" s="238" t="s">
        <v>154</v>
      </c>
      <c r="AU518" s="238" t="s">
        <v>87</v>
      </c>
      <c r="AY518" s="18" t="s">
        <v>152</v>
      </c>
      <c r="BE518" s="239">
        <f>IF(N518="základní",J518,0)</f>
        <v>0</v>
      </c>
      <c r="BF518" s="239">
        <f>IF(N518="snížená",J518,0)</f>
        <v>0</v>
      </c>
      <c r="BG518" s="239">
        <f>IF(N518="zákl. přenesená",J518,0)</f>
        <v>0</v>
      </c>
      <c r="BH518" s="239">
        <f>IF(N518="sníž. přenesená",J518,0)</f>
        <v>0</v>
      </c>
      <c r="BI518" s="239">
        <f>IF(N518="nulová",J518,0)</f>
        <v>0</v>
      </c>
      <c r="BJ518" s="18" t="s">
        <v>21</v>
      </c>
      <c r="BK518" s="239">
        <f>ROUND(I518*H518,2)</f>
        <v>0</v>
      </c>
      <c r="BL518" s="18" t="s">
        <v>159</v>
      </c>
      <c r="BM518" s="238" t="s">
        <v>788</v>
      </c>
    </row>
    <row r="519" s="12" customFormat="1" ht="25.92" customHeight="1">
      <c r="A519" s="12"/>
      <c r="B519" s="211"/>
      <c r="C519" s="212"/>
      <c r="D519" s="213" t="s">
        <v>78</v>
      </c>
      <c r="E519" s="214" t="s">
        <v>789</v>
      </c>
      <c r="F519" s="214" t="s">
        <v>790</v>
      </c>
      <c r="G519" s="212"/>
      <c r="H519" s="212"/>
      <c r="I519" s="215"/>
      <c r="J519" s="216">
        <f>BK519</f>
        <v>0</v>
      </c>
      <c r="K519" s="212"/>
      <c r="L519" s="217"/>
      <c r="M519" s="218"/>
      <c r="N519" s="219"/>
      <c r="O519" s="219"/>
      <c r="P519" s="220">
        <f>P520+P535</f>
        <v>0</v>
      </c>
      <c r="Q519" s="219"/>
      <c r="R519" s="220">
        <f>R520+R535</f>
        <v>0.16195200000000001</v>
      </c>
      <c r="S519" s="219"/>
      <c r="T519" s="221">
        <f>T520+T535</f>
        <v>0</v>
      </c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R519" s="222" t="s">
        <v>87</v>
      </c>
      <c r="AT519" s="223" t="s">
        <v>78</v>
      </c>
      <c r="AU519" s="223" t="s">
        <v>79</v>
      </c>
      <c r="AY519" s="222" t="s">
        <v>152</v>
      </c>
      <c r="BK519" s="224">
        <f>BK520+BK535</f>
        <v>0</v>
      </c>
    </row>
    <row r="520" s="12" customFormat="1" ht="22.8" customHeight="1">
      <c r="A520" s="12"/>
      <c r="B520" s="211"/>
      <c r="C520" s="212"/>
      <c r="D520" s="213" t="s">
        <v>78</v>
      </c>
      <c r="E520" s="225" t="s">
        <v>791</v>
      </c>
      <c r="F520" s="225" t="s">
        <v>792</v>
      </c>
      <c r="G520" s="212"/>
      <c r="H520" s="212"/>
      <c r="I520" s="215"/>
      <c r="J520" s="226">
        <f>BK520</f>
        <v>0</v>
      </c>
      <c r="K520" s="212"/>
      <c r="L520" s="217"/>
      <c r="M520" s="218"/>
      <c r="N520" s="219"/>
      <c r="O520" s="219"/>
      <c r="P520" s="220">
        <f>SUM(P521:P534)</f>
        <v>0</v>
      </c>
      <c r="Q520" s="219"/>
      <c r="R520" s="220">
        <f>SUM(R521:R534)</f>
        <v>0.16195200000000001</v>
      </c>
      <c r="S520" s="219"/>
      <c r="T520" s="221">
        <f>SUM(T521:T534)</f>
        <v>0</v>
      </c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R520" s="222" t="s">
        <v>87</v>
      </c>
      <c r="AT520" s="223" t="s">
        <v>78</v>
      </c>
      <c r="AU520" s="223" t="s">
        <v>21</v>
      </c>
      <c r="AY520" s="222" t="s">
        <v>152</v>
      </c>
      <c r="BK520" s="224">
        <f>SUM(BK521:BK534)</f>
        <v>0</v>
      </c>
    </row>
    <row r="521" s="2" customFormat="1" ht="24.15" customHeight="1">
      <c r="A521" s="39"/>
      <c r="B521" s="40"/>
      <c r="C521" s="227" t="s">
        <v>793</v>
      </c>
      <c r="D521" s="227" t="s">
        <v>154</v>
      </c>
      <c r="E521" s="228" t="s">
        <v>794</v>
      </c>
      <c r="F521" s="229" t="s">
        <v>795</v>
      </c>
      <c r="G521" s="230" t="s">
        <v>157</v>
      </c>
      <c r="H521" s="231">
        <v>33.600000000000001</v>
      </c>
      <c r="I521" s="232"/>
      <c r="J521" s="233">
        <f>ROUND(I521*H521,2)</f>
        <v>0</v>
      </c>
      <c r="K521" s="229" t="s">
        <v>158</v>
      </c>
      <c r="L521" s="45"/>
      <c r="M521" s="234" t="s">
        <v>1</v>
      </c>
      <c r="N521" s="235" t="s">
        <v>44</v>
      </c>
      <c r="O521" s="92"/>
      <c r="P521" s="236">
        <f>O521*H521</f>
        <v>0</v>
      </c>
      <c r="Q521" s="236">
        <v>0</v>
      </c>
      <c r="R521" s="236">
        <f>Q521*H521</f>
        <v>0</v>
      </c>
      <c r="S521" s="236">
        <v>0</v>
      </c>
      <c r="T521" s="237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38" t="s">
        <v>249</v>
      </c>
      <c r="AT521" s="238" t="s">
        <v>154</v>
      </c>
      <c r="AU521" s="238" t="s">
        <v>87</v>
      </c>
      <c r="AY521" s="18" t="s">
        <v>152</v>
      </c>
      <c r="BE521" s="239">
        <f>IF(N521="základní",J521,0)</f>
        <v>0</v>
      </c>
      <c r="BF521" s="239">
        <f>IF(N521="snížená",J521,0)</f>
        <v>0</v>
      </c>
      <c r="BG521" s="239">
        <f>IF(N521="zákl. přenesená",J521,0)</f>
        <v>0</v>
      </c>
      <c r="BH521" s="239">
        <f>IF(N521="sníž. přenesená",J521,0)</f>
        <v>0</v>
      </c>
      <c r="BI521" s="239">
        <f>IF(N521="nulová",J521,0)</f>
        <v>0</v>
      </c>
      <c r="BJ521" s="18" t="s">
        <v>21</v>
      </c>
      <c r="BK521" s="239">
        <f>ROUND(I521*H521,2)</f>
        <v>0</v>
      </c>
      <c r="BL521" s="18" t="s">
        <v>249</v>
      </c>
      <c r="BM521" s="238" t="s">
        <v>796</v>
      </c>
    </row>
    <row r="522" s="13" customFormat="1">
      <c r="A522" s="13"/>
      <c r="B522" s="240"/>
      <c r="C522" s="241"/>
      <c r="D522" s="242" t="s">
        <v>161</v>
      </c>
      <c r="E522" s="243" t="s">
        <v>1</v>
      </c>
      <c r="F522" s="244" t="s">
        <v>797</v>
      </c>
      <c r="G522" s="241"/>
      <c r="H522" s="243" t="s">
        <v>1</v>
      </c>
      <c r="I522" s="245"/>
      <c r="J522" s="241"/>
      <c r="K522" s="241"/>
      <c r="L522" s="246"/>
      <c r="M522" s="247"/>
      <c r="N522" s="248"/>
      <c r="O522" s="248"/>
      <c r="P522" s="248"/>
      <c r="Q522" s="248"/>
      <c r="R522" s="248"/>
      <c r="S522" s="248"/>
      <c r="T522" s="249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50" t="s">
        <v>161</v>
      </c>
      <c r="AU522" s="250" t="s">
        <v>87</v>
      </c>
      <c r="AV522" s="13" t="s">
        <v>21</v>
      </c>
      <c r="AW522" s="13" t="s">
        <v>36</v>
      </c>
      <c r="AX522" s="13" t="s">
        <v>79</v>
      </c>
      <c r="AY522" s="250" t="s">
        <v>152</v>
      </c>
    </row>
    <row r="523" s="14" customFormat="1">
      <c r="A523" s="14"/>
      <c r="B523" s="251"/>
      <c r="C523" s="252"/>
      <c r="D523" s="242" t="s">
        <v>161</v>
      </c>
      <c r="E523" s="253" t="s">
        <v>1</v>
      </c>
      <c r="F523" s="254" t="s">
        <v>798</v>
      </c>
      <c r="G523" s="252"/>
      <c r="H523" s="255">
        <v>33.600000000000001</v>
      </c>
      <c r="I523" s="256"/>
      <c r="J523" s="252"/>
      <c r="K523" s="252"/>
      <c r="L523" s="257"/>
      <c r="M523" s="258"/>
      <c r="N523" s="259"/>
      <c r="O523" s="259"/>
      <c r="P523" s="259"/>
      <c r="Q523" s="259"/>
      <c r="R523" s="259"/>
      <c r="S523" s="259"/>
      <c r="T523" s="260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61" t="s">
        <v>161</v>
      </c>
      <c r="AU523" s="261" t="s">
        <v>87</v>
      </c>
      <c r="AV523" s="14" t="s">
        <v>87</v>
      </c>
      <c r="AW523" s="14" t="s">
        <v>36</v>
      </c>
      <c r="AX523" s="14" t="s">
        <v>21</v>
      </c>
      <c r="AY523" s="261" t="s">
        <v>152</v>
      </c>
    </row>
    <row r="524" s="2" customFormat="1" ht="16.5" customHeight="1">
      <c r="A524" s="39"/>
      <c r="B524" s="40"/>
      <c r="C524" s="273" t="s">
        <v>799</v>
      </c>
      <c r="D524" s="273" t="s">
        <v>291</v>
      </c>
      <c r="E524" s="274" t="s">
        <v>800</v>
      </c>
      <c r="F524" s="275" t="s">
        <v>801</v>
      </c>
      <c r="G524" s="276" t="s">
        <v>281</v>
      </c>
      <c r="H524" s="277">
        <v>0.010999999999999999</v>
      </c>
      <c r="I524" s="278"/>
      <c r="J524" s="279">
        <f>ROUND(I524*H524,2)</f>
        <v>0</v>
      </c>
      <c r="K524" s="275" t="s">
        <v>158</v>
      </c>
      <c r="L524" s="280"/>
      <c r="M524" s="281" t="s">
        <v>1</v>
      </c>
      <c r="N524" s="282" t="s">
        <v>44</v>
      </c>
      <c r="O524" s="92"/>
      <c r="P524" s="236">
        <f>O524*H524</f>
        <v>0</v>
      </c>
      <c r="Q524" s="236">
        <v>1</v>
      </c>
      <c r="R524" s="236">
        <f>Q524*H524</f>
        <v>0.010999999999999999</v>
      </c>
      <c r="S524" s="236">
        <v>0</v>
      </c>
      <c r="T524" s="237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38" t="s">
        <v>335</v>
      </c>
      <c r="AT524" s="238" t="s">
        <v>291</v>
      </c>
      <c r="AU524" s="238" t="s">
        <v>87</v>
      </c>
      <c r="AY524" s="18" t="s">
        <v>152</v>
      </c>
      <c r="BE524" s="239">
        <f>IF(N524="základní",J524,0)</f>
        <v>0</v>
      </c>
      <c r="BF524" s="239">
        <f>IF(N524="snížená",J524,0)</f>
        <v>0</v>
      </c>
      <c r="BG524" s="239">
        <f>IF(N524="zákl. přenesená",J524,0)</f>
        <v>0</v>
      </c>
      <c r="BH524" s="239">
        <f>IF(N524="sníž. přenesená",J524,0)</f>
        <v>0</v>
      </c>
      <c r="BI524" s="239">
        <f>IF(N524="nulová",J524,0)</f>
        <v>0</v>
      </c>
      <c r="BJ524" s="18" t="s">
        <v>21</v>
      </c>
      <c r="BK524" s="239">
        <f>ROUND(I524*H524,2)</f>
        <v>0</v>
      </c>
      <c r="BL524" s="18" t="s">
        <v>249</v>
      </c>
      <c r="BM524" s="238" t="s">
        <v>802</v>
      </c>
    </row>
    <row r="525" s="14" customFormat="1">
      <c r="A525" s="14"/>
      <c r="B525" s="251"/>
      <c r="C525" s="252"/>
      <c r="D525" s="242" t="s">
        <v>161</v>
      </c>
      <c r="E525" s="252"/>
      <c r="F525" s="254" t="s">
        <v>803</v>
      </c>
      <c r="G525" s="252"/>
      <c r="H525" s="255">
        <v>0.010999999999999999</v>
      </c>
      <c r="I525" s="256"/>
      <c r="J525" s="252"/>
      <c r="K525" s="252"/>
      <c r="L525" s="257"/>
      <c r="M525" s="258"/>
      <c r="N525" s="259"/>
      <c r="O525" s="259"/>
      <c r="P525" s="259"/>
      <c r="Q525" s="259"/>
      <c r="R525" s="259"/>
      <c r="S525" s="259"/>
      <c r="T525" s="260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61" t="s">
        <v>161</v>
      </c>
      <c r="AU525" s="261" t="s">
        <v>87</v>
      </c>
      <c r="AV525" s="14" t="s">
        <v>87</v>
      </c>
      <c r="AW525" s="14" t="s">
        <v>4</v>
      </c>
      <c r="AX525" s="14" t="s">
        <v>21</v>
      </c>
      <c r="AY525" s="261" t="s">
        <v>152</v>
      </c>
    </row>
    <row r="526" s="2" customFormat="1" ht="24.15" customHeight="1">
      <c r="A526" s="39"/>
      <c r="B526" s="40"/>
      <c r="C526" s="227" t="s">
        <v>804</v>
      </c>
      <c r="D526" s="227" t="s">
        <v>154</v>
      </c>
      <c r="E526" s="228" t="s">
        <v>805</v>
      </c>
      <c r="F526" s="229" t="s">
        <v>806</v>
      </c>
      <c r="G526" s="230" t="s">
        <v>157</v>
      </c>
      <c r="H526" s="231">
        <v>67.200000000000003</v>
      </c>
      <c r="I526" s="232"/>
      <c r="J526" s="233">
        <f>ROUND(I526*H526,2)</f>
        <v>0</v>
      </c>
      <c r="K526" s="229" t="s">
        <v>158</v>
      </c>
      <c r="L526" s="45"/>
      <c r="M526" s="234" t="s">
        <v>1</v>
      </c>
      <c r="N526" s="235" t="s">
        <v>44</v>
      </c>
      <c r="O526" s="92"/>
      <c r="P526" s="236">
        <f>O526*H526</f>
        <v>0</v>
      </c>
      <c r="Q526" s="236">
        <v>0</v>
      </c>
      <c r="R526" s="236">
        <f>Q526*H526</f>
        <v>0</v>
      </c>
      <c r="S526" s="236">
        <v>0</v>
      </c>
      <c r="T526" s="237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38" t="s">
        <v>249</v>
      </c>
      <c r="AT526" s="238" t="s">
        <v>154</v>
      </c>
      <c r="AU526" s="238" t="s">
        <v>87</v>
      </c>
      <c r="AY526" s="18" t="s">
        <v>152</v>
      </c>
      <c r="BE526" s="239">
        <f>IF(N526="základní",J526,0)</f>
        <v>0</v>
      </c>
      <c r="BF526" s="239">
        <f>IF(N526="snížená",J526,0)</f>
        <v>0</v>
      </c>
      <c r="BG526" s="239">
        <f>IF(N526="zákl. přenesená",J526,0)</f>
        <v>0</v>
      </c>
      <c r="BH526" s="239">
        <f>IF(N526="sníž. přenesená",J526,0)</f>
        <v>0</v>
      </c>
      <c r="BI526" s="239">
        <f>IF(N526="nulová",J526,0)</f>
        <v>0</v>
      </c>
      <c r="BJ526" s="18" t="s">
        <v>21</v>
      </c>
      <c r="BK526" s="239">
        <f>ROUND(I526*H526,2)</f>
        <v>0</v>
      </c>
      <c r="BL526" s="18" t="s">
        <v>249</v>
      </c>
      <c r="BM526" s="238" t="s">
        <v>807</v>
      </c>
    </row>
    <row r="527" s="13" customFormat="1">
      <c r="A527" s="13"/>
      <c r="B527" s="240"/>
      <c r="C527" s="241"/>
      <c r="D527" s="242" t="s">
        <v>161</v>
      </c>
      <c r="E527" s="243" t="s">
        <v>1</v>
      </c>
      <c r="F527" s="244" t="s">
        <v>808</v>
      </c>
      <c r="G527" s="241"/>
      <c r="H527" s="243" t="s">
        <v>1</v>
      </c>
      <c r="I527" s="245"/>
      <c r="J527" s="241"/>
      <c r="K527" s="241"/>
      <c r="L527" s="246"/>
      <c r="M527" s="247"/>
      <c r="N527" s="248"/>
      <c r="O527" s="248"/>
      <c r="P527" s="248"/>
      <c r="Q527" s="248"/>
      <c r="R527" s="248"/>
      <c r="S527" s="248"/>
      <c r="T527" s="249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50" t="s">
        <v>161</v>
      </c>
      <c r="AU527" s="250" t="s">
        <v>87</v>
      </c>
      <c r="AV527" s="13" t="s">
        <v>21</v>
      </c>
      <c r="AW527" s="13" t="s">
        <v>36</v>
      </c>
      <c r="AX527" s="13" t="s">
        <v>79</v>
      </c>
      <c r="AY527" s="250" t="s">
        <v>152</v>
      </c>
    </row>
    <row r="528" s="14" customFormat="1">
      <c r="A528" s="14"/>
      <c r="B528" s="251"/>
      <c r="C528" s="252"/>
      <c r="D528" s="242" t="s">
        <v>161</v>
      </c>
      <c r="E528" s="253" t="s">
        <v>1</v>
      </c>
      <c r="F528" s="254" t="s">
        <v>809</v>
      </c>
      <c r="G528" s="252"/>
      <c r="H528" s="255">
        <v>67.200000000000003</v>
      </c>
      <c r="I528" s="256"/>
      <c r="J528" s="252"/>
      <c r="K528" s="252"/>
      <c r="L528" s="257"/>
      <c r="M528" s="258"/>
      <c r="N528" s="259"/>
      <c r="O528" s="259"/>
      <c r="P528" s="259"/>
      <c r="Q528" s="259"/>
      <c r="R528" s="259"/>
      <c r="S528" s="259"/>
      <c r="T528" s="260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61" t="s">
        <v>161</v>
      </c>
      <c r="AU528" s="261" t="s">
        <v>87</v>
      </c>
      <c r="AV528" s="14" t="s">
        <v>87</v>
      </c>
      <c r="AW528" s="14" t="s">
        <v>36</v>
      </c>
      <c r="AX528" s="14" t="s">
        <v>21</v>
      </c>
      <c r="AY528" s="261" t="s">
        <v>152</v>
      </c>
    </row>
    <row r="529" s="2" customFormat="1" ht="16.5" customHeight="1">
      <c r="A529" s="39"/>
      <c r="B529" s="40"/>
      <c r="C529" s="273" t="s">
        <v>810</v>
      </c>
      <c r="D529" s="273" t="s">
        <v>291</v>
      </c>
      <c r="E529" s="274" t="s">
        <v>811</v>
      </c>
      <c r="F529" s="275" t="s">
        <v>812</v>
      </c>
      <c r="G529" s="276" t="s">
        <v>281</v>
      </c>
      <c r="H529" s="277">
        <v>0.028000000000000001</v>
      </c>
      <c r="I529" s="278"/>
      <c r="J529" s="279">
        <f>ROUND(I529*H529,2)</f>
        <v>0</v>
      </c>
      <c r="K529" s="275" t="s">
        <v>158</v>
      </c>
      <c r="L529" s="280"/>
      <c r="M529" s="281" t="s">
        <v>1</v>
      </c>
      <c r="N529" s="282" t="s">
        <v>44</v>
      </c>
      <c r="O529" s="92"/>
      <c r="P529" s="236">
        <f>O529*H529</f>
        <v>0</v>
      </c>
      <c r="Q529" s="236">
        <v>1</v>
      </c>
      <c r="R529" s="236">
        <f>Q529*H529</f>
        <v>0.028000000000000001</v>
      </c>
      <c r="S529" s="236">
        <v>0</v>
      </c>
      <c r="T529" s="237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38" t="s">
        <v>335</v>
      </c>
      <c r="AT529" s="238" t="s">
        <v>291</v>
      </c>
      <c r="AU529" s="238" t="s">
        <v>87</v>
      </c>
      <c r="AY529" s="18" t="s">
        <v>152</v>
      </c>
      <c r="BE529" s="239">
        <f>IF(N529="základní",J529,0)</f>
        <v>0</v>
      </c>
      <c r="BF529" s="239">
        <f>IF(N529="snížená",J529,0)</f>
        <v>0</v>
      </c>
      <c r="BG529" s="239">
        <f>IF(N529="zákl. přenesená",J529,0)</f>
        <v>0</v>
      </c>
      <c r="BH529" s="239">
        <f>IF(N529="sníž. přenesená",J529,0)</f>
        <v>0</v>
      </c>
      <c r="BI529" s="239">
        <f>IF(N529="nulová",J529,0)</f>
        <v>0</v>
      </c>
      <c r="BJ529" s="18" t="s">
        <v>21</v>
      </c>
      <c r="BK529" s="239">
        <f>ROUND(I529*H529,2)</f>
        <v>0</v>
      </c>
      <c r="BL529" s="18" t="s">
        <v>249</v>
      </c>
      <c r="BM529" s="238" t="s">
        <v>813</v>
      </c>
    </row>
    <row r="530" s="14" customFormat="1">
      <c r="A530" s="14"/>
      <c r="B530" s="251"/>
      <c r="C530" s="252"/>
      <c r="D530" s="242" t="s">
        <v>161</v>
      </c>
      <c r="E530" s="252"/>
      <c r="F530" s="254" t="s">
        <v>814</v>
      </c>
      <c r="G530" s="252"/>
      <c r="H530" s="255">
        <v>0.028000000000000001</v>
      </c>
      <c r="I530" s="256"/>
      <c r="J530" s="252"/>
      <c r="K530" s="252"/>
      <c r="L530" s="257"/>
      <c r="M530" s="258"/>
      <c r="N530" s="259"/>
      <c r="O530" s="259"/>
      <c r="P530" s="259"/>
      <c r="Q530" s="259"/>
      <c r="R530" s="259"/>
      <c r="S530" s="259"/>
      <c r="T530" s="260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61" t="s">
        <v>161</v>
      </c>
      <c r="AU530" s="261" t="s">
        <v>87</v>
      </c>
      <c r="AV530" s="14" t="s">
        <v>87</v>
      </c>
      <c r="AW530" s="14" t="s">
        <v>4</v>
      </c>
      <c r="AX530" s="14" t="s">
        <v>21</v>
      </c>
      <c r="AY530" s="261" t="s">
        <v>152</v>
      </c>
    </row>
    <row r="531" s="2" customFormat="1" ht="24.15" customHeight="1">
      <c r="A531" s="39"/>
      <c r="B531" s="40"/>
      <c r="C531" s="227" t="s">
        <v>815</v>
      </c>
      <c r="D531" s="227" t="s">
        <v>154</v>
      </c>
      <c r="E531" s="228" t="s">
        <v>816</v>
      </c>
      <c r="F531" s="229" t="s">
        <v>817</v>
      </c>
      <c r="G531" s="230" t="s">
        <v>157</v>
      </c>
      <c r="H531" s="231">
        <v>65.400000000000006</v>
      </c>
      <c r="I531" s="232"/>
      <c r="J531" s="233">
        <f>ROUND(I531*H531,2)</f>
        <v>0</v>
      </c>
      <c r="K531" s="229" t="s">
        <v>1</v>
      </c>
      <c r="L531" s="45"/>
      <c r="M531" s="234" t="s">
        <v>1</v>
      </c>
      <c r="N531" s="235" t="s">
        <v>44</v>
      </c>
      <c r="O531" s="92"/>
      <c r="P531" s="236">
        <f>O531*H531</f>
        <v>0</v>
      </c>
      <c r="Q531" s="236">
        <v>0.0018799999999999999</v>
      </c>
      <c r="R531" s="236">
        <f>Q531*H531</f>
        <v>0.12295200000000001</v>
      </c>
      <c r="S531" s="236">
        <v>0</v>
      </c>
      <c r="T531" s="237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38" t="s">
        <v>249</v>
      </c>
      <c r="AT531" s="238" t="s">
        <v>154</v>
      </c>
      <c r="AU531" s="238" t="s">
        <v>87</v>
      </c>
      <c r="AY531" s="18" t="s">
        <v>152</v>
      </c>
      <c r="BE531" s="239">
        <f>IF(N531="základní",J531,0)</f>
        <v>0</v>
      </c>
      <c r="BF531" s="239">
        <f>IF(N531="snížená",J531,0)</f>
        <v>0</v>
      </c>
      <c r="BG531" s="239">
        <f>IF(N531="zákl. přenesená",J531,0)</f>
        <v>0</v>
      </c>
      <c r="BH531" s="239">
        <f>IF(N531="sníž. přenesená",J531,0)</f>
        <v>0</v>
      </c>
      <c r="BI531" s="239">
        <f>IF(N531="nulová",J531,0)</f>
        <v>0</v>
      </c>
      <c r="BJ531" s="18" t="s">
        <v>21</v>
      </c>
      <c r="BK531" s="239">
        <f>ROUND(I531*H531,2)</f>
        <v>0</v>
      </c>
      <c r="BL531" s="18" t="s">
        <v>249</v>
      </c>
      <c r="BM531" s="238" t="s">
        <v>818</v>
      </c>
    </row>
    <row r="532" s="13" customFormat="1">
      <c r="A532" s="13"/>
      <c r="B532" s="240"/>
      <c r="C532" s="241"/>
      <c r="D532" s="242" t="s">
        <v>161</v>
      </c>
      <c r="E532" s="243" t="s">
        <v>1</v>
      </c>
      <c r="F532" s="244" t="s">
        <v>819</v>
      </c>
      <c r="G532" s="241"/>
      <c r="H532" s="243" t="s">
        <v>1</v>
      </c>
      <c r="I532" s="245"/>
      <c r="J532" s="241"/>
      <c r="K532" s="241"/>
      <c r="L532" s="246"/>
      <c r="M532" s="247"/>
      <c r="N532" s="248"/>
      <c r="O532" s="248"/>
      <c r="P532" s="248"/>
      <c r="Q532" s="248"/>
      <c r="R532" s="248"/>
      <c r="S532" s="248"/>
      <c r="T532" s="249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50" t="s">
        <v>161</v>
      </c>
      <c r="AU532" s="250" t="s">
        <v>87</v>
      </c>
      <c r="AV532" s="13" t="s">
        <v>21</v>
      </c>
      <c r="AW532" s="13" t="s">
        <v>36</v>
      </c>
      <c r="AX532" s="13" t="s">
        <v>79</v>
      </c>
      <c r="AY532" s="250" t="s">
        <v>152</v>
      </c>
    </row>
    <row r="533" s="14" customFormat="1">
      <c r="A533" s="14"/>
      <c r="B533" s="251"/>
      <c r="C533" s="252"/>
      <c r="D533" s="242" t="s">
        <v>161</v>
      </c>
      <c r="E533" s="253" t="s">
        <v>1</v>
      </c>
      <c r="F533" s="254" t="s">
        <v>820</v>
      </c>
      <c r="G533" s="252"/>
      <c r="H533" s="255">
        <v>65.400000000000006</v>
      </c>
      <c r="I533" s="256"/>
      <c r="J533" s="252"/>
      <c r="K533" s="252"/>
      <c r="L533" s="257"/>
      <c r="M533" s="258"/>
      <c r="N533" s="259"/>
      <c r="O533" s="259"/>
      <c r="P533" s="259"/>
      <c r="Q533" s="259"/>
      <c r="R533" s="259"/>
      <c r="S533" s="259"/>
      <c r="T533" s="260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61" t="s">
        <v>161</v>
      </c>
      <c r="AU533" s="261" t="s">
        <v>87</v>
      </c>
      <c r="AV533" s="14" t="s">
        <v>87</v>
      </c>
      <c r="AW533" s="14" t="s">
        <v>36</v>
      </c>
      <c r="AX533" s="14" t="s">
        <v>21</v>
      </c>
      <c r="AY533" s="261" t="s">
        <v>152</v>
      </c>
    </row>
    <row r="534" s="2" customFormat="1" ht="24.15" customHeight="1">
      <c r="A534" s="39"/>
      <c r="B534" s="40"/>
      <c r="C534" s="227" t="s">
        <v>821</v>
      </c>
      <c r="D534" s="227" t="s">
        <v>154</v>
      </c>
      <c r="E534" s="228" t="s">
        <v>822</v>
      </c>
      <c r="F534" s="229" t="s">
        <v>823</v>
      </c>
      <c r="G534" s="230" t="s">
        <v>281</v>
      </c>
      <c r="H534" s="231">
        <v>0.16200000000000001</v>
      </c>
      <c r="I534" s="232"/>
      <c r="J534" s="233">
        <f>ROUND(I534*H534,2)</f>
        <v>0</v>
      </c>
      <c r="K534" s="229" t="s">
        <v>158</v>
      </c>
      <c r="L534" s="45"/>
      <c r="M534" s="234" t="s">
        <v>1</v>
      </c>
      <c r="N534" s="235" t="s">
        <v>44</v>
      </c>
      <c r="O534" s="92"/>
      <c r="P534" s="236">
        <f>O534*H534</f>
        <v>0</v>
      </c>
      <c r="Q534" s="236">
        <v>0</v>
      </c>
      <c r="R534" s="236">
        <f>Q534*H534</f>
        <v>0</v>
      </c>
      <c r="S534" s="236">
        <v>0</v>
      </c>
      <c r="T534" s="237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38" t="s">
        <v>249</v>
      </c>
      <c r="AT534" s="238" t="s">
        <v>154</v>
      </c>
      <c r="AU534" s="238" t="s">
        <v>87</v>
      </c>
      <c r="AY534" s="18" t="s">
        <v>152</v>
      </c>
      <c r="BE534" s="239">
        <f>IF(N534="základní",J534,0)</f>
        <v>0</v>
      </c>
      <c r="BF534" s="239">
        <f>IF(N534="snížená",J534,0)</f>
        <v>0</v>
      </c>
      <c r="BG534" s="239">
        <f>IF(N534="zákl. přenesená",J534,0)</f>
        <v>0</v>
      </c>
      <c r="BH534" s="239">
        <f>IF(N534="sníž. přenesená",J534,0)</f>
        <v>0</v>
      </c>
      <c r="BI534" s="239">
        <f>IF(N534="nulová",J534,0)</f>
        <v>0</v>
      </c>
      <c r="BJ534" s="18" t="s">
        <v>21</v>
      </c>
      <c r="BK534" s="239">
        <f>ROUND(I534*H534,2)</f>
        <v>0</v>
      </c>
      <c r="BL534" s="18" t="s">
        <v>249</v>
      </c>
      <c r="BM534" s="238" t="s">
        <v>824</v>
      </c>
    </row>
    <row r="535" s="12" customFormat="1" ht="22.8" customHeight="1">
      <c r="A535" s="12"/>
      <c r="B535" s="211"/>
      <c r="C535" s="212"/>
      <c r="D535" s="213" t="s">
        <v>78</v>
      </c>
      <c r="E535" s="225" t="s">
        <v>825</v>
      </c>
      <c r="F535" s="225" t="s">
        <v>826</v>
      </c>
      <c r="G535" s="212"/>
      <c r="H535" s="212"/>
      <c r="I535" s="215"/>
      <c r="J535" s="226">
        <f>BK535</f>
        <v>0</v>
      </c>
      <c r="K535" s="212"/>
      <c r="L535" s="217"/>
      <c r="M535" s="218"/>
      <c r="N535" s="219"/>
      <c r="O535" s="219"/>
      <c r="P535" s="220">
        <f>SUM(P536:P539)</f>
        <v>0</v>
      </c>
      <c r="Q535" s="219"/>
      <c r="R535" s="220">
        <f>SUM(R536:R539)</f>
        <v>0</v>
      </c>
      <c r="S535" s="219"/>
      <c r="T535" s="221">
        <f>SUM(T536:T539)</f>
        <v>0</v>
      </c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R535" s="222" t="s">
        <v>87</v>
      </c>
      <c r="AT535" s="223" t="s">
        <v>78</v>
      </c>
      <c r="AU535" s="223" t="s">
        <v>21</v>
      </c>
      <c r="AY535" s="222" t="s">
        <v>152</v>
      </c>
      <c r="BK535" s="224">
        <f>SUM(BK536:BK539)</f>
        <v>0</v>
      </c>
    </row>
    <row r="536" s="2" customFormat="1" ht="55.5" customHeight="1">
      <c r="A536" s="39"/>
      <c r="B536" s="40"/>
      <c r="C536" s="227" t="s">
        <v>827</v>
      </c>
      <c r="D536" s="227" t="s">
        <v>154</v>
      </c>
      <c r="E536" s="228" t="s">
        <v>828</v>
      </c>
      <c r="F536" s="229" t="s">
        <v>829</v>
      </c>
      <c r="G536" s="230" t="s">
        <v>209</v>
      </c>
      <c r="H536" s="231">
        <v>51</v>
      </c>
      <c r="I536" s="232"/>
      <c r="J536" s="233">
        <f>ROUND(I536*H536,2)</f>
        <v>0</v>
      </c>
      <c r="K536" s="229" t="s">
        <v>1</v>
      </c>
      <c r="L536" s="45"/>
      <c r="M536" s="234" t="s">
        <v>1</v>
      </c>
      <c r="N536" s="235" t="s">
        <v>44</v>
      </c>
      <c r="O536" s="92"/>
      <c r="P536" s="236">
        <f>O536*H536</f>
        <v>0</v>
      </c>
      <c r="Q536" s="236">
        <v>0</v>
      </c>
      <c r="R536" s="236">
        <f>Q536*H536</f>
        <v>0</v>
      </c>
      <c r="S536" s="236">
        <v>0</v>
      </c>
      <c r="T536" s="237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38" t="s">
        <v>249</v>
      </c>
      <c r="AT536" s="238" t="s">
        <v>154</v>
      </c>
      <c r="AU536" s="238" t="s">
        <v>87</v>
      </c>
      <c r="AY536" s="18" t="s">
        <v>152</v>
      </c>
      <c r="BE536" s="239">
        <f>IF(N536="základní",J536,0)</f>
        <v>0</v>
      </c>
      <c r="BF536" s="239">
        <f>IF(N536="snížená",J536,0)</f>
        <v>0</v>
      </c>
      <c r="BG536" s="239">
        <f>IF(N536="zákl. přenesená",J536,0)</f>
        <v>0</v>
      </c>
      <c r="BH536" s="239">
        <f>IF(N536="sníž. přenesená",J536,0)</f>
        <v>0</v>
      </c>
      <c r="BI536" s="239">
        <f>IF(N536="nulová",J536,0)</f>
        <v>0</v>
      </c>
      <c r="BJ536" s="18" t="s">
        <v>21</v>
      </c>
      <c r="BK536" s="239">
        <f>ROUND(I536*H536,2)</f>
        <v>0</v>
      </c>
      <c r="BL536" s="18" t="s">
        <v>249</v>
      </c>
      <c r="BM536" s="238" t="s">
        <v>830</v>
      </c>
    </row>
    <row r="537" s="14" customFormat="1">
      <c r="A537" s="14"/>
      <c r="B537" s="251"/>
      <c r="C537" s="252"/>
      <c r="D537" s="242" t="s">
        <v>161</v>
      </c>
      <c r="E537" s="253" t="s">
        <v>1</v>
      </c>
      <c r="F537" s="254" t="s">
        <v>831</v>
      </c>
      <c r="G537" s="252"/>
      <c r="H537" s="255">
        <v>51</v>
      </c>
      <c r="I537" s="256"/>
      <c r="J537" s="252"/>
      <c r="K537" s="252"/>
      <c r="L537" s="257"/>
      <c r="M537" s="258"/>
      <c r="N537" s="259"/>
      <c r="O537" s="259"/>
      <c r="P537" s="259"/>
      <c r="Q537" s="259"/>
      <c r="R537" s="259"/>
      <c r="S537" s="259"/>
      <c r="T537" s="260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61" t="s">
        <v>161</v>
      </c>
      <c r="AU537" s="261" t="s">
        <v>87</v>
      </c>
      <c r="AV537" s="14" t="s">
        <v>87</v>
      </c>
      <c r="AW537" s="14" t="s">
        <v>36</v>
      </c>
      <c r="AX537" s="14" t="s">
        <v>21</v>
      </c>
      <c r="AY537" s="261" t="s">
        <v>152</v>
      </c>
    </row>
    <row r="538" s="2" customFormat="1" ht="37.8" customHeight="1">
      <c r="A538" s="39"/>
      <c r="B538" s="40"/>
      <c r="C538" s="227" t="s">
        <v>832</v>
      </c>
      <c r="D538" s="227" t="s">
        <v>154</v>
      </c>
      <c r="E538" s="228" t="s">
        <v>833</v>
      </c>
      <c r="F538" s="229" t="s">
        <v>834</v>
      </c>
      <c r="G538" s="230" t="s">
        <v>209</v>
      </c>
      <c r="H538" s="231">
        <v>14</v>
      </c>
      <c r="I538" s="232"/>
      <c r="J538" s="233">
        <f>ROUND(I538*H538,2)</f>
        <v>0</v>
      </c>
      <c r="K538" s="229" t="s">
        <v>1</v>
      </c>
      <c r="L538" s="45"/>
      <c r="M538" s="234" t="s">
        <v>1</v>
      </c>
      <c r="N538" s="235" t="s">
        <v>44</v>
      </c>
      <c r="O538" s="92"/>
      <c r="P538" s="236">
        <f>O538*H538</f>
        <v>0</v>
      </c>
      <c r="Q538" s="236">
        <v>0</v>
      </c>
      <c r="R538" s="236">
        <f>Q538*H538</f>
        <v>0</v>
      </c>
      <c r="S538" s="236">
        <v>0</v>
      </c>
      <c r="T538" s="237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38" t="s">
        <v>249</v>
      </c>
      <c r="AT538" s="238" t="s">
        <v>154</v>
      </c>
      <c r="AU538" s="238" t="s">
        <v>87</v>
      </c>
      <c r="AY538" s="18" t="s">
        <v>152</v>
      </c>
      <c r="BE538" s="239">
        <f>IF(N538="základní",J538,0)</f>
        <v>0</v>
      </c>
      <c r="BF538" s="239">
        <f>IF(N538="snížená",J538,0)</f>
        <v>0</v>
      </c>
      <c r="BG538" s="239">
        <f>IF(N538="zákl. přenesená",J538,0)</f>
        <v>0</v>
      </c>
      <c r="BH538" s="239">
        <f>IF(N538="sníž. přenesená",J538,0)</f>
        <v>0</v>
      </c>
      <c r="BI538" s="239">
        <f>IF(N538="nulová",J538,0)</f>
        <v>0</v>
      </c>
      <c r="BJ538" s="18" t="s">
        <v>21</v>
      </c>
      <c r="BK538" s="239">
        <f>ROUND(I538*H538,2)</f>
        <v>0</v>
      </c>
      <c r="BL538" s="18" t="s">
        <v>249</v>
      </c>
      <c r="BM538" s="238" t="s">
        <v>835</v>
      </c>
    </row>
    <row r="539" s="14" customFormat="1">
      <c r="A539" s="14"/>
      <c r="B539" s="251"/>
      <c r="C539" s="252"/>
      <c r="D539" s="242" t="s">
        <v>161</v>
      </c>
      <c r="E539" s="253" t="s">
        <v>1</v>
      </c>
      <c r="F539" s="254" t="s">
        <v>383</v>
      </c>
      <c r="G539" s="252"/>
      <c r="H539" s="255">
        <v>14</v>
      </c>
      <c r="I539" s="256"/>
      <c r="J539" s="252"/>
      <c r="K539" s="252"/>
      <c r="L539" s="257"/>
      <c r="M539" s="298"/>
      <c r="N539" s="299"/>
      <c r="O539" s="299"/>
      <c r="P539" s="299"/>
      <c r="Q539" s="299"/>
      <c r="R539" s="299"/>
      <c r="S539" s="299"/>
      <c r="T539" s="300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61" t="s">
        <v>161</v>
      </c>
      <c r="AU539" s="261" t="s">
        <v>87</v>
      </c>
      <c r="AV539" s="14" t="s">
        <v>87</v>
      </c>
      <c r="AW539" s="14" t="s">
        <v>36</v>
      </c>
      <c r="AX539" s="14" t="s">
        <v>21</v>
      </c>
      <c r="AY539" s="261" t="s">
        <v>152</v>
      </c>
    </row>
    <row r="540" s="2" customFormat="1" ht="6.96" customHeight="1">
      <c r="A540" s="39"/>
      <c r="B540" s="67"/>
      <c r="C540" s="68"/>
      <c r="D540" s="68"/>
      <c r="E540" s="68"/>
      <c r="F540" s="68"/>
      <c r="G540" s="68"/>
      <c r="H540" s="68"/>
      <c r="I540" s="68"/>
      <c r="J540" s="68"/>
      <c r="K540" s="68"/>
      <c r="L540" s="45"/>
      <c r="M540" s="39"/>
      <c r="O540" s="39"/>
      <c r="P540" s="39"/>
      <c r="Q540" s="39"/>
      <c r="R540" s="39"/>
      <c r="S540" s="39"/>
      <c r="T540" s="39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</row>
  </sheetData>
  <sheetProtection sheet="1" autoFilter="0" formatColumns="0" formatRows="0" objects="1" scenarios="1" spinCount="100000" saltValue="w/02YAxehY/gZAwiir8GneiRQGuSQ5s90XYBHlHuN6tZ9lPTbgmiFzMbHbwYrK/BmtY7aZ3rNmb1MfmN+rxiSw==" hashValue="cbBIk4G0Go2Sb9Z3XzIQe1H8QYfRqjJVIlgiYMAilO0mcD9yqjH9JrYgfQdZrx0YR5Hu7nXWEyuO57Dj9AjsCw==" algorithmName="SHA-512" password="CA9C"/>
  <autoFilter ref="C131:K53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0:H120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115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Nový Bor - BUS zastávky, parkování - ulice Liberecká</v>
      </c>
      <c r="F7" s="151"/>
      <c r="G7" s="151"/>
      <c r="H7" s="151"/>
      <c r="L7" s="21"/>
    </row>
    <row r="8" s="1" customFormat="1" ht="12" customHeight="1">
      <c r="B8" s="21"/>
      <c r="D8" s="151" t="s">
        <v>116</v>
      </c>
      <c r="L8" s="21"/>
    </row>
    <row r="9" s="2" customFormat="1" ht="16.5" customHeight="1">
      <c r="A9" s="39"/>
      <c r="B9" s="45"/>
      <c r="C9" s="39"/>
      <c r="D9" s="39"/>
      <c r="E9" s="152" t="s">
        <v>117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118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836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19</v>
      </c>
      <c r="E13" s="39"/>
      <c r="F13" s="142" t="s">
        <v>1</v>
      </c>
      <c r="G13" s="39"/>
      <c r="H13" s="39"/>
      <c r="I13" s="151" t="s">
        <v>20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22</v>
      </c>
      <c r="E14" s="39"/>
      <c r="F14" s="142" t="s">
        <v>23</v>
      </c>
      <c r="G14" s="39"/>
      <c r="H14" s="39"/>
      <c r="I14" s="151" t="s">
        <v>24</v>
      </c>
      <c r="J14" s="154" t="str">
        <f>'Rekapitulace stavby'!AN8</f>
        <v>16. 4. 2024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28</v>
      </c>
      <c r="E16" s="39"/>
      <c r="F16" s="39"/>
      <c r="G16" s="39"/>
      <c r="H16" s="39"/>
      <c r="I16" s="151" t="s">
        <v>29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1" t="s">
        <v>31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32</v>
      </c>
      <c r="E19" s="39"/>
      <c r="F19" s="39"/>
      <c r="G19" s="39"/>
      <c r="H19" s="39"/>
      <c r="I19" s="151" t="s">
        <v>29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31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34</v>
      </c>
      <c r="E22" s="39"/>
      <c r="F22" s="39"/>
      <c r="G22" s="39"/>
      <c r="H22" s="39"/>
      <c r="I22" s="151" t="s">
        <v>29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35</v>
      </c>
      <c r="F23" s="39"/>
      <c r="G23" s="39"/>
      <c r="H23" s="39"/>
      <c r="I23" s="151" t="s">
        <v>31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37</v>
      </c>
      <c r="E25" s="39"/>
      <c r="F25" s="39"/>
      <c r="G25" s="39"/>
      <c r="H25" s="39"/>
      <c r="I25" s="151" t="s">
        <v>29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31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38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39</v>
      </c>
      <c r="E32" s="39"/>
      <c r="F32" s="39"/>
      <c r="G32" s="39"/>
      <c r="H32" s="39"/>
      <c r="I32" s="39"/>
      <c r="J32" s="161">
        <f>ROUND(J126,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41</v>
      </c>
      <c r="G34" s="39"/>
      <c r="H34" s="39"/>
      <c r="I34" s="162" t="s">
        <v>40</v>
      </c>
      <c r="J34" s="162" t="s">
        <v>42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43</v>
      </c>
      <c r="E35" s="151" t="s">
        <v>44</v>
      </c>
      <c r="F35" s="164">
        <f>ROUND((SUM(BE126:BE313)),  2)</f>
        <v>0</v>
      </c>
      <c r="G35" s="39"/>
      <c r="H35" s="39"/>
      <c r="I35" s="165">
        <v>0.20999999999999999</v>
      </c>
      <c r="J35" s="164">
        <f>ROUND(((SUM(BE126:BE313))*I35),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45</v>
      </c>
      <c r="F36" s="164">
        <f>ROUND((SUM(BF126:BF313)),  2)</f>
        <v>0</v>
      </c>
      <c r="G36" s="39"/>
      <c r="H36" s="39"/>
      <c r="I36" s="165">
        <v>0.12</v>
      </c>
      <c r="J36" s="164">
        <f>ROUND(((SUM(BF126:BF313))*I36),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46</v>
      </c>
      <c r="F37" s="164">
        <f>ROUND((SUM(BG126:BG313)),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47</v>
      </c>
      <c r="F38" s="164">
        <f>ROUND((SUM(BH126:BH313)),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48</v>
      </c>
      <c r="F39" s="164">
        <f>ROUND((SUM(BI126:BI313)),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49</v>
      </c>
      <c r="E41" s="168"/>
      <c r="F41" s="168"/>
      <c r="G41" s="169" t="s">
        <v>50</v>
      </c>
      <c r="H41" s="170" t="s">
        <v>51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52</v>
      </c>
      <c r="E50" s="174"/>
      <c r="F50" s="174"/>
      <c r="G50" s="173" t="s">
        <v>53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6"/>
      <c r="J61" s="178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56</v>
      </c>
      <c r="E65" s="179"/>
      <c r="F65" s="179"/>
      <c r="G65" s="173" t="s">
        <v>57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6"/>
      <c r="J76" s="178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Nový Bor - BUS zastávky, parkování - ulice Liberecká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116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117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118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SO 101 B - Ostatní plochy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22</v>
      </c>
      <c r="D91" s="41"/>
      <c r="E91" s="41"/>
      <c r="F91" s="28" t="str">
        <f>F14</f>
        <v>Nový Bor</v>
      </c>
      <c r="G91" s="41"/>
      <c r="H91" s="41"/>
      <c r="I91" s="33" t="s">
        <v>24</v>
      </c>
      <c r="J91" s="80" t="str">
        <f>IF(J14="","",J14)</f>
        <v>16. 4. 2024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28</v>
      </c>
      <c r="D93" s="41"/>
      <c r="E93" s="41"/>
      <c r="F93" s="28" t="str">
        <f>E17</f>
        <v xml:space="preserve"> </v>
      </c>
      <c r="G93" s="41"/>
      <c r="H93" s="41"/>
      <c r="I93" s="33" t="s">
        <v>34</v>
      </c>
      <c r="J93" s="37" t="str">
        <f>E23</f>
        <v>Ing. Martina Hřebřinová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32</v>
      </c>
      <c r="D94" s="41"/>
      <c r="E94" s="41"/>
      <c r="F94" s="28" t="str">
        <f>IF(E20="","",E20)</f>
        <v>Vyplň údaj</v>
      </c>
      <c r="G94" s="41"/>
      <c r="H94" s="41"/>
      <c r="I94" s="33" t="s">
        <v>37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121</v>
      </c>
      <c r="D96" s="186"/>
      <c r="E96" s="186"/>
      <c r="F96" s="186"/>
      <c r="G96" s="186"/>
      <c r="H96" s="186"/>
      <c r="I96" s="186"/>
      <c r="J96" s="187" t="s">
        <v>122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123</v>
      </c>
      <c r="D98" s="41"/>
      <c r="E98" s="41"/>
      <c r="F98" s="41"/>
      <c r="G98" s="41"/>
      <c r="H98" s="41"/>
      <c r="I98" s="41"/>
      <c r="J98" s="111">
        <f>J126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124</v>
      </c>
    </row>
    <row r="99" s="9" customFormat="1" ht="24.96" customHeight="1">
      <c r="A99" s="9"/>
      <c r="B99" s="189"/>
      <c r="C99" s="190"/>
      <c r="D99" s="191" t="s">
        <v>125</v>
      </c>
      <c r="E99" s="192"/>
      <c r="F99" s="192"/>
      <c r="G99" s="192"/>
      <c r="H99" s="192"/>
      <c r="I99" s="192"/>
      <c r="J99" s="193">
        <f>J127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126</v>
      </c>
      <c r="E100" s="197"/>
      <c r="F100" s="197"/>
      <c r="G100" s="197"/>
      <c r="H100" s="197"/>
      <c r="I100" s="197"/>
      <c r="J100" s="198">
        <f>J128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129</v>
      </c>
      <c r="E101" s="197"/>
      <c r="F101" s="197"/>
      <c r="G101" s="197"/>
      <c r="H101" s="197"/>
      <c r="I101" s="197"/>
      <c r="J101" s="198">
        <f>J189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131</v>
      </c>
      <c r="E102" s="197"/>
      <c r="F102" s="197"/>
      <c r="G102" s="197"/>
      <c r="H102" s="197"/>
      <c r="I102" s="197"/>
      <c r="J102" s="198">
        <f>J276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132</v>
      </c>
      <c r="E103" s="197"/>
      <c r="F103" s="197"/>
      <c r="G103" s="197"/>
      <c r="H103" s="197"/>
      <c r="I103" s="197"/>
      <c r="J103" s="198">
        <f>J305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133</v>
      </c>
      <c r="E104" s="197"/>
      <c r="F104" s="197"/>
      <c r="G104" s="197"/>
      <c r="H104" s="197"/>
      <c r="I104" s="197"/>
      <c r="J104" s="198">
        <f>J312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137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84" t="str">
        <f>E7</f>
        <v>Nový Bor - BUS zastávky, parkování - ulice Liberecká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1" customFormat="1" ht="12" customHeight="1">
      <c r="B115" s="22"/>
      <c r="C115" s="33" t="s">
        <v>116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184" t="s">
        <v>117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118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E11</f>
        <v>SO 101 B - Ostatní plochy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22</v>
      </c>
      <c r="D120" s="41"/>
      <c r="E120" s="41"/>
      <c r="F120" s="28" t="str">
        <f>F14</f>
        <v>Nový Bor</v>
      </c>
      <c r="G120" s="41"/>
      <c r="H120" s="41"/>
      <c r="I120" s="33" t="s">
        <v>24</v>
      </c>
      <c r="J120" s="80" t="str">
        <f>IF(J14="","",J14)</f>
        <v>16. 4. 2024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5.65" customHeight="1">
      <c r="A122" s="39"/>
      <c r="B122" s="40"/>
      <c r="C122" s="33" t="s">
        <v>28</v>
      </c>
      <c r="D122" s="41"/>
      <c r="E122" s="41"/>
      <c r="F122" s="28" t="str">
        <f>E17</f>
        <v xml:space="preserve"> </v>
      </c>
      <c r="G122" s="41"/>
      <c r="H122" s="41"/>
      <c r="I122" s="33" t="s">
        <v>34</v>
      </c>
      <c r="J122" s="37" t="str">
        <f>E23</f>
        <v>Ing. Martina Hřebřinová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32</v>
      </c>
      <c r="D123" s="41"/>
      <c r="E123" s="41"/>
      <c r="F123" s="28" t="str">
        <f>IF(E20="","",E20)</f>
        <v>Vyplň údaj</v>
      </c>
      <c r="G123" s="41"/>
      <c r="H123" s="41"/>
      <c r="I123" s="33" t="s">
        <v>37</v>
      </c>
      <c r="J123" s="37" t="str">
        <f>E26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0"/>
      <c r="B125" s="201"/>
      <c r="C125" s="202" t="s">
        <v>138</v>
      </c>
      <c r="D125" s="203" t="s">
        <v>64</v>
      </c>
      <c r="E125" s="203" t="s">
        <v>60</v>
      </c>
      <c r="F125" s="203" t="s">
        <v>61</v>
      </c>
      <c r="G125" s="203" t="s">
        <v>139</v>
      </c>
      <c r="H125" s="203" t="s">
        <v>140</v>
      </c>
      <c r="I125" s="203" t="s">
        <v>141</v>
      </c>
      <c r="J125" s="203" t="s">
        <v>122</v>
      </c>
      <c r="K125" s="204" t="s">
        <v>142</v>
      </c>
      <c r="L125" s="205"/>
      <c r="M125" s="101" t="s">
        <v>1</v>
      </c>
      <c r="N125" s="102" t="s">
        <v>43</v>
      </c>
      <c r="O125" s="102" t="s">
        <v>143</v>
      </c>
      <c r="P125" s="102" t="s">
        <v>144</v>
      </c>
      <c r="Q125" s="102" t="s">
        <v>145</v>
      </c>
      <c r="R125" s="102" t="s">
        <v>146</v>
      </c>
      <c r="S125" s="102" t="s">
        <v>147</v>
      </c>
      <c r="T125" s="103" t="s">
        <v>148</v>
      </c>
      <c r="U125" s="200"/>
      <c r="V125" s="200"/>
      <c r="W125" s="200"/>
      <c r="X125" s="200"/>
      <c r="Y125" s="200"/>
      <c r="Z125" s="200"/>
      <c r="AA125" s="200"/>
      <c r="AB125" s="200"/>
      <c r="AC125" s="200"/>
      <c r="AD125" s="200"/>
      <c r="AE125" s="200"/>
    </row>
    <row r="126" s="2" customFormat="1" ht="22.8" customHeight="1">
      <c r="A126" s="39"/>
      <c r="B126" s="40"/>
      <c r="C126" s="108" t="s">
        <v>149</v>
      </c>
      <c r="D126" s="41"/>
      <c r="E126" s="41"/>
      <c r="F126" s="41"/>
      <c r="G126" s="41"/>
      <c r="H126" s="41"/>
      <c r="I126" s="41"/>
      <c r="J126" s="206">
        <f>BK126</f>
        <v>0</v>
      </c>
      <c r="K126" s="41"/>
      <c r="L126" s="45"/>
      <c r="M126" s="104"/>
      <c r="N126" s="207"/>
      <c r="O126" s="105"/>
      <c r="P126" s="208">
        <f>P127</f>
        <v>0</v>
      </c>
      <c r="Q126" s="105"/>
      <c r="R126" s="208">
        <f>R127</f>
        <v>126.293550892</v>
      </c>
      <c r="S126" s="105"/>
      <c r="T126" s="209">
        <f>T127</f>
        <v>63.708699999999993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78</v>
      </c>
      <c r="AU126" s="18" t="s">
        <v>124</v>
      </c>
      <c r="BK126" s="210">
        <f>BK127</f>
        <v>0</v>
      </c>
    </row>
    <row r="127" s="12" customFormat="1" ht="25.92" customHeight="1">
      <c r="A127" s="12"/>
      <c r="B127" s="211"/>
      <c r="C127" s="212"/>
      <c r="D127" s="213" t="s">
        <v>78</v>
      </c>
      <c r="E127" s="214" t="s">
        <v>150</v>
      </c>
      <c r="F127" s="214" t="s">
        <v>151</v>
      </c>
      <c r="G127" s="212"/>
      <c r="H127" s="212"/>
      <c r="I127" s="215"/>
      <c r="J127" s="216">
        <f>BK127</f>
        <v>0</v>
      </c>
      <c r="K127" s="212"/>
      <c r="L127" s="217"/>
      <c r="M127" s="218"/>
      <c r="N127" s="219"/>
      <c r="O127" s="219"/>
      <c r="P127" s="220">
        <f>P128+P189+P276+P305+P312</f>
        <v>0</v>
      </c>
      <c r="Q127" s="219"/>
      <c r="R127" s="220">
        <f>R128+R189+R276+R305+R312</f>
        <v>126.293550892</v>
      </c>
      <c r="S127" s="219"/>
      <c r="T127" s="221">
        <f>T128+T189+T276+T305+T312</f>
        <v>63.708699999999993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21</v>
      </c>
      <c r="AT127" s="223" t="s">
        <v>78</v>
      </c>
      <c r="AU127" s="223" t="s">
        <v>79</v>
      </c>
      <c r="AY127" s="222" t="s">
        <v>152</v>
      </c>
      <c r="BK127" s="224">
        <f>BK128+BK189+BK276+BK305+BK312</f>
        <v>0</v>
      </c>
    </row>
    <row r="128" s="12" customFormat="1" ht="22.8" customHeight="1">
      <c r="A128" s="12"/>
      <c r="B128" s="211"/>
      <c r="C128" s="212"/>
      <c r="D128" s="213" t="s">
        <v>78</v>
      </c>
      <c r="E128" s="225" t="s">
        <v>21</v>
      </c>
      <c r="F128" s="225" t="s">
        <v>153</v>
      </c>
      <c r="G128" s="212"/>
      <c r="H128" s="212"/>
      <c r="I128" s="215"/>
      <c r="J128" s="226">
        <f>BK128</f>
        <v>0</v>
      </c>
      <c r="K128" s="212"/>
      <c r="L128" s="217"/>
      <c r="M128" s="218"/>
      <c r="N128" s="219"/>
      <c r="O128" s="219"/>
      <c r="P128" s="220">
        <f>SUM(P129:P188)</f>
        <v>0</v>
      </c>
      <c r="Q128" s="219"/>
      <c r="R128" s="220">
        <f>SUM(R129:R188)</f>
        <v>104.95010599999999</v>
      </c>
      <c r="S128" s="219"/>
      <c r="T128" s="221">
        <f>SUM(T129:T188)</f>
        <v>60.762699999999995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2" t="s">
        <v>21</v>
      </c>
      <c r="AT128" s="223" t="s">
        <v>78</v>
      </c>
      <c r="AU128" s="223" t="s">
        <v>21</v>
      </c>
      <c r="AY128" s="222" t="s">
        <v>152</v>
      </c>
      <c r="BK128" s="224">
        <f>SUM(BK129:BK188)</f>
        <v>0</v>
      </c>
    </row>
    <row r="129" s="2" customFormat="1" ht="24.15" customHeight="1">
      <c r="A129" s="39"/>
      <c r="B129" s="40"/>
      <c r="C129" s="227" t="s">
        <v>21</v>
      </c>
      <c r="D129" s="227" t="s">
        <v>154</v>
      </c>
      <c r="E129" s="228" t="s">
        <v>155</v>
      </c>
      <c r="F129" s="229" t="s">
        <v>156</v>
      </c>
      <c r="G129" s="230" t="s">
        <v>157</v>
      </c>
      <c r="H129" s="231">
        <v>9.5999999999999996</v>
      </c>
      <c r="I129" s="232"/>
      <c r="J129" s="233">
        <f>ROUND(I129*H129,2)</f>
        <v>0</v>
      </c>
      <c r="K129" s="229" t="s">
        <v>158</v>
      </c>
      <c r="L129" s="45"/>
      <c r="M129" s="234" t="s">
        <v>1</v>
      </c>
      <c r="N129" s="235" t="s">
        <v>44</v>
      </c>
      <c r="O129" s="92"/>
      <c r="P129" s="236">
        <f>O129*H129</f>
        <v>0</v>
      </c>
      <c r="Q129" s="236">
        <v>0</v>
      </c>
      <c r="R129" s="236">
        <f>Q129*H129</f>
        <v>0</v>
      </c>
      <c r="S129" s="236">
        <v>0.47999999999999998</v>
      </c>
      <c r="T129" s="237">
        <f>S129*H129</f>
        <v>4.6079999999999997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8" t="s">
        <v>159</v>
      </c>
      <c r="AT129" s="238" t="s">
        <v>154</v>
      </c>
      <c r="AU129" s="238" t="s">
        <v>87</v>
      </c>
      <c r="AY129" s="18" t="s">
        <v>152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8" t="s">
        <v>21</v>
      </c>
      <c r="BK129" s="239">
        <f>ROUND(I129*H129,2)</f>
        <v>0</v>
      </c>
      <c r="BL129" s="18" t="s">
        <v>159</v>
      </c>
      <c r="BM129" s="238" t="s">
        <v>837</v>
      </c>
    </row>
    <row r="130" s="13" customFormat="1">
      <c r="A130" s="13"/>
      <c r="B130" s="240"/>
      <c r="C130" s="241"/>
      <c r="D130" s="242" t="s">
        <v>161</v>
      </c>
      <c r="E130" s="243" t="s">
        <v>1</v>
      </c>
      <c r="F130" s="244" t="s">
        <v>162</v>
      </c>
      <c r="G130" s="241"/>
      <c r="H130" s="243" t="s">
        <v>1</v>
      </c>
      <c r="I130" s="245"/>
      <c r="J130" s="241"/>
      <c r="K130" s="241"/>
      <c r="L130" s="246"/>
      <c r="M130" s="247"/>
      <c r="N130" s="248"/>
      <c r="O130" s="248"/>
      <c r="P130" s="248"/>
      <c r="Q130" s="248"/>
      <c r="R130" s="248"/>
      <c r="S130" s="248"/>
      <c r="T130" s="24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0" t="s">
        <v>161</v>
      </c>
      <c r="AU130" s="250" t="s">
        <v>87</v>
      </c>
      <c r="AV130" s="13" t="s">
        <v>21</v>
      </c>
      <c r="AW130" s="13" t="s">
        <v>36</v>
      </c>
      <c r="AX130" s="13" t="s">
        <v>79</v>
      </c>
      <c r="AY130" s="250" t="s">
        <v>152</v>
      </c>
    </row>
    <row r="131" s="14" customFormat="1">
      <c r="A131" s="14"/>
      <c r="B131" s="251"/>
      <c r="C131" s="252"/>
      <c r="D131" s="242" t="s">
        <v>161</v>
      </c>
      <c r="E131" s="253" t="s">
        <v>1</v>
      </c>
      <c r="F131" s="254" t="s">
        <v>838</v>
      </c>
      <c r="G131" s="252"/>
      <c r="H131" s="255">
        <v>9.5999999999999996</v>
      </c>
      <c r="I131" s="256"/>
      <c r="J131" s="252"/>
      <c r="K131" s="252"/>
      <c r="L131" s="257"/>
      <c r="M131" s="258"/>
      <c r="N131" s="259"/>
      <c r="O131" s="259"/>
      <c r="P131" s="259"/>
      <c r="Q131" s="259"/>
      <c r="R131" s="259"/>
      <c r="S131" s="259"/>
      <c r="T131" s="26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1" t="s">
        <v>161</v>
      </c>
      <c r="AU131" s="261" t="s">
        <v>87</v>
      </c>
      <c r="AV131" s="14" t="s">
        <v>87</v>
      </c>
      <c r="AW131" s="14" t="s">
        <v>36</v>
      </c>
      <c r="AX131" s="14" t="s">
        <v>21</v>
      </c>
      <c r="AY131" s="261" t="s">
        <v>152</v>
      </c>
    </row>
    <row r="132" s="2" customFormat="1" ht="24.15" customHeight="1">
      <c r="A132" s="39"/>
      <c r="B132" s="40"/>
      <c r="C132" s="227" t="s">
        <v>87</v>
      </c>
      <c r="D132" s="227" t="s">
        <v>154</v>
      </c>
      <c r="E132" s="228" t="s">
        <v>170</v>
      </c>
      <c r="F132" s="229" t="s">
        <v>171</v>
      </c>
      <c r="G132" s="230" t="s">
        <v>157</v>
      </c>
      <c r="H132" s="231">
        <v>24.199999999999999</v>
      </c>
      <c r="I132" s="232"/>
      <c r="J132" s="233">
        <f>ROUND(I132*H132,2)</f>
        <v>0</v>
      </c>
      <c r="K132" s="229" t="s">
        <v>158</v>
      </c>
      <c r="L132" s="45"/>
      <c r="M132" s="234" t="s">
        <v>1</v>
      </c>
      <c r="N132" s="235" t="s">
        <v>44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0.26000000000000001</v>
      </c>
      <c r="T132" s="237">
        <f>S132*H132</f>
        <v>6.2919999999999998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159</v>
      </c>
      <c r="AT132" s="238" t="s">
        <v>154</v>
      </c>
      <c r="AU132" s="238" t="s">
        <v>87</v>
      </c>
      <c r="AY132" s="18" t="s">
        <v>152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21</v>
      </c>
      <c r="BK132" s="239">
        <f>ROUND(I132*H132,2)</f>
        <v>0</v>
      </c>
      <c r="BL132" s="18" t="s">
        <v>159</v>
      </c>
      <c r="BM132" s="238" t="s">
        <v>839</v>
      </c>
    </row>
    <row r="133" s="13" customFormat="1">
      <c r="A133" s="13"/>
      <c r="B133" s="240"/>
      <c r="C133" s="241"/>
      <c r="D133" s="242" t="s">
        <v>161</v>
      </c>
      <c r="E133" s="243" t="s">
        <v>1</v>
      </c>
      <c r="F133" s="244" t="s">
        <v>173</v>
      </c>
      <c r="G133" s="241"/>
      <c r="H133" s="243" t="s">
        <v>1</v>
      </c>
      <c r="I133" s="245"/>
      <c r="J133" s="241"/>
      <c r="K133" s="241"/>
      <c r="L133" s="246"/>
      <c r="M133" s="247"/>
      <c r="N133" s="248"/>
      <c r="O133" s="248"/>
      <c r="P133" s="248"/>
      <c r="Q133" s="248"/>
      <c r="R133" s="248"/>
      <c r="S133" s="248"/>
      <c r="T133" s="24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0" t="s">
        <v>161</v>
      </c>
      <c r="AU133" s="250" t="s">
        <v>87</v>
      </c>
      <c r="AV133" s="13" t="s">
        <v>21</v>
      </c>
      <c r="AW133" s="13" t="s">
        <v>36</v>
      </c>
      <c r="AX133" s="13" t="s">
        <v>79</v>
      </c>
      <c r="AY133" s="250" t="s">
        <v>152</v>
      </c>
    </row>
    <row r="134" s="14" customFormat="1">
      <c r="A134" s="14"/>
      <c r="B134" s="251"/>
      <c r="C134" s="252"/>
      <c r="D134" s="242" t="s">
        <v>161</v>
      </c>
      <c r="E134" s="253" t="s">
        <v>1</v>
      </c>
      <c r="F134" s="254" t="s">
        <v>840</v>
      </c>
      <c r="G134" s="252"/>
      <c r="H134" s="255">
        <v>24.199999999999999</v>
      </c>
      <c r="I134" s="256"/>
      <c r="J134" s="252"/>
      <c r="K134" s="252"/>
      <c r="L134" s="257"/>
      <c r="M134" s="258"/>
      <c r="N134" s="259"/>
      <c r="O134" s="259"/>
      <c r="P134" s="259"/>
      <c r="Q134" s="259"/>
      <c r="R134" s="259"/>
      <c r="S134" s="259"/>
      <c r="T134" s="26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1" t="s">
        <v>161</v>
      </c>
      <c r="AU134" s="261" t="s">
        <v>87</v>
      </c>
      <c r="AV134" s="14" t="s">
        <v>87</v>
      </c>
      <c r="AW134" s="14" t="s">
        <v>36</v>
      </c>
      <c r="AX134" s="14" t="s">
        <v>21</v>
      </c>
      <c r="AY134" s="261" t="s">
        <v>152</v>
      </c>
    </row>
    <row r="135" s="2" customFormat="1" ht="24.15" customHeight="1">
      <c r="A135" s="39"/>
      <c r="B135" s="40"/>
      <c r="C135" s="227" t="s">
        <v>169</v>
      </c>
      <c r="D135" s="227" t="s">
        <v>154</v>
      </c>
      <c r="E135" s="228" t="s">
        <v>175</v>
      </c>
      <c r="F135" s="229" t="s">
        <v>176</v>
      </c>
      <c r="G135" s="230" t="s">
        <v>157</v>
      </c>
      <c r="H135" s="231">
        <v>33.799999999999997</v>
      </c>
      <c r="I135" s="232"/>
      <c r="J135" s="233">
        <f>ROUND(I135*H135,2)</f>
        <v>0</v>
      </c>
      <c r="K135" s="229" t="s">
        <v>158</v>
      </c>
      <c r="L135" s="45"/>
      <c r="M135" s="234" t="s">
        <v>1</v>
      </c>
      <c r="N135" s="235" t="s">
        <v>44</v>
      </c>
      <c r="O135" s="92"/>
      <c r="P135" s="236">
        <f>O135*H135</f>
        <v>0</v>
      </c>
      <c r="Q135" s="236">
        <v>0</v>
      </c>
      <c r="R135" s="236">
        <f>Q135*H135</f>
        <v>0</v>
      </c>
      <c r="S135" s="236">
        <v>0.44</v>
      </c>
      <c r="T135" s="237">
        <f>S135*H135</f>
        <v>14.871999999999998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159</v>
      </c>
      <c r="AT135" s="238" t="s">
        <v>154</v>
      </c>
      <c r="AU135" s="238" t="s">
        <v>87</v>
      </c>
      <c r="AY135" s="18" t="s">
        <v>152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21</v>
      </c>
      <c r="BK135" s="239">
        <f>ROUND(I135*H135,2)</f>
        <v>0</v>
      </c>
      <c r="BL135" s="18" t="s">
        <v>159</v>
      </c>
      <c r="BM135" s="238" t="s">
        <v>841</v>
      </c>
    </row>
    <row r="136" s="13" customFormat="1">
      <c r="A136" s="13"/>
      <c r="B136" s="240"/>
      <c r="C136" s="241"/>
      <c r="D136" s="242" t="s">
        <v>161</v>
      </c>
      <c r="E136" s="243" t="s">
        <v>1</v>
      </c>
      <c r="F136" s="244" t="s">
        <v>180</v>
      </c>
      <c r="G136" s="241"/>
      <c r="H136" s="243" t="s">
        <v>1</v>
      </c>
      <c r="I136" s="245"/>
      <c r="J136" s="241"/>
      <c r="K136" s="241"/>
      <c r="L136" s="246"/>
      <c r="M136" s="247"/>
      <c r="N136" s="248"/>
      <c r="O136" s="248"/>
      <c r="P136" s="248"/>
      <c r="Q136" s="248"/>
      <c r="R136" s="248"/>
      <c r="S136" s="248"/>
      <c r="T136" s="24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0" t="s">
        <v>161</v>
      </c>
      <c r="AU136" s="250" t="s">
        <v>87</v>
      </c>
      <c r="AV136" s="13" t="s">
        <v>21</v>
      </c>
      <c r="AW136" s="13" t="s">
        <v>36</v>
      </c>
      <c r="AX136" s="13" t="s">
        <v>79</v>
      </c>
      <c r="AY136" s="250" t="s">
        <v>152</v>
      </c>
    </row>
    <row r="137" s="14" customFormat="1">
      <c r="A137" s="14"/>
      <c r="B137" s="251"/>
      <c r="C137" s="252"/>
      <c r="D137" s="242" t="s">
        <v>161</v>
      </c>
      <c r="E137" s="253" t="s">
        <v>1</v>
      </c>
      <c r="F137" s="254" t="s">
        <v>840</v>
      </c>
      <c r="G137" s="252"/>
      <c r="H137" s="255">
        <v>24.199999999999999</v>
      </c>
      <c r="I137" s="256"/>
      <c r="J137" s="252"/>
      <c r="K137" s="252"/>
      <c r="L137" s="257"/>
      <c r="M137" s="258"/>
      <c r="N137" s="259"/>
      <c r="O137" s="259"/>
      <c r="P137" s="259"/>
      <c r="Q137" s="259"/>
      <c r="R137" s="259"/>
      <c r="S137" s="259"/>
      <c r="T137" s="26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1" t="s">
        <v>161</v>
      </c>
      <c r="AU137" s="261" t="s">
        <v>87</v>
      </c>
      <c r="AV137" s="14" t="s">
        <v>87</v>
      </c>
      <c r="AW137" s="14" t="s">
        <v>36</v>
      </c>
      <c r="AX137" s="14" t="s">
        <v>79</v>
      </c>
      <c r="AY137" s="261" t="s">
        <v>152</v>
      </c>
    </row>
    <row r="138" s="13" customFormat="1">
      <c r="A138" s="13"/>
      <c r="B138" s="240"/>
      <c r="C138" s="241"/>
      <c r="D138" s="242" t="s">
        <v>161</v>
      </c>
      <c r="E138" s="243" t="s">
        <v>1</v>
      </c>
      <c r="F138" s="244" t="s">
        <v>181</v>
      </c>
      <c r="G138" s="241"/>
      <c r="H138" s="243" t="s">
        <v>1</v>
      </c>
      <c r="I138" s="245"/>
      <c r="J138" s="241"/>
      <c r="K138" s="241"/>
      <c r="L138" s="246"/>
      <c r="M138" s="247"/>
      <c r="N138" s="248"/>
      <c r="O138" s="248"/>
      <c r="P138" s="248"/>
      <c r="Q138" s="248"/>
      <c r="R138" s="248"/>
      <c r="S138" s="248"/>
      <c r="T138" s="24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0" t="s">
        <v>161</v>
      </c>
      <c r="AU138" s="250" t="s">
        <v>87</v>
      </c>
      <c r="AV138" s="13" t="s">
        <v>21</v>
      </c>
      <c r="AW138" s="13" t="s">
        <v>36</v>
      </c>
      <c r="AX138" s="13" t="s">
        <v>79</v>
      </c>
      <c r="AY138" s="250" t="s">
        <v>152</v>
      </c>
    </row>
    <row r="139" s="14" customFormat="1">
      <c r="A139" s="14"/>
      <c r="B139" s="251"/>
      <c r="C139" s="252"/>
      <c r="D139" s="242" t="s">
        <v>161</v>
      </c>
      <c r="E139" s="253" t="s">
        <v>1</v>
      </c>
      <c r="F139" s="254" t="s">
        <v>838</v>
      </c>
      <c r="G139" s="252"/>
      <c r="H139" s="255">
        <v>9.5999999999999996</v>
      </c>
      <c r="I139" s="256"/>
      <c r="J139" s="252"/>
      <c r="K139" s="252"/>
      <c r="L139" s="257"/>
      <c r="M139" s="258"/>
      <c r="N139" s="259"/>
      <c r="O139" s="259"/>
      <c r="P139" s="259"/>
      <c r="Q139" s="259"/>
      <c r="R139" s="259"/>
      <c r="S139" s="259"/>
      <c r="T139" s="26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1" t="s">
        <v>161</v>
      </c>
      <c r="AU139" s="261" t="s">
        <v>87</v>
      </c>
      <c r="AV139" s="14" t="s">
        <v>87</v>
      </c>
      <c r="AW139" s="14" t="s">
        <v>36</v>
      </c>
      <c r="AX139" s="14" t="s">
        <v>79</v>
      </c>
      <c r="AY139" s="261" t="s">
        <v>152</v>
      </c>
    </row>
    <row r="140" s="15" customFormat="1">
      <c r="A140" s="15"/>
      <c r="B140" s="262"/>
      <c r="C140" s="263"/>
      <c r="D140" s="242" t="s">
        <v>161</v>
      </c>
      <c r="E140" s="264" t="s">
        <v>1</v>
      </c>
      <c r="F140" s="265" t="s">
        <v>182</v>
      </c>
      <c r="G140" s="263"/>
      <c r="H140" s="266">
        <v>33.799999999999997</v>
      </c>
      <c r="I140" s="267"/>
      <c r="J140" s="263"/>
      <c r="K140" s="263"/>
      <c r="L140" s="268"/>
      <c r="M140" s="269"/>
      <c r="N140" s="270"/>
      <c r="O140" s="270"/>
      <c r="P140" s="270"/>
      <c r="Q140" s="270"/>
      <c r="R140" s="270"/>
      <c r="S140" s="270"/>
      <c r="T140" s="271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2" t="s">
        <v>161</v>
      </c>
      <c r="AU140" s="272" t="s">
        <v>87</v>
      </c>
      <c r="AV140" s="15" t="s">
        <v>159</v>
      </c>
      <c r="AW140" s="15" t="s">
        <v>36</v>
      </c>
      <c r="AX140" s="15" t="s">
        <v>21</v>
      </c>
      <c r="AY140" s="272" t="s">
        <v>152</v>
      </c>
    </row>
    <row r="141" s="2" customFormat="1" ht="24.15" customHeight="1">
      <c r="A141" s="39"/>
      <c r="B141" s="40"/>
      <c r="C141" s="227" t="s">
        <v>159</v>
      </c>
      <c r="D141" s="227" t="s">
        <v>154</v>
      </c>
      <c r="E141" s="228" t="s">
        <v>190</v>
      </c>
      <c r="F141" s="229" t="s">
        <v>191</v>
      </c>
      <c r="G141" s="230" t="s">
        <v>157</v>
      </c>
      <c r="H141" s="231">
        <v>40.899999999999999</v>
      </c>
      <c r="I141" s="232"/>
      <c r="J141" s="233">
        <f>ROUND(I141*H141,2)</f>
        <v>0</v>
      </c>
      <c r="K141" s="229" t="s">
        <v>158</v>
      </c>
      <c r="L141" s="45"/>
      <c r="M141" s="234" t="s">
        <v>1</v>
      </c>
      <c r="N141" s="235" t="s">
        <v>44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0.75</v>
      </c>
      <c r="T141" s="237">
        <f>S141*H141</f>
        <v>30.674999999999997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159</v>
      </c>
      <c r="AT141" s="238" t="s">
        <v>154</v>
      </c>
      <c r="AU141" s="238" t="s">
        <v>87</v>
      </c>
      <c r="AY141" s="18" t="s">
        <v>152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21</v>
      </c>
      <c r="BK141" s="239">
        <f>ROUND(I141*H141,2)</f>
        <v>0</v>
      </c>
      <c r="BL141" s="18" t="s">
        <v>159</v>
      </c>
      <c r="BM141" s="238" t="s">
        <v>842</v>
      </c>
    </row>
    <row r="142" s="13" customFormat="1">
      <c r="A142" s="13"/>
      <c r="B142" s="240"/>
      <c r="C142" s="241"/>
      <c r="D142" s="242" t="s">
        <v>161</v>
      </c>
      <c r="E142" s="243" t="s">
        <v>1</v>
      </c>
      <c r="F142" s="244" t="s">
        <v>193</v>
      </c>
      <c r="G142" s="241"/>
      <c r="H142" s="243" t="s">
        <v>1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161</v>
      </c>
      <c r="AU142" s="250" t="s">
        <v>87</v>
      </c>
      <c r="AV142" s="13" t="s">
        <v>21</v>
      </c>
      <c r="AW142" s="13" t="s">
        <v>36</v>
      </c>
      <c r="AX142" s="13" t="s">
        <v>79</v>
      </c>
      <c r="AY142" s="250" t="s">
        <v>152</v>
      </c>
    </row>
    <row r="143" s="14" customFormat="1">
      <c r="A143" s="14"/>
      <c r="B143" s="251"/>
      <c r="C143" s="252"/>
      <c r="D143" s="242" t="s">
        <v>161</v>
      </c>
      <c r="E143" s="253" t="s">
        <v>1</v>
      </c>
      <c r="F143" s="254" t="s">
        <v>843</v>
      </c>
      <c r="G143" s="252"/>
      <c r="H143" s="255">
        <v>40.899999999999999</v>
      </c>
      <c r="I143" s="256"/>
      <c r="J143" s="252"/>
      <c r="K143" s="252"/>
      <c r="L143" s="257"/>
      <c r="M143" s="258"/>
      <c r="N143" s="259"/>
      <c r="O143" s="259"/>
      <c r="P143" s="259"/>
      <c r="Q143" s="259"/>
      <c r="R143" s="259"/>
      <c r="S143" s="259"/>
      <c r="T143" s="26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1" t="s">
        <v>161</v>
      </c>
      <c r="AU143" s="261" t="s">
        <v>87</v>
      </c>
      <c r="AV143" s="14" t="s">
        <v>87</v>
      </c>
      <c r="AW143" s="14" t="s">
        <v>36</v>
      </c>
      <c r="AX143" s="14" t="s">
        <v>21</v>
      </c>
      <c r="AY143" s="261" t="s">
        <v>152</v>
      </c>
    </row>
    <row r="144" s="2" customFormat="1" ht="24.15" customHeight="1">
      <c r="A144" s="39"/>
      <c r="B144" s="40"/>
      <c r="C144" s="227" t="s">
        <v>183</v>
      </c>
      <c r="D144" s="227" t="s">
        <v>154</v>
      </c>
      <c r="E144" s="228" t="s">
        <v>844</v>
      </c>
      <c r="F144" s="229" t="s">
        <v>845</v>
      </c>
      <c r="G144" s="230" t="s">
        <v>157</v>
      </c>
      <c r="H144" s="231">
        <v>40.899999999999999</v>
      </c>
      <c r="I144" s="232"/>
      <c r="J144" s="233">
        <f>ROUND(I144*H144,2)</f>
        <v>0</v>
      </c>
      <c r="K144" s="229" t="s">
        <v>158</v>
      </c>
      <c r="L144" s="45"/>
      <c r="M144" s="234" t="s">
        <v>1</v>
      </c>
      <c r="N144" s="235" t="s">
        <v>44</v>
      </c>
      <c r="O144" s="92"/>
      <c r="P144" s="236">
        <f>O144*H144</f>
        <v>0</v>
      </c>
      <c r="Q144" s="236">
        <v>0</v>
      </c>
      <c r="R144" s="236">
        <f>Q144*H144</f>
        <v>0</v>
      </c>
      <c r="S144" s="236">
        <v>0.098000000000000004</v>
      </c>
      <c r="T144" s="237">
        <f>S144*H144</f>
        <v>4.0082000000000004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8" t="s">
        <v>159</v>
      </c>
      <c r="AT144" s="238" t="s">
        <v>154</v>
      </c>
      <c r="AU144" s="238" t="s">
        <v>87</v>
      </c>
      <c r="AY144" s="18" t="s">
        <v>152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8" t="s">
        <v>21</v>
      </c>
      <c r="BK144" s="239">
        <f>ROUND(I144*H144,2)</f>
        <v>0</v>
      </c>
      <c r="BL144" s="18" t="s">
        <v>159</v>
      </c>
      <c r="BM144" s="238" t="s">
        <v>846</v>
      </c>
    </row>
    <row r="145" s="14" customFormat="1">
      <c r="A145" s="14"/>
      <c r="B145" s="251"/>
      <c r="C145" s="252"/>
      <c r="D145" s="242" t="s">
        <v>161</v>
      </c>
      <c r="E145" s="253" t="s">
        <v>1</v>
      </c>
      <c r="F145" s="254" t="s">
        <v>843</v>
      </c>
      <c r="G145" s="252"/>
      <c r="H145" s="255">
        <v>40.899999999999999</v>
      </c>
      <c r="I145" s="256"/>
      <c r="J145" s="252"/>
      <c r="K145" s="252"/>
      <c r="L145" s="257"/>
      <c r="M145" s="258"/>
      <c r="N145" s="259"/>
      <c r="O145" s="259"/>
      <c r="P145" s="259"/>
      <c r="Q145" s="259"/>
      <c r="R145" s="259"/>
      <c r="S145" s="259"/>
      <c r="T145" s="26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1" t="s">
        <v>161</v>
      </c>
      <c r="AU145" s="261" t="s">
        <v>87</v>
      </c>
      <c r="AV145" s="14" t="s">
        <v>87</v>
      </c>
      <c r="AW145" s="14" t="s">
        <v>36</v>
      </c>
      <c r="AX145" s="14" t="s">
        <v>21</v>
      </c>
      <c r="AY145" s="261" t="s">
        <v>152</v>
      </c>
    </row>
    <row r="146" s="2" customFormat="1" ht="24.15" customHeight="1">
      <c r="A146" s="39"/>
      <c r="B146" s="40"/>
      <c r="C146" s="227" t="s">
        <v>189</v>
      </c>
      <c r="D146" s="227" t="s">
        <v>154</v>
      </c>
      <c r="E146" s="228" t="s">
        <v>213</v>
      </c>
      <c r="F146" s="229" t="s">
        <v>214</v>
      </c>
      <c r="G146" s="230" t="s">
        <v>209</v>
      </c>
      <c r="H146" s="231">
        <v>1.5</v>
      </c>
      <c r="I146" s="232"/>
      <c r="J146" s="233">
        <f>ROUND(I146*H146,2)</f>
        <v>0</v>
      </c>
      <c r="K146" s="229" t="s">
        <v>1</v>
      </c>
      <c r="L146" s="45"/>
      <c r="M146" s="234" t="s">
        <v>1</v>
      </c>
      <c r="N146" s="235" t="s">
        <v>44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0.20499999999999999</v>
      </c>
      <c r="T146" s="237">
        <f>S146*H146</f>
        <v>0.3075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159</v>
      </c>
      <c r="AT146" s="238" t="s">
        <v>154</v>
      </c>
      <c r="AU146" s="238" t="s">
        <v>87</v>
      </c>
      <c r="AY146" s="18" t="s">
        <v>152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21</v>
      </c>
      <c r="BK146" s="239">
        <f>ROUND(I146*H146,2)</f>
        <v>0</v>
      </c>
      <c r="BL146" s="18" t="s">
        <v>159</v>
      </c>
      <c r="BM146" s="238" t="s">
        <v>847</v>
      </c>
    </row>
    <row r="147" s="13" customFormat="1">
      <c r="A147" s="13"/>
      <c r="B147" s="240"/>
      <c r="C147" s="241"/>
      <c r="D147" s="242" t="s">
        <v>161</v>
      </c>
      <c r="E147" s="243" t="s">
        <v>1</v>
      </c>
      <c r="F147" s="244" t="s">
        <v>216</v>
      </c>
      <c r="G147" s="241"/>
      <c r="H147" s="243" t="s">
        <v>1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0" t="s">
        <v>161</v>
      </c>
      <c r="AU147" s="250" t="s">
        <v>87</v>
      </c>
      <c r="AV147" s="13" t="s">
        <v>21</v>
      </c>
      <c r="AW147" s="13" t="s">
        <v>36</v>
      </c>
      <c r="AX147" s="13" t="s">
        <v>79</v>
      </c>
      <c r="AY147" s="250" t="s">
        <v>152</v>
      </c>
    </row>
    <row r="148" s="14" customFormat="1">
      <c r="A148" s="14"/>
      <c r="B148" s="251"/>
      <c r="C148" s="252"/>
      <c r="D148" s="242" t="s">
        <v>161</v>
      </c>
      <c r="E148" s="253" t="s">
        <v>1</v>
      </c>
      <c r="F148" s="254" t="s">
        <v>848</v>
      </c>
      <c r="G148" s="252"/>
      <c r="H148" s="255">
        <v>1.5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1" t="s">
        <v>161</v>
      </c>
      <c r="AU148" s="261" t="s">
        <v>87</v>
      </c>
      <c r="AV148" s="14" t="s">
        <v>87</v>
      </c>
      <c r="AW148" s="14" t="s">
        <v>36</v>
      </c>
      <c r="AX148" s="14" t="s">
        <v>21</v>
      </c>
      <c r="AY148" s="261" t="s">
        <v>152</v>
      </c>
    </row>
    <row r="149" s="2" customFormat="1" ht="37.8" customHeight="1">
      <c r="A149" s="39"/>
      <c r="B149" s="40"/>
      <c r="C149" s="227" t="s">
        <v>195</v>
      </c>
      <c r="D149" s="227" t="s">
        <v>154</v>
      </c>
      <c r="E149" s="228" t="s">
        <v>224</v>
      </c>
      <c r="F149" s="229" t="s">
        <v>225</v>
      </c>
      <c r="G149" s="230" t="s">
        <v>226</v>
      </c>
      <c r="H149" s="231">
        <v>3.8500000000000001</v>
      </c>
      <c r="I149" s="232"/>
      <c r="J149" s="233">
        <f>ROUND(I149*H149,2)</f>
        <v>0</v>
      </c>
      <c r="K149" s="229" t="s">
        <v>158</v>
      </c>
      <c r="L149" s="45"/>
      <c r="M149" s="234" t="s">
        <v>1</v>
      </c>
      <c r="N149" s="235" t="s">
        <v>44</v>
      </c>
      <c r="O149" s="92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8" t="s">
        <v>159</v>
      </c>
      <c r="AT149" s="238" t="s">
        <v>154</v>
      </c>
      <c r="AU149" s="238" t="s">
        <v>87</v>
      </c>
      <c r="AY149" s="18" t="s">
        <v>152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8" t="s">
        <v>21</v>
      </c>
      <c r="BK149" s="239">
        <f>ROUND(I149*H149,2)</f>
        <v>0</v>
      </c>
      <c r="BL149" s="18" t="s">
        <v>159</v>
      </c>
      <c r="BM149" s="238" t="s">
        <v>849</v>
      </c>
    </row>
    <row r="150" s="13" customFormat="1">
      <c r="A150" s="13"/>
      <c r="B150" s="240"/>
      <c r="C150" s="241"/>
      <c r="D150" s="242" t="s">
        <v>161</v>
      </c>
      <c r="E150" s="243" t="s">
        <v>1</v>
      </c>
      <c r="F150" s="244" t="s">
        <v>228</v>
      </c>
      <c r="G150" s="241"/>
      <c r="H150" s="243" t="s">
        <v>1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0" t="s">
        <v>161</v>
      </c>
      <c r="AU150" s="250" t="s">
        <v>87</v>
      </c>
      <c r="AV150" s="13" t="s">
        <v>21</v>
      </c>
      <c r="AW150" s="13" t="s">
        <v>36</v>
      </c>
      <c r="AX150" s="13" t="s">
        <v>79</v>
      </c>
      <c r="AY150" s="250" t="s">
        <v>152</v>
      </c>
    </row>
    <row r="151" s="14" customFormat="1">
      <c r="A151" s="14"/>
      <c r="B151" s="251"/>
      <c r="C151" s="252"/>
      <c r="D151" s="242" t="s">
        <v>161</v>
      </c>
      <c r="E151" s="253" t="s">
        <v>1</v>
      </c>
      <c r="F151" s="254" t="s">
        <v>850</v>
      </c>
      <c r="G151" s="252"/>
      <c r="H151" s="255">
        <v>3.8500000000000001</v>
      </c>
      <c r="I151" s="256"/>
      <c r="J151" s="252"/>
      <c r="K151" s="252"/>
      <c r="L151" s="257"/>
      <c r="M151" s="258"/>
      <c r="N151" s="259"/>
      <c r="O151" s="259"/>
      <c r="P151" s="259"/>
      <c r="Q151" s="259"/>
      <c r="R151" s="259"/>
      <c r="S151" s="259"/>
      <c r="T151" s="26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1" t="s">
        <v>161</v>
      </c>
      <c r="AU151" s="261" t="s">
        <v>87</v>
      </c>
      <c r="AV151" s="14" t="s">
        <v>87</v>
      </c>
      <c r="AW151" s="14" t="s">
        <v>36</v>
      </c>
      <c r="AX151" s="14" t="s">
        <v>21</v>
      </c>
      <c r="AY151" s="261" t="s">
        <v>152</v>
      </c>
    </row>
    <row r="152" s="2" customFormat="1" ht="33" customHeight="1">
      <c r="A152" s="39"/>
      <c r="B152" s="40"/>
      <c r="C152" s="227" t="s">
        <v>201</v>
      </c>
      <c r="D152" s="227" t="s">
        <v>154</v>
      </c>
      <c r="E152" s="228" t="s">
        <v>262</v>
      </c>
      <c r="F152" s="229" t="s">
        <v>263</v>
      </c>
      <c r="G152" s="230" t="s">
        <v>226</v>
      </c>
      <c r="H152" s="231">
        <v>9.8499999999999996</v>
      </c>
      <c r="I152" s="232"/>
      <c r="J152" s="233">
        <f>ROUND(I152*H152,2)</f>
        <v>0</v>
      </c>
      <c r="K152" s="229" t="s">
        <v>1</v>
      </c>
      <c r="L152" s="45"/>
      <c r="M152" s="234" t="s">
        <v>1</v>
      </c>
      <c r="N152" s="235" t="s">
        <v>44</v>
      </c>
      <c r="O152" s="92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8" t="s">
        <v>159</v>
      </c>
      <c r="AT152" s="238" t="s">
        <v>154</v>
      </c>
      <c r="AU152" s="238" t="s">
        <v>87</v>
      </c>
      <c r="AY152" s="18" t="s">
        <v>152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8" t="s">
        <v>21</v>
      </c>
      <c r="BK152" s="239">
        <f>ROUND(I152*H152,2)</f>
        <v>0</v>
      </c>
      <c r="BL152" s="18" t="s">
        <v>159</v>
      </c>
      <c r="BM152" s="238" t="s">
        <v>851</v>
      </c>
    </row>
    <row r="153" s="13" customFormat="1">
      <c r="A153" s="13"/>
      <c r="B153" s="240"/>
      <c r="C153" s="241"/>
      <c r="D153" s="242" t="s">
        <v>161</v>
      </c>
      <c r="E153" s="243" t="s">
        <v>1</v>
      </c>
      <c r="F153" s="244" t="s">
        <v>852</v>
      </c>
      <c r="G153" s="241"/>
      <c r="H153" s="243" t="s">
        <v>1</v>
      </c>
      <c r="I153" s="245"/>
      <c r="J153" s="241"/>
      <c r="K153" s="241"/>
      <c r="L153" s="246"/>
      <c r="M153" s="247"/>
      <c r="N153" s="248"/>
      <c r="O153" s="248"/>
      <c r="P153" s="248"/>
      <c r="Q153" s="248"/>
      <c r="R153" s="248"/>
      <c r="S153" s="248"/>
      <c r="T153" s="24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0" t="s">
        <v>161</v>
      </c>
      <c r="AU153" s="250" t="s">
        <v>87</v>
      </c>
      <c r="AV153" s="13" t="s">
        <v>21</v>
      </c>
      <c r="AW153" s="13" t="s">
        <v>36</v>
      </c>
      <c r="AX153" s="13" t="s">
        <v>79</v>
      </c>
      <c r="AY153" s="250" t="s">
        <v>152</v>
      </c>
    </row>
    <row r="154" s="14" customFormat="1">
      <c r="A154" s="14"/>
      <c r="B154" s="251"/>
      <c r="C154" s="252"/>
      <c r="D154" s="242" t="s">
        <v>161</v>
      </c>
      <c r="E154" s="253" t="s">
        <v>1</v>
      </c>
      <c r="F154" s="254" t="s">
        <v>613</v>
      </c>
      <c r="G154" s="252"/>
      <c r="H154" s="255">
        <v>6</v>
      </c>
      <c r="I154" s="256"/>
      <c r="J154" s="252"/>
      <c r="K154" s="252"/>
      <c r="L154" s="257"/>
      <c r="M154" s="258"/>
      <c r="N154" s="259"/>
      <c r="O154" s="259"/>
      <c r="P154" s="259"/>
      <c r="Q154" s="259"/>
      <c r="R154" s="259"/>
      <c r="S154" s="259"/>
      <c r="T154" s="26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1" t="s">
        <v>161</v>
      </c>
      <c r="AU154" s="261" t="s">
        <v>87</v>
      </c>
      <c r="AV154" s="14" t="s">
        <v>87</v>
      </c>
      <c r="AW154" s="14" t="s">
        <v>36</v>
      </c>
      <c r="AX154" s="14" t="s">
        <v>79</v>
      </c>
      <c r="AY154" s="261" t="s">
        <v>152</v>
      </c>
    </row>
    <row r="155" s="13" customFormat="1">
      <c r="A155" s="13"/>
      <c r="B155" s="240"/>
      <c r="C155" s="241"/>
      <c r="D155" s="242" t="s">
        <v>161</v>
      </c>
      <c r="E155" s="243" t="s">
        <v>1</v>
      </c>
      <c r="F155" s="244" t="s">
        <v>853</v>
      </c>
      <c r="G155" s="241"/>
      <c r="H155" s="243" t="s">
        <v>1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0" t="s">
        <v>161</v>
      </c>
      <c r="AU155" s="250" t="s">
        <v>87</v>
      </c>
      <c r="AV155" s="13" t="s">
        <v>21</v>
      </c>
      <c r="AW155" s="13" t="s">
        <v>36</v>
      </c>
      <c r="AX155" s="13" t="s">
        <v>79</v>
      </c>
      <c r="AY155" s="250" t="s">
        <v>152</v>
      </c>
    </row>
    <row r="156" s="14" customFormat="1">
      <c r="A156" s="14"/>
      <c r="B156" s="251"/>
      <c r="C156" s="252"/>
      <c r="D156" s="242" t="s">
        <v>161</v>
      </c>
      <c r="E156" s="253" t="s">
        <v>1</v>
      </c>
      <c r="F156" s="254" t="s">
        <v>854</v>
      </c>
      <c r="G156" s="252"/>
      <c r="H156" s="255">
        <v>3.8500000000000001</v>
      </c>
      <c r="I156" s="256"/>
      <c r="J156" s="252"/>
      <c r="K156" s="252"/>
      <c r="L156" s="257"/>
      <c r="M156" s="258"/>
      <c r="N156" s="259"/>
      <c r="O156" s="259"/>
      <c r="P156" s="259"/>
      <c r="Q156" s="259"/>
      <c r="R156" s="259"/>
      <c r="S156" s="259"/>
      <c r="T156" s="26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1" t="s">
        <v>161</v>
      </c>
      <c r="AU156" s="261" t="s">
        <v>87</v>
      </c>
      <c r="AV156" s="14" t="s">
        <v>87</v>
      </c>
      <c r="AW156" s="14" t="s">
        <v>36</v>
      </c>
      <c r="AX156" s="14" t="s">
        <v>79</v>
      </c>
      <c r="AY156" s="261" t="s">
        <v>152</v>
      </c>
    </row>
    <row r="157" s="15" customFormat="1">
      <c r="A157" s="15"/>
      <c r="B157" s="262"/>
      <c r="C157" s="263"/>
      <c r="D157" s="242" t="s">
        <v>161</v>
      </c>
      <c r="E157" s="264" t="s">
        <v>1</v>
      </c>
      <c r="F157" s="265" t="s">
        <v>182</v>
      </c>
      <c r="G157" s="263"/>
      <c r="H157" s="266">
        <v>9.8499999999999996</v>
      </c>
      <c r="I157" s="267"/>
      <c r="J157" s="263"/>
      <c r="K157" s="263"/>
      <c r="L157" s="268"/>
      <c r="M157" s="269"/>
      <c r="N157" s="270"/>
      <c r="O157" s="270"/>
      <c r="P157" s="270"/>
      <c r="Q157" s="270"/>
      <c r="R157" s="270"/>
      <c r="S157" s="270"/>
      <c r="T157" s="271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2" t="s">
        <v>161</v>
      </c>
      <c r="AU157" s="272" t="s">
        <v>87</v>
      </c>
      <c r="AV157" s="15" t="s">
        <v>159</v>
      </c>
      <c r="AW157" s="15" t="s">
        <v>36</v>
      </c>
      <c r="AX157" s="15" t="s">
        <v>21</v>
      </c>
      <c r="AY157" s="272" t="s">
        <v>152</v>
      </c>
    </row>
    <row r="158" s="2" customFormat="1" ht="24.15" customHeight="1">
      <c r="A158" s="39"/>
      <c r="B158" s="40"/>
      <c r="C158" s="227" t="s">
        <v>206</v>
      </c>
      <c r="D158" s="227" t="s">
        <v>154</v>
      </c>
      <c r="E158" s="228" t="s">
        <v>272</v>
      </c>
      <c r="F158" s="229" t="s">
        <v>273</v>
      </c>
      <c r="G158" s="230" t="s">
        <v>226</v>
      </c>
      <c r="H158" s="231">
        <v>9.8499999999999996</v>
      </c>
      <c r="I158" s="232"/>
      <c r="J158" s="233">
        <f>ROUND(I158*H158,2)</f>
        <v>0</v>
      </c>
      <c r="K158" s="229" t="s">
        <v>158</v>
      </c>
      <c r="L158" s="45"/>
      <c r="M158" s="234" t="s">
        <v>1</v>
      </c>
      <c r="N158" s="235" t="s">
        <v>44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159</v>
      </c>
      <c r="AT158" s="238" t="s">
        <v>154</v>
      </c>
      <c r="AU158" s="238" t="s">
        <v>87</v>
      </c>
      <c r="AY158" s="18" t="s">
        <v>152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21</v>
      </c>
      <c r="BK158" s="239">
        <f>ROUND(I158*H158,2)</f>
        <v>0</v>
      </c>
      <c r="BL158" s="18" t="s">
        <v>159</v>
      </c>
      <c r="BM158" s="238" t="s">
        <v>855</v>
      </c>
    </row>
    <row r="159" s="2" customFormat="1" ht="16.5" customHeight="1">
      <c r="A159" s="39"/>
      <c r="B159" s="40"/>
      <c r="C159" s="227" t="s">
        <v>26</v>
      </c>
      <c r="D159" s="227" t="s">
        <v>154</v>
      </c>
      <c r="E159" s="228" t="s">
        <v>275</v>
      </c>
      <c r="F159" s="229" t="s">
        <v>276</v>
      </c>
      <c r="G159" s="230" t="s">
        <v>226</v>
      </c>
      <c r="H159" s="231">
        <v>9.8499999999999996</v>
      </c>
      <c r="I159" s="232"/>
      <c r="J159" s="233">
        <f>ROUND(I159*H159,2)</f>
        <v>0</v>
      </c>
      <c r="K159" s="229" t="s">
        <v>158</v>
      </c>
      <c r="L159" s="45"/>
      <c r="M159" s="234" t="s">
        <v>1</v>
      </c>
      <c r="N159" s="235" t="s">
        <v>44</v>
      </c>
      <c r="O159" s="92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8" t="s">
        <v>159</v>
      </c>
      <c r="AT159" s="238" t="s">
        <v>154</v>
      </c>
      <c r="AU159" s="238" t="s">
        <v>87</v>
      </c>
      <c r="AY159" s="18" t="s">
        <v>152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8" t="s">
        <v>21</v>
      </c>
      <c r="BK159" s="239">
        <f>ROUND(I159*H159,2)</f>
        <v>0</v>
      </c>
      <c r="BL159" s="18" t="s">
        <v>159</v>
      </c>
      <c r="BM159" s="238" t="s">
        <v>856</v>
      </c>
    </row>
    <row r="160" s="13" customFormat="1">
      <c r="A160" s="13"/>
      <c r="B160" s="240"/>
      <c r="C160" s="241"/>
      <c r="D160" s="242" t="s">
        <v>161</v>
      </c>
      <c r="E160" s="243" t="s">
        <v>1</v>
      </c>
      <c r="F160" s="244" t="s">
        <v>852</v>
      </c>
      <c r="G160" s="241"/>
      <c r="H160" s="243" t="s">
        <v>1</v>
      </c>
      <c r="I160" s="245"/>
      <c r="J160" s="241"/>
      <c r="K160" s="241"/>
      <c r="L160" s="246"/>
      <c r="M160" s="247"/>
      <c r="N160" s="248"/>
      <c r="O160" s="248"/>
      <c r="P160" s="248"/>
      <c r="Q160" s="248"/>
      <c r="R160" s="248"/>
      <c r="S160" s="248"/>
      <c r="T160" s="24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0" t="s">
        <v>161</v>
      </c>
      <c r="AU160" s="250" t="s">
        <v>87</v>
      </c>
      <c r="AV160" s="13" t="s">
        <v>21</v>
      </c>
      <c r="AW160" s="13" t="s">
        <v>36</v>
      </c>
      <c r="AX160" s="13" t="s">
        <v>79</v>
      </c>
      <c r="AY160" s="250" t="s">
        <v>152</v>
      </c>
    </row>
    <row r="161" s="14" customFormat="1">
      <c r="A161" s="14"/>
      <c r="B161" s="251"/>
      <c r="C161" s="252"/>
      <c r="D161" s="242" t="s">
        <v>161</v>
      </c>
      <c r="E161" s="253" t="s">
        <v>1</v>
      </c>
      <c r="F161" s="254" t="s">
        <v>613</v>
      </c>
      <c r="G161" s="252"/>
      <c r="H161" s="255">
        <v>6</v>
      </c>
      <c r="I161" s="256"/>
      <c r="J161" s="252"/>
      <c r="K161" s="252"/>
      <c r="L161" s="257"/>
      <c r="M161" s="258"/>
      <c r="N161" s="259"/>
      <c r="O161" s="259"/>
      <c r="P161" s="259"/>
      <c r="Q161" s="259"/>
      <c r="R161" s="259"/>
      <c r="S161" s="259"/>
      <c r="T161" s="26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1" t="s">
        <v>161</v>
      </c>
      <c r="AU161" s="261" t="s">
        <v>87</v>
      </c>
      <c r="AV161" s="14" t="s">
        <v>87</v>
      </c>
      <c r="AW161" s="14" t="s">
        <v>36</v>
      </c>
      <c r="AX161" s="14" t="s">
        <v>79</v>
      </c>
      <c r="AY161" s="261" t="s">
        <v>152</v>
      </c>
    </row>
    <row r="162" s="13" customFormat="1">
      <c r="A162" s="13"/>
      <c r="B162" s="240"/>
      <c r="C162" s="241"/>
      <c r="D162" s="242" t="s">
        <v>161</v>
      </c>
      <c r="E162" s="243" t="s">
        <v>1</v>
      </c>
      <c r="F162" s="244" t="s">
        <v>853</v>
      </c>
      <c r="G162" s="241"/>
      <c r="H162" s="243" t="s">
        <v>1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0" t="s">
        <v>161</v>
      </c>
      <c r="AU162" s="250" t="s">
        <v>87</v>
      </c>
      <c r="AV162" s="13" t="s">
        <v>21</v>
      </c>
      <c r="AW162" s="13" t="s">
        <v>36</v>
      </c>
      <c r="AX162" s="13" t="s">
        <v>79</v>
      </c>
      <c r="AY162" s="250" t="s">
        <v>152</v>
      </c>
    </row>
    <row r="163" s="14" customFormat="1">
      <c r="A163" s="14"/>
      <c r="B163" s="251"/>
      <c r="C163" s="252"/>
      <c r="D163" s="242" t="s">
        <v>161</v>
      </c>
      <c r="E163" s="253" t="s">
        <v>1</v>
      </c>
      <c r="F163" s="254" t="s">
        <v>854</v>
      </c>
      <c r="G163" s="252"/>
      <c r="H163" s="255">
        <v>3.8500000000000001</v>
      </c>
      <c r="I163" s="256"/>
      <c r="J163" s="252"/>
      <c r="K163" s="252"/>
      <c r="L163" s="257"/>
      <c r="M163" s="258"/>
      <c r="N163" s="259"/>
      <c r="O163" s="259"/>
      <c r="P163" s="259"/>
      <c r="Q163" s="259"/>
      <c r="R163" s="259"/>
      <c r="S163" s="259"/>
      <c r="T163" s="26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1" t="s">
        <v>161</v>
      </c>
      <c r="AU163" s="261" t="s">
        <v>87</v>
      </c>
      <c r="AV163" s="14" t="s">
        <v>87</v>
      </c>
      <c r="AW163" s="14" t="s">
        <v>36</v>
      </c>
      <c r="AX163" s="14" t="s">
        <v>79</v>
      </c>
      <c r="AY163" s="261" t="s">
        <v>152</v>
      </c>
    </row>
    <row r="164" s="15" customFormat="1">
      <c r="A164" s="15"/>
      <c r="B164" s="262"/>
      <c r="C164" s="263"/>
      <c r="D164" s="242" t="s">
        <v>161</v>
      </c>
      <c r="E164" s="264" t="s">
        <v>1</v>
      </c>
      <c r="F164" s="265" t="s">
        <v>182</v>
      </c>
      <c r="G164" s="263"/>
      <c r="H164" s="266">
        <v>9.8499999999999996</v>
      </c>
      <c r="I164" s="267"/>
      <c r="J164" s="263"/>
      <c r="K164" s="263"/>
      <c r="L164" s="268"/>
      <c r="M164" s="269"/>
      <c r="N164" s="270"/>
      <c r="O164" s="270"/>
      <c r="P164" s="270"/>
      <c r="Q164" s="270"/>
      <c r="R164" s="270"/>
      <c r="S164" s="270"/>
      <c r="T164" s="271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72" t="s">
        <v>161</v>
      </c>
      <c r="AU164" s="272" t="s">
        <v>87</v>
      </c>
      <c r="AV164" s="15" t="s">
        <v>159</v>
      </c>
      <c r="AW164" s="15" t="s">
        <v>36</v>
      </c>
      <c r="AX164" s="15" t="s">
        <v>21</v>
      </c>
      <c r="AY164" s="272" t="s">
        <v>152</v>
      </c>
    </row>
    <row r="165" s="2" customFormat="1" ht="33" customHeight="1">
      <c r="A165" s="39"/>
      <c r="B165" s="40"/>
      <c r="C165" s="227" t="s">
        <v>218</v>
      </c>
      <c r="D165" s="227" t="s">
        <v>154</v>
      </c>
      <c r="E165" s="228" t="s">
        <v>279</v>
      </c>
      <c r="F165" s="229" t="s">
        <v>280</v>
      </c>
      <c r="G165" s="230" t="s">
        <v>281</v>
      </c>
      <c r="H165" s="231">
        <v>17.73</v>
      </c>
      <c r="I165" s="232"/>
      <c r="J165" s="233">
        <f>ROUND(I165*H165,2)</f>
        <v>0</v>
      </c>
      <c r="K165" s="229" t="s">
        <v>158</v>
      </c>
      <c r="L165" s="45"/>
      <c r="M165" s="234" t="s">
        <v>1</v>
      </c>
      <c r="N165" s="235" t="s">
        <v>44</v>
      </c>
      <c r="O165" s="92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8" t="s">
        <v>159</v>
      </c>
      <c r="AT165" s="238" t="s">
        <v>154</v>
      </c>
      <c r="AU165" s="238" t="s">
        <v>87</v>
      </c>
      <c r="AY165" s="18" t="s">
        <v>152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8" t="s">
        <v>21</v>
      </c>
      <c r="BK165" s="239">
        <f>ROUND(I165*H165,2)</f>
        <v>0</v>
      </c>
      <c r="BL165" s="18" t="s">
        <v>159</v>
      </c>
      <c r="BM165" s="238" t="s">
        <v>857</v>
      </c>
    </row>
    <row r="166" s="14" customFormat="1">
      <c r="A166" s="14"/>
      <c r="B166" s="251"/>
      <c r="C166" s="252"/>
      <c r="D166" s="242" t="s">
        <v>161</v>
      </c>
      <c r="E166" s="253" t="s">
        <v>1</v>
      </c>
      <c r="F166" s="254" t="s">
        <v>858</v>
      </c>
      <c r="G166" s="252"/>
      <c r="H166" s="255">
        <v>17.73</v>
      </c>
      <c r="I166" s="256"/>
      <c r="J166" s="252"/>
      <c r="K166" s="252"/>
      <c r="L166" s="257"/>
      <c r="M166" s="258"/>
      <c r="N166" s="259"/>
      <c r="O166" s="259"/>
      <c r="P166" s="259"/>
      <c r="Q166" s="259"/>
      <c r="R166" s="259"/>
      <c r="S166" s="259"/>
      <c r="T166" s="26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1" t="s">
        <v>161</v>
      </c>
      <c r="AU166" s="261" t="s">
        <v>87</v>
      </c>
      <c r="AV166" s="14" t="s">
        <v>87</v>
      </c>
      <c r="AW166" s="14" t="s">
        <v>36</v>
      </c>
      <c r="AX166" s="14" t="s">
        <v>21</v>
      </c>
      <c r="AY166" s="261" t="s">
        <v>152</v>
      </c>
    </row>
    <row r="167" s="2" customFormat="1" ht="24.15" customHeight="1">
      <c r="A167" s="39"/>
      <c r="B167" s="40"/>
      <c r="C167" s="227" t="s">
        <v>8</v>
      </c>
      <c r="D167" s="227" t="s">
        <v>154</v>
      </c>
      <c r="E167" s="228" t="s">
        <v>859</v>
      </c>
      <c r="F167" s="229" t="s">
        <v>860</v>
      </c>
      <c r="G167" s="230" t="s">
        <v>157</v>
      </c>
      <c r="H167" s="231">
        <v>620.39999999999998</v>
      </c>
      <c r="I167" s="232"/>
      <c r="J167" s="233">
        <f>ROUND(I167*H167,2)</f>
        <v>0</v>
      </c>
      <c r="K167" s="229" t="s">
        <v>158</v>
      </c>
      <c r="L167" s="45"/>
      <c r="M167" s="234" t="s">
        <v>1</v>
      </c>
      <c r="N167" s="235" t="s">
        <v>44</v>
      </c>
      <c r="O167" s="92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8" t="s">
        <v>159</v>
      </c>
      <c r="AT167" s="238" t="s">
        <v>154</v>
      </c>
      <c r="AU167" s="238" t="s">
        <v>87</v>
      </c>
      <c r="AY167" s="18" t="s">
        <v>152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8" t="s">
        <v>21</v>
      </c>
      <c r="BK167" s="239">
        <f>ROUND(I167*H167,2)</f>
        <v>0</v>
      </c>
      <c r="BL167" s="18" t="s">
        <v>159</v>
      </c>
      <c r="BM167" s="238" t="s">
        <v>861</v>
      </c>
    </row>
    <row r="168" s="13" customFormat="1">
      <c r="A168" s="13"/>
      <c r="B168" s="240"/>
      <c r="C168" s="241"/>
      <c r="D168" s="242" t="s">
        <v>161</v>
      </c>
      <c r="E168" s="243" t="s">
        <v>1</v>
      </c>
      <c r="F168" s="244" t="s">
        <v>862</v>
      </c>
      <c r="G168" s="241"/>
      <c r="H168" s="243" t="s">
        <v>1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0" t="s">
        <v>161</v>
      </c>
      <c r="AU168" s="250" t="s">
        <v>87</v>
      </c>
      <c r="AV168" s="13" t="s">
        <v>21</v>
      </c>
      <c r="AW168" s="13" t="s">
        <v>36</v>
      </c>
      <c r="AX168" s="13" t="s">
        <v>79</v>
      </c>
      <c r="AY168" s="250" t="s">
        <v>152</v>
      </c>
    </row>
    <row r="169" s="14" customFormat="1">
      <c r="A169" s="14"/>
      <c r="B169" s="251"/>
      <c r="C169" s="252"/>
      <c r="D169" s="242" t="s">
        <v>161</v>
      </c>
      <c r="E169" s="253" t="s">
        <v>1</v>
      </c>
      <c r="F169" s="254" t="s">
        <v>863</v>
      </c>
      <c r="G169" s="252"/>
      <c r="H169" s="255">
        <v>620.39999999999998</v>
      </c>
      <c r="I169" s="256"/>
      <c r="J169" s="252"/>
      <c r="K169" s="252"/>
      <c r="L169" s="257"/>
      <c r="M169" s="258"/>
      <c r="N169" s="259"/>
      <c r="O169" s="259"/>
      <c r="P169" s="259"/>
      <c r="Q169" s="259"/>
      <c r="R169" s="259"/>
      <c r="S169" s="259"/>
      <c r="T169" s="26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1" t="s">
        <v>161</v>
      </c>
      <c r="AU169" s="261" t="s">
        <v>87</v>
      </c>
      <c r="AV169" s="14" t="s">
        <v>87</v>
      </c>
      <c r="AW169" s="14" t="s">
        <v>36</v>
      </c>
      <c r="AX169" s="14" t="s">
        <v>21</v>
      </c>
      <c r="AY169" s="261" t="s">
        <v>152</v>
      </c>
    </row>
    <row r="170" s="2" customFormat="1" ht="16.5" customHeight="1">
      <c r="A170" s="39"/>
      <c r="B170" s="40"/>
      <c r="C170" s="273" t="s">
        <v>230</v>
      </c>
      <c r="D170" s="273" t="s">
        <v>291</v>
      </c>
      <c r="E170" s="274" t="s">
        <v>864</v>
      </c>
      <c r="F170" s="275" t="s">
        <v>865</v>
      </c>
      <c r="G170" s="276" t="s">
        <v>281</v>
      </c>
      <c r="H170" s="277">
        <v>103.607</v>
      </c>
      <c r="I170" s="278"/>
      <c r="J170" s="279">
        <f>ROUND(I170*H170,2)</f>
        <v>0</v>
      </c>
      <c r="K170" s="275" t="s">
        <v>158</v>
      </c>
      <c r="L170" s="280"/>
      <c r="M170" s="281" t="s">
        <v>1</v>
      </c>
      <c r="N170" s="282" t="s">
        <v>44</v>
      </c>
      <c r="O170" s="92"/>
      <c r="P170" s="236">
        <f>O170*H170</f>
        <v>0</v>
      </c>
      <c r="Q170" s="236">
        <v>1</v>
      </c>
      <c r="R170" s="236">
        <f>Q170*H170</f>
        <v>103.607</v>
      </c>
      <c r="S170" s="236">
        <v>0</v>
      </c>
      <c r="T170" s="23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201</v>
      </c>
      <c r="AT170" s="238" t="s">
        <v>291</v>
      </c>
      <c r="AU170" s="238" t="s">
        <v>87</v>
      </c>
      <c r="AY170" s="18" t="s">
        <v>152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21</v>
      </c>
      <c r="BK170" s="239">
        <f>ROUND(I170*H170,2)</f>
        <v>0</v>
      </c>
      <c r="BL170" s="18" t="s">
        <v>159</v>
      </c>
      <c r="BM170" s="238" t="s">
        <v>866</v>
      </c>
    </row>
    <row r="171" s="13" customFormat="1">
      <c r="A171" s="13"/>
      <c r="B171" s="240"/>
      <c r="C171" s="241"/>
      <c r="D171" s="242" t="s">
        <v>161</v>
      </c>
      <c r="E171" s="243" t="s">
        <v>1</v>
      </c>
      <c r="F171" s="244" t="s">
        <v>862</v>
      </c>
      <c r="G171" s="241"/>
      <c r="H171" s="243" t="s">
        <v>1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0" t="s">
        <v>161</v>
      </c>
      <c r="AU171" s="250" t="s">
        <v>87</v>
      </c>
      <c r="AV171" s="13" t="s">
        <v>21</v>
      </c>
      <c r="AW171" s="13" t="s">
        <v>36</v>
      </c>
      <c r="AX171" s="13" t="s">
        <v>79</v>
      </c>
      <c r="AY171" s="250" t="s">
        <v>152</v>
      </c>
    </row>
    <row r="172" s="14" customFormat="1">
      <c r="A172" s="14"/>
      <c r="B172" s="251"/>
      <c r="C172" s="252"/>
      <c r="D172" s="242" t="s">
        <v>161</v>
      </c>
      <c r="E172" s="253" t="s">
        <v>1</v>
      </c>
      <c r="F172" s="254" t="s">
        <v>867</v>
      </c>
      <c r="G172" s="252"/>
      <c r="H172" s="255">
        <v>103.607</v>
      </c>
      <c r="I172" s="256"/>
      <c r="J172" s="252"/>
      <c r="K172" s="252"/>
      <c r="L172" s="257"/>
      <c r="M172" s="258"/>
      <c r="N172" s="259"/>
      <c r="O172" s="259"/>
      <c r="P172" s="259"/>
      <c r="Q172" s="259"/>
      <c r="R172" s="259"/>
      <c r="S172" s="259"/>
      <c r="T172" s="26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1" t="s">
        <v>161</v>
      </c>
      <c r="AU172" s="261" t="s">
        <v>87</v>
      </c>
      <c r="AV172" s="14" t="s">
        <v>87</v>
      </c>
      <c r="AW172" s="14" t="s">
        <v>36</v>
      </c>
      <c r="AX172" s="14" t="s">
        <v>21</v>
      </c>
      <c r="AY172" s="261" t="s">
        <v>152</v>
      </c>
    </row>
    <row r="173" s="2" customFormat="1" ht="37.8" customHeight="1">
      <c r="A173" s="39"/>
      <c r="B173" s="40"/>
      <c r="C173" s="227" t="s">
        <v>236</v>
      </c>
      <c r="D173" s="227" t="s">
        <v>154</v>
      </c>
      <c r="E173" s="228" t="s">
        <v>868</v>
      </c>
      <c r="F173" s="229" t="s">
        <v>869</v>
      </c>
      <c r="G173" s="230" t="s">
        <v>157</v>
      </c>
      <c r="H173" s="231">
        <v>620.39999999999998</v>
      </c>
      <c r="I173" s="232"/>
      <c r="J173" s="233">
        <f>ROUND(I173*H173,2)</f>
        <v>0</v>
      </c>
      <c r="K173" s="229" t="s">
        <v>1</v>
      </c>
      <c r="L173" s="45"/>
      <c r="M173" s="234" t="s">
        <v>1</v>
      </c>
      <c r="N173" s="235" t="s">
        <v>44</v>
      </c>
      <c r="O173" s="92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8" t="s">
        <v>159</v>
      </c>
      <c r="AT173" s="238" t="s">
        <v>154</v>
      </c>
      <c r="AU173" s="238" t="s">
        <v>87</v>
      </c>
      <c r="AY173" s="18" t="s">
        <v>152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8" t="s">
        <v>21</v>
      </c>
      <c r="BK173" s="239">
        <f>ROUND(I173*H173,2)</f>
        <v>0</v>
      </c>
      <c r="BL173" s="18" t="s">
        <v>159</v>
      </c>
      <c r="BM173" s="238" t="s">
        <v>870</v>
      </c>
    </row>
    <row r="174" s="13" customFormat="1">
      <c r="A174" s="13"/>
      <c r="B174" s="240"/>
      <c r="C174" s="241"/>
      <c r="D174" s="242" t="s">
        <v>161</v>
      </c>
      <c r="E174" s="243" t="s">
        <v>1</v>
      </c>
      <c r="F174" s="244" t="s">
        <v>862</v>
      </c>
      <c r="G174" s="241"/>
      <c r="H174" s="243" t="s">
        <v>1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0" t="s">
        <v>161</v>
      </c>
      <c r="AU174" s="250" t="s">
        <v>87</v>
      </c>
      <c r="AV174" s="13" t="s">
        <v>21</v>
      </c>
      <c r="AW174" s="13" t="s">
        <v>36</v>
      </c>
      <c r="AX174" s="13" t="s">
        <v>79</v>
      </c>
      <c r="AY174" s="250" t="s">
        <v>152</v>
      </c>
    </row>
    <row r="175" s="14" customFormat="1">
      <c r="A175" s="14"/>
      <c r="B175" s="251"/>
      <c r="C175" s="252"/>
      <c r="D175" s="242" t="s">
        <v>161</v>
      </c>
      <c r="E175" s="253" t="s">
        <v>1</v>
      </c>
      <c r="F175" s="254" t="s">
        <v>863</v>
      </c>
      <c r="G175" s="252"/>
      <c r="H175" s="255">
        <v>620.39999999999998</v>
      </c>
      <c r="I175" s="256"/>
      <c r="J175" s="252"/>
      <c r="K175" s="252"/>
      <c r="L175" s="257"/>
      <c r="M175" s="258"/>
      <c r="N175" s="259"/>
      <c r="O175" s="259"/>
      <c r="P175" s="259"/>
      <c r="Q175" s="259"/>
      <c r="R175" s="259"/>
      <c r="S175" s="259"/>
      <c r="T175" s="26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1" t="s">
        <v>161</v>
      </c>
      <c r="AU175" s="261" t="s">
        <v>87</v>
      </c>
      <c r="AV175" s="14" t="s">
        <v>87</v>
      </c>
      <c r="AW175" s="14" t="s">
        <v>36</v>
      </c>
      <c r="AX175" s="14" t="s">
        <v>21</v>
      </c>
      <c r="AY175" s="261" t="s">
        <v>152</v>
      </c>
    </row>
    <row r="176" s="2" customFormat="1" ht="16.5" customHeight="1">
      <c r="A176" s="39"/>
      <c r="B176" s="40"/>
      <c r="C176" s="273" t="s">
        <v>243</v>
      </c>
      <c r="D176" s="273" t="s">
        <v>291</v>
      </c>
      <c r="E176" s="274" t="s">
        <v>871</v>
      </c>
      <c r="F176" s="275" t="s">
        <v>872</v>
      </c>
      <c r="G176" s="276" t="s">
        <v>873</v>
      </c>
      <c r="H176" s="277">
        <v>9.3059999999999992</v>
      </c>
      <c r="I176" s="278"/>
      <c r="J176" s="279">
        <f>ROUND(I176*H176,2)</f>
        <v>0</v>
      </c>
      <c r="K176" s="275" t="s">
        <v>158</v>
      </c>
      <c r="L176" s="280"/>
      <c r="M176" s="281" t="s">
        <v>1</v>
      </c>
      <c r="N176" s="282" t="s">
        <v>44</v>
      </c>
      <c r="O176" s="92"/>
      <c r="P176" s="236">
        <f>O176*H176</f>
        <v>0</v>
      </c>
      <c r="Q176" s="236">
        <v>0.001</v>
      </c>
      <c r="R176" s="236">
        <f>Q176*H176</f>
        <v>0.009306</v>
      </c>
      <c r="S176" s="236">
        <v>0</v>
      </c>
      <c r="T176" s="23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8" t="s">
        <v>201</v>
      </c>
      <c r="AT176" s="238" t="s">
        <v>291</v>
      </c>
      <c r="AU176" s="238" t="s">
        <v>87</v>
      </c>
      <c r="AY176" s="18" t="s">
        <v>152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8" t="s">
        <v>21</v>
      </c>
      <c r="BK176" s="239">
        <f>ROUND(I176*H176,2)</f>
        <v>0</v>
      </c>
      <c r="BL176" s="18" t="s">
        <v>159</v>
      </c>
      <c r="BM176" s="238" t="s">
        <v>874</v>
      </c>
    </row>
    <row r="177" s="14" customFormat="1">
      <c r="A177" s="14"/>
      <c r="B177" s="251"/>
      <c r="C177" s="252"/>
      <c r="D177" s="242" t="s">
        <v>161</v>
      </c>
      <c r="E177" s="252"/>
      <c r="F177" s="254" t="s">
        <v>875</v>
      </c>
      <c r="G177" s="252"/>
      <c r="H177" s="255">
        <v>9.3059999999999992</v>
      </c>
      <c r="I177" s="256"/>
      <c r="J177" s="252"/>
      <c r="K177" s="252"/>
      <c r="L177" s="257"/>
      <c r="M177" s="258"/>
      <c r="N177" s="259"/>
      <c r="O177" s="259"/>
      <c r="P177" s="259"/>
      <c r="Q177" s="259"/>
      <c r="R177" s="259"/>
      <c r="S177" s="259"/>
      <c r="T177" s="26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1" t="s">
        <v>161</v>
      </c>
      <c r="AU177" s="261" t="s">
        <v>87</v>
      </c>
      <c r="AV177" s="14" t="s">
        <v>87</v>
      </c>
      <c r="AW177" s="14" t="s">
        <v>4</v>
      </c>
      <c r="AX177" s="14" t="s">
        <v>21</v>
      </c>
      <c r="AY177" s="261" t="s">
        <v>152</v>
      </c>
    </row>
    <row r="178" s="2" customFormat="1" ht="24.15" customHeight="1">
      <c r="A178" s="39"/>
      <c r="B178" s="40"/>
      <c r="C178" s="227" t="s">
        <v>249</v>
      </c>
      <c r="D178" s="227" t="s">
        <v>154</v>
      </c>
      <c r="E178" s="228" t="s">
        <v>876</v>
      </c>
      <c r="F178" s="229" t="s">
        <v>877</v>
      </c>
      <c r="G178" s="230" t="s">
        <v>157</v>
      </c>
      <c r="H178" s="231">
        <v>620.39999999999998</v>
      </c>
      <c r="I178" s="232"/>
      <c r="J178" s="233">
        <f>ROUND(I178*H178,2)</f>
        <v>0</v>
      </c>
      <c r="K178" s="229" t="s">
        <v>158</v>
      </c>
      <c r="L178" s="45"/>
      <c r="M178" s="234" t="s">
        <v>1</v>
      </c>
      <c r="N178" s="235" t="s">
        <v>44</v>
      </c>
      <c r="O178" s="92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8" t="s">
        <v>159</v>
      </c>
      <c r="AT178" s="238" t="s">
        <v>154</v>
      </c>
      <c r="AU178" s="238" t="s">
        <v>87</v>
      </c>
      <c r="AY178" s="18" t="s">
        <v>152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8" t="s">
        <v>21</v>
      </c>
      <c r="BK178" s="239">
        <f>ROUND(I178*H178,2)</f>
        <v>0</v>
      </c>
      <c r="BL178" s="18" t="s">
        <v>159</v>
      </c>
      <c r="BM178" s="238" t="s">
        <v>878</v>
      </c>
    </row>
    <row r="179" s="13" customFormat="1">
      <c r="A179" s="13"/>
      <c r="B179" s="240"/>
      <c r="C179" s="241"/>
      <c r="D179" s="242" t="s">
        <v>161</v>
      </c>
      <c r="E179" s="243" t="s">
        <v>1</v>
      </c>
      <c r="F179" s="244" t="s">
        <v>862</v>
      </c>
      <c r="G179" s="241"/>
      <c r="H179" s="243" t="s">
        <v>1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0" t="s">
        <v>161</v>
      </c>
      <c r="AU179" s="250" t="s">
        <v>87</v>
      </c>
      <c r="AV179" s="13" t="s">
        <v>21</v>
      </c>
      <c r="AW179" s="13" t="s">
        <v>36</v>
      </c>
      <c r="AX179" s="13" t="s">
        <v>79</v>
      </c>
      <c r="AY179" s="250" t="s">
        <v>152</v>
      </c>
    </row>
    <row r="180" s="14" customFormat="1">
      <c r="A180" s="14"/>
      <c r="B180" s="251"/>
      <c r="C180" s="252"/>
      <c r="D180" s="242" t="s">
        <v>161</v>
      </c>
      <c r="E180" s="253" t="s">
        <v>1</v>
      </c>
      <c r="F180" s="254" t="s">
        <v>863</v>
      </c>
      <c r="G180" s="252"/>
      <c r="H180" s="255">
        <v>620.39999999999998</v>
      </c>
      <c r="I180" s="256"/>
      <c r="J180" s="252"/>
      <c r="K180" s="252"/>
      <c r="L180" s="257"/>
      <c r="M180" s="258"/>
      <c r="N180" s="259"/>
      <c r="O180" s="259"/>
      <c r="P180" s="259"/>
      <c r="Q180" s="259"/>
      <c r="R180" s="259"/>
      <c r="S180" s="259"/>
      <c r="T180" s="26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1" t="s">
        <v>161</v>
      </c>
      <c r="AU180" s="261" t="s">
        <v>87</v>
      </c>
      <c r="AV180" s="14" t="s">
        <v>87</v>
      </c>
      <c r="AW180" s="14" t="s">
        <v>36</v>
      </c>
      <c r="AX180" s="14" t="s">
        <v>21</v>
      </c>
      <c r="AY180" s="261" t="s">
        <v>152</v>
      </c>
    </row>
    <row r="181" s="2" customFormat="1" ht="24.15" customHeight="1">
      <c r="A181" s="39"/>
      <c r="B181" s="40"/>
      <c r="C181" s="227" t="s">
        <v>253</v>
      </c>
      <c r="D181" s="227" t="s">
        <v>154</v>
      </c>
      <c r="E181" s="228" t="s">
        <v>304</v>
      </c>
      <c r="F181" s="229" t="s">
        <v>305</v>
      </c>
      <c r="G181" s="230" t="s">
        <v>157</v>
      </c>
      <c r="H181" s="231">
        <v>115.58499999999999</v>
      </c>
      <c r="I181" s="232"/>
      <c r="J181" s="233">
        <f>ROUND(I181*H181,2)</f>
        <v>0</v>
      </c>
      <c r="K181" s="229" t="s">
        <v>158</v>
      </c>
      <c r="L181" s="45"/>
      <c r="M181" s="234" t="s">
        <v>1</v>
      </c>
      <c r="N181" s="235" t="s">
        <v>44</v>
      </c>
      <c r="O181" s="92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8" t="s">
        <v>159</v>
      </c>
      <c r="AT181" s="238" t="s">
        <v>154</v>
      </c>
      <c r="AU181" s="238" t="s">
        <v>87</v>
      </c>
      <c r="AY181" s="18" t="s">
        <v>152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8" t="s">
        <v>21</v>
      </c>
      <c r="BK181" s="239">
        <f>ROUND(I181*H181,2)</f>
        <v>0</v>
      </c>
      <c r="BL181" s="18" t="s">
        <v>159</v>
      </c>
      <c r="BM181" s="238" t="s">
        <v>879</v>
      </c>
    </row>
    <row r="182" s="14" customFormat="1">
      <c r="A182" s="14"/>
      <c r="B182" s="251"/>
      <c r="C182" s="252"/>
      <c r="D182" s="242" t="s">
        <v>161</v>
      </c>
      <c r="E182" s="253" t="s">
        <v>1</v>
      </c>
      <c r="F182" s="254" t="s">
        <v>880</v>
      </c>
      <c r="G182" s="252"/>
      <c r="H182" s="255">
        <v>99.984999999999999</v>
      </c>
      <c r="I182" s="256"/>
      <c r="J182" s="252"/>
      <c r="K182" s="252"/>
      <c r="L182" s="257"/>
      <c r="M182" s="258"/>
      <c r="N182" s="259"/>
      <c r="O182" s="259"/>
      <c r="P182" s="259"/>
      <c r="Q182" s="259"/>
      <c r="R182" s="259"/>
      <c r="S182" s="259"/>
      <c r="T182" s="26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1" t="s">
        <v>161</v>
      </c>
      <c r="AU182" s="261" t="s">
        <v>87</v>
      </c>
      <c r="AV182" s="14" t="s">
        <v>87</v>
      </c>
      <c r="AW182" s="14" t="s">
        <v>36</v>
      </c>
      <c r="AX182" s="14" t="s">
        <v>79</v>
      </c>
      <c r="AY182" s="261" t="s">
        <v>152</v>
      </c>
    </row>
    <row r="183" s="14" customFormat="1">
      <c r="A183" s="14"/>
      <c r="B183" s="251"/>
      <c r="C183" s="252"/>
      <c r="D183" s="242" t="s">
        <v>161</v>
      </c>
      <c r="E183" s="253" t="s">
        <v>1</v>
      </c>
      <c r="F183" s="254" t="s">
        <v>881</v>
      </c>
      <c r="G183" s="252"/>
      <c r="H183" s="255">
        <v>15.6</v>
      </c>
      <c r="I183" s="256"/>
      <c r="J183" s="252"/>
      <c r="K183" s="252"/>
      <c r="L183" s="257"/>
      <c r="M183" s="258"/>
      <c r="N183" s="259"/>
      <c r="O183" s="259"/>
      <c r="P183" s="259"/>
      <c r="Q183" s="259"/>
      <c r="R183" s="259"/>
      <c r="S183" s="259"/>
      <c r="T183" s="26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1" t="s">
        <v>161</v>
      </c>
      <c r="AU183" s="261" t="s">
        <v>87</v>
      </c>
      <c r="AV183" s="14" t="s">
        <v>87</v>
      </c>
      <c r="AW183" s="14" t="s">
        <v>36</v>
      </c>
      <c r="AX183" s="14" t="s">
        <v>79</v>
      </c>
      <c r="AY183" s="261" t="s">
        <v>152</v>
      </c>
    </row>
    <row r="184" s="15" customFormat="1">
      <c r="A184" s="15"/>
      <c r="B184" s="262"/>
      <c r="C184" s="263"/>
      <c r="D184" s="242" t="s">
        <v>161</v>
      </c>
      <c r="E184" s="264" t="s">
        <v>1</v>
      </c>
      <c r="F184" s="265" t="s">
        <v>182</v>
      </c>
      <c r="G184" s="263"/>
      <c r="H184" s="266">
        <v>115.58499999999999</v>
      </c>
      <c r="I184" s="267"/>
      <c r="J184" s="263"/>
      <c r="K184" s="263"/>
      <c r="L184" s="268"/>
      <c r="M184" s="269"/>
      <c r="N184" s="270"/>
      <c r="O184" s="270"/>
      <c r="P184" s="270"/>
      <c r="Q184" s="270"/>
      <c r="R184" s="270"/>
      <c r="S184" s="270"/>
      <c r="T184" s="271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72" t="s">
        <v>161</v>
      </c>
      <c r="AU184" s="272" t="s">
        <v>87</v>
      </c>
      <c r="AV184" s="15" t="s">
        <v>159</v>
      </c>
      <c r="AW184" s="15" t="s">
        <v>36</v>
      </c>
      <c r="AX184" s="15" t="s">
        <v>21</v>
      </c>
      <c r="AY184" s="272" t="s">
        <v>152</v>
      </c>
    </row>
    <row r="185" s="2" customFormat="1" ht="37.8" customHeight="1">
      <c r="A185" s="39"/>
      <c r="B185" s="40"/>
      <c r="C185" s="227" t="s">
        <v>257</v>
      </c>
      <c r="D185" s="227" t="s">
        <v>154</v>
      </c>
      <c r="E185" s="228" t="s">
        <v>882</v>
      </c>
      <c r="F185" s="229" t="s">
        <v>883</v>
      </c>
      <c r="G185" s="230" t="s">
        <v>523</v>
      </c>
      <c r="H185" s="231">
        <v>6</v>
      </c>
      <c r="I185" s="232"/>
      <c r="J185" s="233">
        <f>ROUND(I185*H185,2)</f>
        <v>0</v>
      </c>
      <c r="K185" s="229" t="s">
        <v>158</v>
      </c>
      <c r="L185" s="45"/>
      <c r="M185" s="234" t="s">
        <v>1</v>
      </c>
      <c r="N185" s="235" t="s">
        <v>44</v>
      </c>
      <c r="O185" s="92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8" t="s">
        <v>159</v>
      </c>
      <c r="AT185" s="238" t="s">
        <v>154</v>
      </c>
      <c r="AU185" s="238" t="s">
        <v>87</v>
      </c>
      <c r="AY185" s="18" t="s">
        <v>152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8" t="s">
        <v>21</v>
      </c>
      <c r="BK185" s="239">
        <f>ROUND(I185*H185,2)</f>
        <v>0</v>
      </c>
      <c r="BL185" s="18" t="s">
        <v>159</v>
      </c>
      <c r="BM185" s="238" t="s">
        <v>884</v>
      </c>
    </row>
    <row r="186" s="2" customFormat="1" ht="16.5" customHeight="1">
      <c r="A186" s="39"/>
      <c r="B186" s="40"/>
      <c r="C186" s="273" t="s">
        <v>261</v>
      </c>
      <c r="D186" s="273" t="s">
        <v>291</v>
      </c>
      <c r="E186" s="274" t="s">
        <v>885</v>
      </c>
      <c r="F186" s="275" t="s">
        <v>886</v>
      </c>
      <c r="G186" s="276" t="s">
        <v>226</v>
      </c>
      <c r="H186" s="277">
        <v>6</v>
      </c>
      <c r="I186" s="278"/>
      <c r="J186" s="279">
        <f>ROUND(I186*H186,2)</f>
        <v>0</v>
      </c>
      <c r="K186" s="275" t="s">
        <v>158</v>
      </c>
      <c r="L186" s="280"/>
      <c r="M186" s="281" t="s">
        <v>1</v>
      </c>
      <c r="N186" s="282" t="s">
        <v>44</v>
      </c>
      <c r="O186" s="92"/>
      <c r="P186" s="236">
        <f>O186*H186</f>
        <v>0</v>
      </c>
      <c r="Q186" s="236">
        <v>0.22</v>
      </c>
      <c r="R186" s="236">
        <f>Q186*H186</f>
        <v>1.3200000000000001</v>
      </c>
      <c r="S186" s="236">
        <v>0</v>
      </c>
      <c r="T186" s="23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8" t="s">
        <v>201</v>
      </c>
      <c r="AT186" s="238" t="s">
        <v>291</v>
      </c>
      <c r="AU186" s="238" t="s">
        <v>87</v>
      </c>
      <c r="AY186" s="18" t="s">
        <v>152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8" t="s">
        <v>21</v>
      </c>
      <c r="BK186" s="239">
        <f>ROUND(I186*H186,2)</f>
        <v>0</v>
      </c>
      <c r="BL186" s="18" t="s">
        <v>159</v>
      </c>
      <c r="BM186" s="238" t="s">
        <v>887</v>
      </c>
    </row>
    <row r="187" s="2" customFormat="1" ht="24.15" customHeight="1">
      <c r="A187" s="39"/>
      <c r="B187" s="40"/>
      <c r="C187" s="227" t="s">
        <v>271</v>
      </c>
      <c r="D187" s="227" t="s">
        <v>154</v>
      </c>
      <c r="E187" s="228" t="s">
        <v>888</v>
      </c>
      <c r="F187" s="229" t="s">
        <v>889</v>
      </c>
      <c r="G187" s="230" t="s">
        <v>523</v>
      </c>
      <c r="H187" s="231">
        <v>6</v>
      </c>
      <c r="I187" s="232"/>
      <c r="J187" s="233">
        <f>ROUND(I187*H187,2)</f>
        <v>0</v>
      </c>
      <c r="K187" s="229" t="s">
        <v>158</v>
      </c>
      <c r="L187" s="45"/>
      <c r="M187" s="234" t="s">
        <v>1</v>
      </c>
      <c r="N187" s="235" t="s">
        <v>44</v>
      </c>
      <c r="O187" s="92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8" t="s">
        <v>159</v>
      </c>
      <c r="AT187" s="238" t="s">
        <v>154</v>
      </c>
      <c r="AU187" s="238" t="s">
        <v>87</v>
      </c>
      <c r="AY187" s="18" t="s">
        <v>152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8" t="s">
        <v>21</v>
      </c>
      <c r="BK187" s="239">
        <f>ROUND(I187*H187,2)</f>
        <v>0</v>
      </c>
      <c r="BL187" s="18" t="s">
        <v>159</v>
      </c>
      <c r="BM187" s="238" t="s">
        <v>890</v>
      </c>
    </row>
    <row r="188" s="2" customFormat="1" ht="16.5" customHeight="1">
      <c r="A188" s="39"/>
      <c r="B188" s="40"/>
      <c r="C188" s="273" t="s">
        <v>7</v>
      </c>
      <c r="D188" s="273" t="s">
        <v>291</v>
      </c>
      <c r="E188" s="274" t="s">
        <v>891</v>
      </c>
      <c r="F188" s="275" t="s">
        <v>892</v>
      </c>
      <c r="G188" s="276" t="s">
        <v>523</v>
      </c>
      <c r="H188" s="277">
        <v>6</v>
      </c>
      <c r="I188" s="278"/>
      <c r="J188" s="279">
        <f>ROUND(I188*H188,2)</f>
        <v>0</v>
      </c>
      <c r="K188" s="275" t="s">
        <v>1</v>
      </c>
      <c r="L188" s="280"/>
      <c r="M188" s="281" t="s">
        <v>1</v>
      </c>
      <c r="N188" s="282" t="s">
        <v>44</v>
      </c>
      <c r="O188" s="92"/>
      <c r="P188" s="236">
        <f>O188*H188</f>
        <v>0</v>
      </c>
      <c r="Q188" s="236">
        <v>0.0023</v>
      </c>
      <c r="R188" s="236">
        <f>Q188*H188</f>
        <v>0.0138</v>
      </c>
      <c r="S188" s="236">
        <v>0</v>
      </c>
      <c r="T188" s="23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8" t="s">
        <v>201</v>
      </c>
      <c r="AT188" s="238" t="s">
        <v>291</v>
      </c>
      <c r="AU188" s="238" t="s">
        <v>87</v>
      </c>
      <c r="AY188" s="18" t="s">
        <v>152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8" t="s">
        <v>21</v>
      </c>
      <c r="BK188" s="239">
        <f>ROUND(I188*H188,2)</f>
        <v>0</v>
      </c>
      <c r="BL188" s="18" t="s">
        <v>159</v>
      </c>
      <c r="BM188" s="238" t="s">
        <v>893</v>
      </c>
    </row>
    <row r="189" s="12" customFormat="1" ht="22.8" customHeight="1">
      <c r="A189" s="12"/>
      <c r="B189" s="211"/>
      <c r="C189" s="212"/>
      <c r="D189" s="213" t="s">
        <v>78</v>
      </c>
      <c r="E189" s="225" t="s">
        <v>183</v>
      </c>
      <c r="F189" s="225" t="s">
        <v>384</v>
      </c>
      <c r="G189" s="212"/>
      <c r="H189" s="212"/>
      <c r="I189" s="215"/>
      <c r="J189" s="226">
        <f>BK189</f>
        <v>0</v>
      </c>
      <c r="K189" s="212"/>
      <c r="L189" s="217"/>
      <c r="M189" s="218"/>
      <c r="N189" s="219"/>
      <c r="O189" s="219"/>
      <c r="P189" s="220">
        <f>SUM(P190:P275)</f>
        <v>0</v>
      </c>
      <c r="Q189" s="219"/>
      <c r="R189" s="220">
        <f>SUM(R190:R275)</f>
        <v>14.326046000000002</v>
      </c>
      <c r="S189" s="219"/>
      <c r="T189" s="221">
        <f>SUM(T190:T275)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22" t="s">
        <v>21</v>
      </c>
      <c r="AT189" s="223" t="s">
        <v>78</v>
      </c>
      <c r="AU189" s="223" t="s">
        <v>21</v>
      </c>
      <c r="AY189" s="222" t="s">
        <v>152</v>
      </c>
      <c r="BK189" s="224">
        <f>SUM(BK190:BK275)</f>
        <v>0</v>
      </c>
    </row>
    <row r="190" s="2" customFormat="1" ht="24.15" customHeight="1">
      <c r="A190" s="39"/>
      <c r="B190" s="40"/>
      <c r="C190" s="227" t="s">
        <v>278</v>
      </c>
      <c r="D190" s="227" t="s">
        <v>154</v>
      </c>
      <c r="E190" s="228" t="s">
        <v>386</v>
      </c>
      <c r="F190" s="229" t="s">
        <v>387</v>
      </c>
      <c r="G190" s="230" t="s">
        <v>157</v>
      </c>
      <c r="H190" s="231">
        <v>115.59999999999999</v>
      </c>
      <c r="I190" s="232"/>
      <c r="J190" s="233">
        <f>ROUND(I190*H190,2)</f>
        <v>0</v>
      </c>
      <c r="K190" s="229" t="s">
        <v>1</v>
      </c>
      <c r="L190" s="45"/>
      <c r="M190" s="234" t="s">
        <v>1</v>
      </c>
      <c r="N190" s="235" t="s">
        <v>44</v>
      </c>
      <c r="O190" s="92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8" t="s">
        <v>159</v>
      </c>
      <c r="AT190" s="238" t="s">
        <v>154</v>
      </c>
      <c r="AU190" s="238" t="s">
        <v>87</v>
      </c>
      <c r="AY190" s="18" t="s">
        <v>152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8" t="s">
        <v>21</v>
      </c>
      <c r="BK190" s="239">
        <f>ROUND(I190*H190,2)</f>
        <v>0</v>
      </c>
      <c r="BL190" s="18" t="s">
        <v>159</v>
      </c>
      <c r="BM190" s="238" t="s">
        <v>894</v>
      </c>
    </row>
    <row r="191" s="13" customFormat="1">
      <c r="A191" s="13"/>
      <c r="B191" s="240"/>
      <c r="C191" s="241"/>
      <c r="D191" s="242" t="s">
        <v>161</v>
      </c>
      <c r="E191" s="243" t="s">
        <v>1</v>
      </c>
      <c r="F191" s="244" t="s">
        <v>389</v>
      </c>
      <c r="G191" s="241"/>
      <c r="H191" s="243" t="s">
        <v>1</v>
      </c>
      <c r="I191" s="245"/>
      <c r="J191" s="241"/>
      <c r="K191" s="241"/>
      <c r="L191" s="246"/>
      <c r="M191" s="247"/>
      <c r="N191" s="248"/>
      <c r="O191" s="248"/>
      <c r="P191" s="248"/>
      <c r="Q191" s="248"/>
      <c r="R191" s="248"/>
      <c r="S191" s="248"/>
      <c r="T191" s="24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0" t="s">
        <v>161</v>
      </c>
      <c r="AU191" s="250" t="s">
        <v>87</v>
      </c>
      <c r="AV191" s="13" t="s">
        <v>21</v>
      </c>
      <c r="AW191" s="13" t="s">
        <v>36</v>
      </c>
      <c r="AX191" s="13" t="s">
        <v>79</v>
      </c>
      <c r="AY191" s="250" t="s">
        <v>152</v>
      </c>
    </row>
    <row r="192" s="14" customFormat="1">
      <c r="A192" s="14"/>
      <c r="B192" s="251"/>
      <c r="C192" s="252"/>
      <c r="D192" s="242" t="s">
        <v>161</v>
      </c>
      <c r="E192" s="253" t="s">
        <v>1</v>
      </c>
      <c r="F192" s="254" t="s">
        <v>895</v>
      </c>
      <c r="G192" s="252"/>
      <c r="H192" s="255">
        <v>115.59999999999999</v>
      </c>
      <c r="I192" s="256"/>
      <c r="J192" s="252"/>
      <c r="K192" s="252"/>
      <c r="L192" s="257"/>
      <c r="M192" s="258"/>
      <c r="N192" s="259"/>
      <c r="O192" s="259"/>
      <c r="P192" s="259"/>
      <c r="Q192" s="259"/>
      <c r="R192" s="259"/>
      <c r="S192" s="259"/>
      <c r="T192" s="26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1" t="s">
        <v>161</v>
      </c>
      <c r="AU192" s="261" t="s">
        <v>87</v>
      </c>
      <c r="AV192" s="14" t="s">
        <v>87</v>
      </c>
      <c r="AW192" s="14" t="s">
        <v>36</v>
      </c>
      <c r="AX192" s="14" t="s">
        <v>21</v>
      </c>
      <c r="AY192" s="261" t="s">
        <v>152</v>
      </c>
    </row>
    <row r="193" s="2" customFormat="1" ht="33" customHeight="1">
      <c r="A193" s="39"/>
      <c r="B193" s="40"/>
      <c r="C193" s="227" t="s">
        <v>284</v>
      </c>
      <c r="D193" s="227" t="s">
        <v>154</v>
      </c>
      <c r="E193" s="228" t="s">
        <v>392</v>
      </c>
      <c r="F193" s="229" t="s">
        <v>393</v>
      </c>
      <c r="G193" s="230" t="s">
        <v>157</v>
      </c>
      <c r="H193" s="231">
        <v>65.200000000000003</v>
      </c>
      <c r="I193" s="232"/>
      <c r="J193" s="233">
        <f>ROUND(I193*H193,2)</f>
        <v>0</v>
      </c>
      <c r="K193" s="229" t="s">
        <v>158</v>
      </c>
      <c r="L193" s="45"/>
      <c r="M193" s="234" t="s">
        <v>1</v>
      </c>
      <c r="N193" s="235" t="s">
        <v>44</v>
      </c>
      <c r="O193" s="92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8" t="s">
        <v>159</v>
      </c>
      <c r="AT193" s="238" t="s">
        <v>154</v>
      </c>
      <c r="AU193" s="238" t="s">
        <v>87</v>
      </c>
      <c r="AY193" s="18" t="s">
        <v>152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8" t="s">
        <v>21</v>
      </c>
      <c r="BK193" s="239">
        <f>ROUND(I193*H193,2)</f>
        <v>0</v>
      </c>
      <c r="BL193" s="18" t="s">
        <v>159</v>
      </c>
      <c r="BM193" s="238" t="s">
        <v>896</v>
      </c>
    </row>
    <row r="194" s="13" customFormat="1">
      <c r="A194" s="13"/>
      <c r="B194" s="240"/>
      <c r="C194" s="241"/>
      <c r="D194" s="242" t="s">
        <v>161</v>
      </c>
      <c r="E194" s="243" t="s">
        <v>1</v>
      </c>
      <c r="F194" s="244" t="s">
        <v>395</v>
      </c>
      <c r="G194" s="241"/>
      <c r="H194" s="243" t="s">
        <v>1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0" t="s">
        <v>161</v>
      </c>
      <c r="AU194" s="250" t="s">
        <v>87</v>
      </c>
      <c r="AV194" s="13" t="s">
        <v>21</v>
      </c>
      <c r="AW194" s="13" t="s">
        <v>36</v>
      </c>
      <c r="AX194" s="13" t="s">
        <v>79</v>
      </c>
      <c r="AY194" s="250" t="s">
        <v>152</v>
      </c>
    </row>
    <row r="195" s="14" customFormat="1">
      <c r="A195" s="14"/>
      <c r="B195" s="251"/>
      <c r="C195" s="252"/>
      <c r="D195" s="242" t="s">
        <v>161</v>
      </c>
      <c r="E195" s="253" t="s">
        <v>1</v>
      </c>
      <c r="F195" s="254" t="s">
        <v>897</v>
      </c>
      <c r="G195" s="252"/>
      <c r="H195" s="255">
        <v>65.200000000000003</v>
      </c>
      <c r="I195" s="256"/>
      <c r="J195" s="252"/>
      <c r="K195" s="252"/>
      <c r="L195" s="257"/>
      <c r="M195" s="258"/>
      <c r="N195" s="259"/>
      <c r="O195" s="259"/>
      <c r="P195" s="259"/>
      <c r="Q195" s="259"/>
      <c r="R195" s="259"/>
      <c r="S195" s="259"/>
      <c r="T195" s="26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1" t="s">
        <v>161</v>
      </c>
      <c r="AU195" s="261" t="s">
        <v>87</v>
      </c>
      <c r="AV195" s="14" t="s">
        <v>87</v>
      </c>
      <c r="AW195" s="14" t="s">
        <v>36</v>
      </c>
      <c r="AX195" s="14" t="s">
        <v>21</v>
      </c>
      <c r="AY195" s="261" t="s">
        <v>152</v>
      </c>
    </row>
    <row r="196" s="2" customFormat="1" ht="24.15" customHeight="1">
      <c r="A196" s="39"/>
      <c r="B196" s="40"/>
      <c r="C196" s="227" t="s">
        <v>290</v>
      </c>
      <c r="D196" s="227" t="s">
        <v>154</v>
      </c>
      <c r="E196" s="228" t="s">
        <v>398</v>
      </c>
      <c r="F196" s="229" t="s">
        <v>399</v>
      </c>
      <c r="G196" s="230" t="s">
        <v>157</v>
      </c>
      <c r="H196" s="231">
        <v>31.899999999999999</v>
      </c>
      <c r="I196" s="232"/>
      <c r="J196" s="233">
        <f>ROUND(I196*H196,2)</f>
        <v>0</v>
      </c>
      <c r="K196" s="229" t="s">
        <v>1</v>
      </c>
      <c r="L196" s="45"/>
      <c r="M196" s="234" t="s">
        <v>1</v>
      </c>
      <c r="N196" s="235" t="s">
        <v>44</v>
      </c>
      <c r="O196" s="92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8" t="s">
        <v>159</v>
      </c>
      <c r="AT196" s="238" t="s">
        <v>154</v>
      </c>
      <c r="AU196" s="238" t="s">
        <v>87</v>
      </c>
      <c r="AY196" s="18" t="s">
        <v>152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8" t="s">
        <v>21</v>
      </c>
      <c r="BK196" s="239">
        <f>ROUND(I196*H196,2)</f>
        <v>0</v>
      </c>
      <c r="BL196" s="18" t="s">
        <v>159</v>
      </c>
      <c r="BM196" s="238" t="s">
        <v>898</v>
      </c>
    </row>
    <row r="197" s="13" customFormat="1">
      <c r="A197" s="13"/>
      <c r="B197" s="240"/>
      <c r="C197" s="241"/>
      <c r="D197" s="242" t="s">
        <v>161</v>
      </c>
      <c r="E197" s="243" t="s">
        <v>1</v>
      </c>
      <c r="F197" s="244" t="s">
        <v>401</v>
      </c>
      <c r="G197" s="241"/>
      <c r="H197" s="243" t="s">
        <v>1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0" t="s">
        <v>161</v>
      </c>
      <c r="AU197" s="250" t="s">
        <v>87</v>
      </c>
      <c r="AV197" s="13" t="s">
        <v>21</v>
      </c>
      <c r="AW197" s="13" t="s">
        <v>36</v>
      </c>
      <c r="AX197" s="13" t="s">
        <v>79</v>
      </c>
      <c r="AY197" s="250" t="s">
        <v>152</v>
      </c>
    </row>
    <row r="198" s="14" customFormat="1">
      <c r="A198" s="14"/>
      <c r="B198" s="251"/>
      <c r="C198" s="252"/>
      <c r="D198" s="242" t="s">
        <v>161</v>
      </c>
      <c r="E198" s="253" t="s">
        <v>1</v>
      </c>
      <c r="F198" s="254" t="s">
        <v>899</v>
      </c>
      <c r="G198" s="252"/>
      <c r="H198" s="255">
        <v>31.899999999999999</v>
      </c>
      <c r="I198" s="256"/>
      <c r="J198" s="252"/>
      <c r="K198" s="252"/>
      <c r="L198" s="257"/>
      <c r="M198" s="258"/>
      <c r="N198" s="259"/>
      <c r="O198" s="259"/>
      <c r="P198" s="259"/>
      <c r="Q198" s="259"/>
      <c r="R198" s="259"/>
      <c r="S198" s="259"/>
      <c r="T198" s="26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1" t="s">
        <v>161</v>
      </c>
      <c r="AU198" s="261" t="s">
        <v>87</v>
      </c>
      <c r="AV198" s="14" t="s">
        <v>87</v>
      </c>
      <c r="AW198" s="14" t="s">
        <v>36</v>
      </c>
      <c r="AX198" s="14" t="s">
        <v>21</v>
      </c>
      <c r="AY198" s="261" t="s">
        <v>152</v>
      </c>
    </row>
    <row r="199" s="2" customFormat="1" ht="24.15" customHeight="1">
      <c r="A199" s="39"/>
      <c r="B199" s="40"/>
      <c r="C199" s="227" t="s">
        <v>296</v>
      </c>
      <c r="D199" s="227" t="s">
        <v>154</v>
      </c>
      <c r="E199" s="228" t="s">
        <v>404</v>
      </c>
      <c r="F199" s="229" t="s">
        <v>405</v>
      </c>
      <c r="G199" s="230" t="s">
        <v>157</v>
      </c>
      <c r="H199" s="231">
        <v>78.099999999999994</v>
      </c>
      <c r="I199" s="232"/>
      <c r="J199" s="233">
        <f>ROUND(I199*H199,2)</f>
        <v>0</v>
      </c>
      <c r="K199" s="229" t="s">
        <v>158</v>
      </c>
      <c r="L199" s="45"/>
      <c r="M199" s="234" t="s">
        <v>1</v>
      </c>
      <c r="N199" s="235" t="s">
        <v>44</v>
      </c>
      <c r="O199" s="92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8" t="s">
        <v>159</v>
      </c>
      <c r="AT199" s="238" t="s">
        <v>154</v>
      </c>
      <c r="AU199" s="238" t="s">
        <v>87</v>
      </c>
      <c r="AY199" s="18" t="s">
        <v>152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8" t="s">
        <v>21</v>
      </c>
      <c r="BK199" s="239">
        <f>ROUND(I199*H199,2)</f>
        <v>0</v>
      </c>
      <c r="BL199" s="18" t="s">
        <v>159</v>
      </c>
      <c r="BM199" s="238" t="s">
        <v>900</v>
      </c>
    </row>
    <row r="200" s="13" customFormat="1">
      <c r="A200" s="13"/>
      <c r="B200" s="240"/>
      <c r="C200" s="241"/>
      <c r="D200" s="242" t="s">
        <v>161</v>
      </c>
      <c r="E200" s="243" t="s">
        <v>1</v>
      </c>
      <c r="F200" s="244" t="s">
        <v>407</v>
      </c>
      <c r="G200" s="241"/>
      <c r="H200" s="243" t="s">
        <v>1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0" t="s">
        <v>161</v>
      </c>
      <c r="AU200" s="250" t="s">
        <v>87</v>
      </c>
      <c r="AV200" s="13" t="s">
        <v>21</v>
      </c>
      <c r="AW200" s="13" t="s">
        <v>36</v>
      </c>
      <c r="AX200" s="13" t="s">
        <v>79</v>
      </c>
      <c r="AY200" s="250" t="s">
        <v>152</v>
      </c>
    </row>
    <row r="201" s="14" customFormat="1">
      <c r="A201" s="14"/>
      <c r="B201" s="251"/>
      <c r="C201" s="252"/>
      <c r="D201" s="242" t="s">
        <v>161</v>
      </c>
      <c r="E201" s="253" t="s">
        <v>1</v>
      </c>
      <c r="F201" s="254" t="s">
        <v>901</v>
      </c>
      <c r="G201" s="252"/>
      <c r="H201" s="255">
        <v>78.099999999999994</v>
      </c>
      <c r="I201" s="256"/>
      <c r="J201" s="252"/>
      <c r="K201" s="252"/>
      <c r="L201" s="257"/>
      <c r="M201" s="258"/>
      <c r="N201" s="259"/>
      <c r="O201" s="259"/>
      <c r="P201" s="259"/>
      <c r="Q201" s="259"/>
      <c r="R201" s="259"/>
      <c r="S201" s="259"/>
      <c r="T201" s="26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1" t="s">
        <v>161</v>
      </c>
      <c r="AU201" s="261" t="s">
        <v>87</v>
      </c>
      <c r="AV201" s="14" t="s">
        <v>87</v>
      </c>
      <c r="AW201" s="14" t="s">
        <v>36</v>
      </c>
      <c r="AX201" s="14" t="s">
        <v>21</v>
      </c>
      <c r="AY201" s="261" t="s">
        <v>152</v>
      </c>
    </row>
    <row r="202" s="2" customFormat="1" ht="24.15" customHeight="1">
      <c r="A202" s="39"/>
      <c r="B202" s="40"/>
      <c r="C202" s="227" t="s">
        <v>303</v>
      </c>
      <c r="D202" s="227" t="s">
        <v>154</v>
      </c>
      <c r="E202" s="228" t="s">
        <v>410</v>
      </c>
      <c r="F202" s="229" t="s">
        <v>411</v>
      </c>
      <c r="G202" s="230" t="s">
        <v>157</v>
      </c>
      <c r="H202" s="231">
        <v>65.200000000000003</v>
      </c>
      <c r="I202" s="232"/>
      <c r="J202" s="233">
        <f>ROUND(I202*H202,2)</f>
        <v>0</v>
      </c>
      <c r="K202" s="229" t="s">
        <v>158</v>
      </c>
      <c r="L202" s="45"/>
      <c r="M202" s="234" t="s">
        <v>1</v>
      </c>
      <c r="N202" s="235" t="s">
        <v>44</v>
      </c>
      <c r="O202" s="92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8" t="s">
        <v>159</v>
      </c>
      <c r="AT202" s="238" t="s">
        <v>154</v>
      </c>
      <c r="AU202" s="238" t="s">
        <v>87</v>
      </c>
      <c r="AY202" s="18" t="s">
        <v>152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8" t="s">
        <v>21</v>
      </c>
      <c r="BK202" s="239">
        <f>ROUND(I202*H202,2)</f>
        <v>0</v>
      </c>
      <c r="BL202" s="18" t="s">
        <v>159</v>
      </c>
      <c r="BM202" s="238" t="s">
        <v>902</v>
      </c>
    </row>
    <row r="203" s="14" customFormat="1">
      <c r="A203" s="14"/>
      <c r="B203" s="251"/>
      <c r="C203" s="252"/>
      <c r="D203" s="242" t="s">
        <v>161</v>
      </c>
      <c r="E203" s="253" t="s">
        <v>1</v>
      </c>
      <c r="F203" s="254" t="s">
        <v>897</v>
      </c>
      <c r="G203" s="252"/>
      <c r="H203" s="255">
        <v>65.200000000000003</v>
      </c>
      <c r="I203" s="256"/>
      <c r="J203" s="252"/>
      <c r="K203" s="252"/>
      <c r="L203" s="257"/>
      <c r="M203" s="258"/>
      <c r="N203" s="259"/>
      <c r="O203" s="259"/>
      <c r="P203" s="259"/>
      <c r="Q203" s="259"/>
      <c r="R203" s="259"/>
      <c r="S203" s="259"/>
      <c r="T203" s="26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1" t="s">
        <v>161</v>
      </c>
      <c r="AU203" s="261" t="s">
        <v>87</v>
      </c>
      <c r="AV203" s="14" t="s">
        <v>87</v>
      </c>
      <c r="AW203" s="14" t="s">
        <v>36</v>
      </c>
      <c r="AX203" s="14" t="s">
        <v>21</v>
      </c>
      <c r="AY203" s="261" t="s">
        <v>152</v>
      </c>
    </row>
    <row r="204" s="2" customFormat="1" ht="24.15" customHeight="1">
      <c r="A204" s="39"/>
      <c r="B204" s="40"/>
      <c r="C204" s="227" t="s">
        <v>309</v>
      </c>
      <c r="D204" s="227" t="s">
        <v>154</v>
      </c>
      <c r="E204" s="228" t="s">
        <v>414</v>
      </c>
      <c r="F204" s="229" t="s">
        <v>415</v>
      </c>
      <c r="G204" s="230" t="s">
        <v>157</v>
      </c>
      <c r="H204" s="231">
        <v>130.40000000000001</v>
      </c>
      <c r="I204" s="232"/>
      <c r="J204" s="233">
        <f>ROUND(I204*H204,2)</f>
        <v>0</v>
      </c>
      <c r="K204" s="229" t="s">
        <v>158</v>
      </c>
      <c r="L204" s="45"/>
      <c r="M204" s="234" t="s">
        <v>1</v>
      </c>
      <c r="N204" s="235" t="s">
        <v>44</v>
      </c>
      <c r="O204" s="92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8" t="s">
        <v>159</v>
      </c>
      <c r="AT204" s="238" t="s">
        <v>154</v>
      </c>
      <c r="AU204" s="238" t="s">
        <v>87</v>
      </c>
      <c r="AY204" s="18" t="s">
        <v>152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8" t="s">
        <v>21</v>
      </c>
      <c r="BK204" s="239">
        <f>ROUND(I204*H204,2)</f>
        <v>0</v>
      </c>
      <c r="BL204" s="18" t="s">
        <v>159</v>
      </c>
      <c r="BM204" s="238" t="s">
        <v>903</v>
      </c>
    </row>
    <row r="205" s="14" customFormat="1">
      <c r="A205" s="14"/>
      <c r="B205" s="251"/>
      <c r="C205" s="252"/>
      <c r="D205" s="242" t="s">
        <v>161</v>
      </c>
      <c r="E205" s="253" t="s">
        <v>1</v>
      </c>
      <c r="F205" s="254" t="s">
        <v>904</v>
      </c>
      <c r="G205" s="252"/>
      <c r="H205" s="255">
        <v>130.40000000000001</v>
      </c>
      <c r="I205" s="256"/>
      <c r="J205" s="252"/>
      <c r="K205" s="252"/>
      <c r="L205" s="257"/>
      <c r="M205" s="258"/>
      <c r="N205" s="259"/>
      <c r="O205" s="259"/>
      <c r="P205" s="259"/>
      <c r="Q205" s="259"/>
      <c r="R205" s="259"/>
      <c r="S205" s="259"/>
      <c r="T205" s="26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1" t="s">
        <v>161</v>
      </c>
      <c r="AU205" s="261" t="s">
        <v>87</v>
      </c>
      <c r="AV205" s="14" t="s">
        <v>87</v>
      </c>
      <c r="AW205" s="14" t="s">
        <v>36</v>
      </c>
      <c r="AX205" s="14" t="s">
        <v>21</v>
      </c>
      <c r="AY205" s="261" t="s">
        <v>152</v>
      </c>
    </row>
    <row r="206" s="2" customFormat="1" ht="37.8" customHeight="1">
      <c r="A206" s="39"/>
      <c r="B206" s="40"/>
      <c r="C206" s="227" t="s">
        <v>314</v>
      </c>
      <c r="D206" s="227" t="s">
        <v>154</v>
      </c>
      <c r="E206" s="228" t="s">
        <v>419</v>
      </c>
      <c r="F206" s="229" t="s">
        <v>420</v>
      </c>
      <c r="G206" s="230" t="s">
        <v>157</v>
      </c>
      <c r="H206" s="231">
        <v>65.200000000000003</v>
      </c>
      <c r="I206" s="232"/>
      <c r="J206" s="233">
        <f>ROUND(I206*H206,2)</f>
        <v>0</v>
      </c>
      <c r="K206" s="229" t="s">
        <v>158</v>
      </c>
      <c r="L206" s="45"/>
      <c r="M206" s="234" t="s">
        <v>1</v>
      </c>
      <c r="N206" s="235" t="s">
        <v>44</v>
      </c>
      <c r="O206" s="92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8" t="s">
        <v>159</v>
      </c>
      <c r="AT206" s="238" t="s">
        <v>154</v>
      </c>
      <c r="AU206" s="238" t="s">
        <v>87</v>
      </c>
      <c r="AY206" s="18" t="s">
        <v>152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8" t="s">
        <v>21</v>
      </c>
      <c r="BK206" s="239">
        <f>ROUND(I206*H206,2)</f>
        <v>0</v>
      </c>
      <c r="BL206" s="18" t="s">
        <v>159</v>
      </c>
      <c r="BM206" s="238" t="s">
        <v>905</v>
      </c>
    </row>
    <row r="207" s="14" customFormat="1">
      <c r="A207" s="14"/>
      <c r="B207" s="251"/>
      <c r="C207" s="252"/>
      <c r="D207" s="242" t="s">
        <v>161</v>
      </c>
      <c r="E207" s="253" t="s">
        <v>1</v>
      </c>
      <c r="F207" s="254" t="s">
        <v>897</v>
      </c>
      <c r="G207" s="252"/>
      <c r="H207" s="255">
        <v>65.200000000000003</v>
      </c>
      <c r="I207" s="256"/>
      <c r="J207" s="252"/>
      <c r="K207" s="252"/>
      <c r="L207" s="257"/>
      <c r="M207" s="258"/>
      <c r="N207" s="259"/>
      <c r="O207" s="259"/>
      <c r="P207" s="259"/>
      <c r="Q207" s="259"/>
      <c r="R207" s="259"/>
      <c r="S207" s="259"/>
      <c r="T207" s="26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1" t="s">
        <v>161</v>
      </c>
      <c r="AU207" s="261" t="s">
        <v>87</v>
      </c>
      <c r="AV207" s="14" t="s">
        <v>87</v>
      </c>
      <c r="AW207" s="14" t="s">
        <v>36</v>
      </c>
      <c r="AX207" s="14" t="s">
        <v>21</v>
      </c>
      <c r="AY207" s="261" t="s">
        <v>152</v>
      </c>
    </row>
    <row r="208" s="2" customFormat="1" ht="24.15" customHeight="1">
      <c r="A208" s="39"/>
      <c r="B208" s="40"/>
      <c r="C208" s="227" t="s">
        <v>320</v>
      </c>
      <c r="D208" s="227" t="s">
        <v>154</v>
      </c>
      <c r="E208" s="228" t="s">
        <v>423</v>
      </c>
      <c r="F208" s="229" t="s">
        <v>424</v>
      </c>
      <c r="G208" s="230" t="s">
        <v>157</v>
      </c>
      <c r="H208" s="231">
        <v>65.200000000000003</v>
      </c>
      <c r="I208" s="232"/>
      <c r="J208" s="233">
        <f>ROUND(I208*H208,2)</f>
        <v>0</v>
      </c>
      <c r="K208" s="229" t="s">
        <v>158</v>
      </c>
      <c r="L208" s="45"/>
      <c r="M208" s="234" t="s">
        <v>1</v>
      </c>
      <c r="N208" s="235" t="s">
        <v>44</v>
      </c>
      <c r="O208" s="92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8" t="s">
        <v>159</v>
      </c>
      <c r="AT208" s="238" t="s">
        <v>154</v>
      </c>
      <c r="AU208" s="238" t="s">
        <v>87</v>
      </c>
      <c r="AY208" s="18" t="s">
        <v>152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8" t="s">
        <v>21</v>
      </c>
      <c r="BK208" s="239">
        <f>ROUND(I208*H208,2)</f>
        <v>0</v>
      </c>
      <c r="BL208" s="18" t="s">
        <v>159</v>
      </c>
      <c r="BM208" s="238" t="s">
        <v>906</v>
      </c>
    </row>
    <row r="209" s="14" customFormat="1">
      <c r="A209" s="14"/>
      <c r="B209" s="251"/>
      <c r="C209" s="252"/>
      <c r="D209" s="242" t="s">
        <v>161</v>
      </c>
      <c r="E209" s="253" t="s">
        <v>1</v>
      </c>
      <c r="F209" s="254" t="s">
        <v>897</v>
      </c>
      <c r="G209" s="252"/>
      <c r="H209" s="255">
        <v>65.200000000000003</v>
      </c>
      <c r="I209" s="256"/>
      <c r="J209" s="252"/>
      <c r="K209" s="252"/>
      <c r="L209" s="257"/>
      <c r="M209" s="258"/>
      <c r="N209" s="259"/>
      <c r="O209" s="259"/>
      <c r="P209" s="259"/>
      <c r="Q209" s="259"/>
      <c r="R209" s="259"/>
      <c r="S209" s="259"/>
      <c r="T209" s="26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1" t="s">
        <v>161</v>
      </c>
      <c r="AU209" s="261" t="s">
        <v>87</v>
      </c>
      <c r="AV209" s="14" t="s">
        <v>87</v>
      </c>
      <c r="AW209" s="14" t="s">
        <v>36</v>
      </c>
      <c r="AX209" s="14" t="s">
        <v>21</v>
      </c>
      <c r="AY209" s="261" t="s">
        <v>152</v>
      </c>
    </row>
    <row r="210" s="2" customFormat="1" ht="24.15" customHeight="1">
      <c r="A210" s="39"/>
      <c r="B210" s="40"/>
      <c r="C210" s="227" t="s">
        <v>325</v>
      </c>
      <c r="D210" s="227" t="s">
        <v>154</v>
      </c>
      <c r="E210" s="228" t="s">
        <v>427</v>
      </c>
      <c r="F210" s="229" t="s">
        <v>428</v>
      </c>
      <c r="G210" s="230" t="s">
        <v>157</v>
      </c>
      <c r="H210" s="231">
        <v>42.100000000000001</v>
      </c>
      <c r="I210" s="232"/>
      <c r="J210" s="233">
        <f>ROUND(I210*H210,2)</f>
        <v>0</v>
      </c>
      <c r="K210" s="229" t="s">
        <v>158</v>
      </c>
      <c r="L210" s="45"/>
      <c r="M210" s="234" t="s">
        <v>1</v>
      </c>
      <c r="N210" s="235" t="s">
        <v>44</v>
      </c>
      <c r="O210" s="92"/>
      <c r="P210" s="236">
        <f>O210*H210</f>
        <v>0</v>
      </c>
      <c r="Q210" s="236">
        <v>0.089219999999999994</v>
      </c>
      <c r="R210" s="236">
        <f>Q210*H210</f>
        <v>3.7561619999999998</v>
      </c>
      <c r="S210" s="236">
        <v>0</v>
      </c>
      <c r="T210" s="23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8" t="s">
        <v>159</v>
      </c>
      <c r="AT210" s="238" t="s">
        <v>154</v>
      </c>
      <c r="AU210" s="238" t="s">
        <v>87</v>
      </c>
      <c r="AY210" s="18" t="s">
        <v>152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8" t="s">
        <v>21</v>
      </c>
      <c r="BK210" s="239">
        <f>ROUND(I210*H210,2)</f>
        <v>0</v>
      </c>
      <c r="BL210" s="18" t="s">
        <v>159</v>
      </c>
      <c r="BM210" s="238" t="s">
        <v>907</v>
      </c>
    </row>
    <row r="211" s="13" customFormat="1">
      <c r="A211" s="13"/>
      <c r="B211" s="240"/>
      <c r="C211" s="241"/>
      <c r="D211" s="242" t="s">
        <v>161</v>
      </c>
      <c r="E211" s="243" t="s">
        <v>1</v>
      </c>
      <c r="F211" s="244" t="s">
        <v>454</v>
      </c>
      <c r="G211" s="241"/>
      <c r="H211" s="243" t="s">
        <v>1</v>
      </c>
      <c r="I211" s="245"/>
      <c r="J211" s="241"/>
      <c r="K211" s="241"/>
      <c r="L211" s="246"/>
      <c r="M211" s="247"/>
      <c r="N211" s="248"/>
      <c r="O211" s="248"/>
      <c r="P211" s="248"/>
      <c r="Q211" s="248"/>
      <c r="R211" s="248"/>
      <c r="S211" s="248"/>
      <c r="T211" s="24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0" t="s">
        <v>161</v>
      </c>
      <c r="AU211" s="250" t="s">
        <v>87</v>
      </c>
      <c r="AV211" s="13" t="s">
        <v>21</v>
      </c>
      <c r="AW211" s="13" t="s">
        <v>36</v>
      </c>
      <c r="AX211" s="13" t="s">
        <v>79</v>
      </c>
      <c r="AY211" s="250" t="s">
        <v>152</v>
      </c>
    </row>
    <row r="212" s="14" customFormat="1">
      <c r="A212" s="14"/>
      <c r="B212" s="251"/>
      <c r="C212" s="252"/>
      <c r="D212" s="242" t="s">
        <v>161</v>
      </c>
      <c r="E212" s="253" t="s">
        <v>1</v>
      </c>
      <c r="F212" s="254" t="s">
        <v>908</v>
      </c>
      <c r="G212" s="252"/>
      <c r="H212" s="255">
        <v>15.300000000000001</v>
      </c>
      <c r="I212" s="256"/>
      <c r="J212" s="252"/>
      <c r="K212" s="252"/>
      <c r="L212" s="257"/>
      <c r="M212" s="258"/>
      <c r="N212" s="259"/>
      <c r="O212" s="259"/>
      <c r="P212" s="259"/>
      <c r="Q212" s="259"/>
      <c r="R212" s="259"/>
      <c r="S212" s="259"/>
      <c r="T212" s="26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1" t="s">
        <v>161</v>
      </c>
      <c r="AU212" s="261" t="s">
        <v>87</v>
      </c>
      <c r="AV212" s="14" t="s">
        <v>87</v>
      </c>
      <c r="AW212" s="14" t="s">
        <v>36</v>
      </c>
      <c r="AX212" s="14" t="s">
        <v>79</v>
      </c>
      <c r="AY212" s="261" t="s">
        <v>152</v>
      </c>
    </row>
    <row r="213" s="13" customFormat="1">
      <c r="A213" s="13"/>
      <c r="B213" s="240"/>
      <c r="C213" s="241"/>
      <c r="D213" s="242" t="s">
        <v>161</v>
      </c>
      <c r="E213" s="243" t="s">
        <v>1</v>
      </c>
      <c r="F213" s="244" t="s">
        <v>430</v>
      </c>
      <c r="G213" s="241"/>
      <c r="H213" s="243" t="s">
        <v>1</v>
      </c>
      <c r="I213" s="245"/>
      <c r="J213" s="241"/>
      <c r="K213" s="241"/>
      <c r="L213" s="246"/>
      <c r="M213" s="247"/>
      <c r="N213" s="248"/>
      <c r="O213" s="248"/>
      <c r="P213" s="248"/>
      <c r="Q213" s="248"/>
      <c r="R213" s="248"/>
      <c r="S213" s="248"/>
      <c r="T213" s="24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0" t="s">
        <v>161</v>
      </c>
      <c r="AU213" s="250" t="s">
        <v>87</v>
      </c>
      <c r="AV213" s="13" t="s">
        <v>21</v>
      </c>
      <c r="AW213" s="13" t="s">
        <v>36</v>
      </c>
      <c r="AX213" s="13" t="s">
        <v>79</v>
      </c>
      <c r="AY213" s="250" t="s">
        <v>152</v>
      </c>
    </row>
    <row r="214" s="14" customFormat="1">
      <c r="A214" s="14"/>
      <c r="B214" s="251"/>
      <c r="C214" s="252"/>
      <c r="D214" s="242" t="s">
        <v>161</v>
      </c>
      <c r="E214" s="253" t="s">
        <v>1</v>
      </c>
      <c r="F214" s="254" t="s">
        <v>909</v>
      </c>
      <c r="G214" s="252"/>
      <c r="H214" s="255">
        <v>8.8000000000000007</v>
      </c>
      <c r="I214" s="256"/>
      <c r="J214" s="252"/>
      <c r="K214" s="252"/>
      <c r="L214" s="257"/>
      <c r="M214" s="258"/>
      <c r="N214" s="259"/>
      <c r="O214" s="259"/>
      <c r="P214" s="259"/>
      <c r="Q214" s="259"/>
      <c r="R214" s="259"/>
      <c r="S214" s="259"/>
      <c r="T214" s="26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1" t="s">
        <v>161</v>
      </c>
      <c r="AU214" s="261" t="s">
        <v>87</v>
      </c>
      <c r="AV214" s="14" t="s">
        <v>87</v>
      </c>
      <c r="AW214" s="14" t="s">
        <v>36</v>
      </c>
      <c r="AX214" s="14" t="s">
        <v>79</v>
      </c>
      <c r="AY214" s="261" t="s">
        <v>152</v>
      </c>
    </row>
    <row r="215" s="13" customFormat="1">
      <c r="A215" s="13"/>
      <c r="B215" s="240"/>
      <c r="C215" s="241"/>
      <c r="D215" s="242" t="s">
        <v>161</v>
      </c>
      <c r="E215" s="243" t="s">
        <v>1</v>
      </c>
      <c r="F215" s="244" t="s">
        <v>432</v>
      </c>
      <c r="G215" s="241"/>
      <c r="H215" s="243" t="s">
        <v>1</v>
      </c>
      <c r="I215" s="245"/>
      <c r="J215" s="241"/>
      <c r="K215" s="241"/>
      <c r="L215" s="246"/>
      <c r="M215" s="247"/>
      <c r="N215" s="248"/>
      <c r="O215" s="248"/>
      <c r="P215" s="248"/>
      <c r="Q215" s="248"/>
      <c r="R215" s="248"/>
      <c r="S215" s="248"/>
      <c r="T215" s="24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0" t="s">
        <v>161</v>
      </c>
      <c r="AU215" s="250" t="s">
        <v>87</v>
      </c>
      <c r="AV215" s="13" t="s">
        <v>21</v>
      </c>
      <c r="AW215" s="13" t="s">
        <v>36</v>
      </c>
      <c r="AX215" s="13" t="s">
        <v>79</v>
      </c>
      <c r="AY215" s="250" t="s">
        <v>152</v>
      </c>
    </row>
    <row r="216" s="14" customFormat="1">
      <c r="A216" s="14"/>
      <c r="B216" s="251"/>
      <c r="C216" s="252"/>
      <c r="D216" s="242" t="s">
        <v>161</v>
      </c>
      <c r="E216" s="253" t="s">
        <v>1</v>
      </c>
      <c r="F216" s="254" t="s">
        <v>910</v>
      </c>
      <c r="G216" s="252"/>
      <c r="H216" s="255">
        <v>7.7999999999999998</v>
      </c>
      <c r="I216" s="256"/>
      <c r="J216" s="252"/>
      <c r="K216" s="252"/>
      <c r="L216" s="257"/>
      <c r="M216" s="258"/>
      <c r="N216" s="259"/>
      <c r="O216" s="259"/>
      <c r="P216" s="259"/>
      <c r="Q216" s="259"/>
      <c r="R216" s="259"/>
      <c r="S216" s="259"/>
      <c r="T216" s="26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1" t="s">
        <v>161</v>
      </c>
      <c r="AU216" s="261" t="s">
        <v>87</v>
      </c>
      <c r="AV216" s="14" t="s">
        <v>87</v>
      </c>
      <c r="AW216" s="14" t="s">
        <v>36</v>
      </c>
      <c r="AX216" s="14" t="s">
        <v>79</v>
      </c>
      <c r="AY216" s="261" t="s">
        <v>152</v>
      </c>
    </row>
    <row r="217" s="13" customFormat="1">
      <c r="A217" s="13"/>
      <c r="B217" s="240"/>
      <c r="C217" s="241"/>
      <c r="D217" s="242" t="s">
        <v>161</v>
      </c>
      <c r="E217" s="243" t="s">
        <v>1</v>
      </c>
      <c r="F217" s="244" t="s">
        <v>434</v>
      </c>
      <c r="G217" s="241"/>
      <c r="H217" s="243" t="s">
        <v>1</v>
      </c>
      <c r="I217" s="245"/>
      <c r="J217" s="241"/>
      <c r="K217" s="241"/>
      <c r="L217" s="246"/>
      <c r="M217" s="247"/>
      <c r="N217" s="248"/>
      <c r="O217" s="248"/>
      <c r="P217" s="248"/>
      <c r="Q217" s="248"/>
      <c r="R217" s="248"/>
      <c r="S217" s="248"/>
      <c r="T217" s="24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0" t="s">
        <v>161</v>
      </c>
      <c r="AU217" s="250" t="s">
        <v>87</v>
      </c>
      <c r="AV217" s="13" t="s">
        <v>21</v>
      </c>
      <c r="AW217" s="13" t="s">
        <v>36</v>
      </c>
      <c r="AX217" s="13" t="s">
        <v>79</v>
      </c>
      <c r="AY217" s="250" t="s">
        <v>152</v>
      </c>
    </row>
    <row r="218" s="14" customFormat="1">
      <c r="A218" s="14"/>
      <c r="B218" s="251"/>
      <c r="C218" s="252"/>
      <c r="D218" s="242" t="s">
        <v>161</v>
      </c>
      <c r="E218" s="253" t="s">
        <v>1</v>
      </c>
      <c r="F218" s="254" t="s">
        <v>435</v>
      </c>
      <c r="G218" s="252"/>
      <c r="H218" s="255">
        <v>10.199999999999999</v>
      </c>
      <c r="I218" s="256"/>
      <c r="J218" s="252"/>
      <c r="K218" s="252"/>
      <c r="L218" s="257"/>
      <c r="M218" s="258"/>
      <c r="N218" s="259"/>
      <c r="O218" s="259"/>
      <c r="P218" s="259"/>
      <c r="Q218" s="259"/>
      <c r="R218" s="259"/>
      <c r="S218" s="259"/>
      <c r="T218" s="26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1" t="s">
        <v>161</v>
      </c>
      <c r="AU218" s="261" t="s">
        <v>87</v>
      </c>
      <c r="AV218" s="14" t="s">
        <v>87</v>
      </c>
      <c r="AW218" s="14" t="s">
        <v>36</v>
      </c>
      <c r="AX218" s="14" t="s">
        <v>79</v>
      </c>
      <c r="AY218" s="261" t="s">
        <v>152</v>
      </c>
    </row>
    <row r="219" s="15" customFormat="1">
      <c r="A219" s="15"/>
      <c r="B219" s="262"/>
      <c r="C219" s="263"/>
      <c r="D219" s="242" t="s">
        <v>161</v>
      </c>
      <c r="E219" s="264" t="s">
        <v>1</v>
      </c>
      <c r="F219" s="265" t="s">
        <v>182</v>
      </c>
      <c r="G219" s="263"/>
      <c r="H219" s="266">
        <v>42.100000000000001</v>
      </c>
      <c r="I219" s="267"/>
      <c r="J219" s="263"/>
      <c r="K219" s="263"/>
      <c r="L219" s="268"/>
      <c r="M219" s="269"/>
      <c r="N219" s="270"/>
      <c r="O219" s="270"/>
      <c r="P219" s="270"/>
      <c r="Q219" s="270"/>
      <c r="R219" s="270"/>
      <c r="S219" s="270"/>
      <c r="T219" s="271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2" t="s">
        <v>161</v>
      </c>
      <c r="AU219" s="272" t="s">
        <v>87</v>
      </c>
      <c r="AV219" s="15" t="s">
        <v>159</v>
      </c>
      <c r="AW219" s="15" t="s">
        <v>36</v>
      </c>
      <c r="AX219" s="15" t="s">
        <v>21</v>
      </c>
      <c r="AY219" s="272" t="s">
        <v>152</v>
      </c>
    </row>
    <row r="220" s="2" customFormat="1" ht="24.15" customHeight="1">
      <c r="A220" s="39"/>
      <c r="B220" s="40"/>
      <c r="C220" s="273" t="s">
        <v>330</v>
      </c>
      <c r="D220" s="273" t="s">
        <v>291</v>
      </c>
      <c r="E220" s="274" t="s">
        <v>437</v>
      </c>
      <c r="F220" s="275" t="s">
        <v>438</v>
      </c>
      <c r="G220" s="276" t="s">
        <v>157</v>
      </c>
      <c r="H220" s="277">
        <v>9.0640000000000001</v>
      </c>
      <c r="I220" s="278"/>
      <c r="J220" s="279">
        <f>ROUND(I220*H220,2)</f>
        <v>0</v>
      </c>
      <c r="K220" s="275" t="s">
        <v>1</v>
      </c>
      <c r="L220" s="280"/>
      <c r="M220" s="281" t="s">
        <v>1</v>
      </c>
      <c r="N220" s="282" t="s">
        <v>44</v>
      </c>
      <c r="O220" s="92"/>
      <c r="P220" s="236">
        <f>O220*H220</f>
        <v>0</v>
      </c>
      <c r="Q220" s="236">
        <v>0.13100000000000001</v>
      </c>
      <c r="R220" s="236">
        <f>Q220*H220</f>
        <v>1.187384</v>
      </c>
      <c r="S220" s="236">
        <v>0</v>
      </c>
      <c r="T220" s="237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8" t="s">
        <v>201</v>
      </c>
      <c r="AT220" s="238" t="s">
        <v>291</v>
      </c>
      <c r="AU220" s="238" t="s">
        <v>87</v>
      </c>
      <c r="AY220" s="18" t="s">
        <v>152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8" t="s">
        <v>21</v>
      </c>
      <c r="BK220" s="239">
        <f>ROUND(I220*H220,2)</f>
        <v>0</v>
      </c>
      <c r="BL220" s="18" t="s">
        <v>159</v>
      </c>
      <c r="BM220" s="238" t="s">
        <v>911</v>
      </c>
    </row>
    <row r="221" s="13" customFormat="1">
      <c r="A221" s="13"/>
      <c r="B221" s="240"/>
      <c r="C221" s="241"/>
      <c r="D221" s="242" t="s">
        <v>161</v>
      </c>
      <c r="E221" s="243" t="s">
        <v>1</v>
      </c>
      <c r="F221" s="244" t="s">
        <v>430</v>
      </c>
      <c r="G221" s="241"/>
      <c r="H221" s="243" t="s">
        <v>1</v>
      </c>
      <c r="I221" s="245"/>
      <c r="J221" s="241"/>
      <c r="K221" s="241"/>
      <c r="L221" s="246"/>
      <c r="M221" s="247"/>
      <c r="N221" s="248"/>
      <c r="O221" s="248"/>
      <c r="P221" s="248"/>
      <c r="Q221" s="248"/>
      <c r="R221" s="248"/>
      <c r="S221" s="248"/>
      <c r="T221" s="24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0" t="s">
        <v>161</v>
      </c>
      <c r="AU221" s="250" t="s">
        <v>87</v>
      </c>
      <c r="AV221" s="13" t="s">
        <v>21</v>
      </c>
      <c r="AW221" s="13" t="s">
        <v>36</v>
      </c>
      <c r="AX221" s="13" t="s">
        <v>79</v>
      </c>
      <c r="AY221" s="250" t="s">
        <v>152</v>
      </c>
    </row>
    <row r="222" s="14" customFormat="1">
      <c r="A222" s="14"/>
      <c r="B222" s="251"/>
      <c r="C222" s="252"/>
      <c r="D222" s="242" t="s">
        <v>161</v>
      </c>
      <c r="E222" s="253" t="s">
        <v>1</v>
      </c>
      <c r="F222" s="254" t="s">
        <v>909</v>
      </c>
      <c r="G222" s="252"/>
      <c r="H222" s="255">
        <v>8.8000000000000007</v>
      </c>
      <c r="I222" s="256"/>
      <c r="J222" s="252"/>
      <c r="K222" s="252"/>
      <c r="L222" s="257"/>
      <c r="M222" s="258"/>
      <c r="N222" s="259"/>
      <c r="O222" s="259"/>
      <c r="P222" s="259"/>
      <c r="Q222" s="259"/>
      <c r="R222" s="259"/>
      <c r="S222" s="259"/>
      <c r="T222" s="260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1" t="s">
        <v>161</v>
      </c>
      <c r="AU222" s="261" t="s">
        <v>87</v>
      </c>
      <c r="AV222" s="14" t="s">
        <v>87</v>
      </c>
      <c r="AW222" s="14" t="s">
        <v>36</v>
      </c>
      <c r="AX222" s="14" t="s">
        <v>21</v>
      </c>
      <c r="AY222" s="261" t="s">
        <v>152</v>
      </c>
    </row>
    <row r="223" s="14" customFormat="1">
      <c r="A223" s="14"/>
      <c r="B223" s="251"/>
      <c r="C223" s="252"/>
      <c r="D223" s="242" t="s">
        <v>161</v>
      </c>
      <c r="E223" s="252"/>
      <c r="F223" s="254" t="s">
        <v>912</v>
      </c>
      <c r="G223" s="252"/>
      <c r="H223" s="255">
        <v>9.0640000000000001</v>
      </c>
      <c r="I223" s="256"/>
      <c r="J223" s="252"/>
      <c r="K223" s="252"/>
      <c r="L223" s="257"/>
      <c r="M223" s="258"/>
      <c r="N223" s="259"/>
      <c r="O223" s="259"/>
      <c r="P223" s="259"/>
      <c r="Q223" s="259"/>
      <c r="R223" s="259"/>
      <c r="S223" s="259"/>
      <c r="T223" s="26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1" t="s">
        <v>161</v>
      </c>
      <c r="AU223" s="261" t="s">
        <v>87</v>
      </c>
      <c r="AV223" s="14" t="s">
        <v>87</v>
      </c>
      <c r="AW223" s="14" t="s">
        <v>4</v>
      </c>
      <c r="AX223" s="14" t="s">
        <v>21</v>
      </c>
      <c r="AY223" s="261" t="s">
        <v>152</v>
      </c>
    </row>
    <row r="224" s="2" customFormat="1" ht="24.15" customHeight="1">
      <c r="A224" s="39"/>
      <c r="B224" s="40"/>
      <c r="C224" s="273" t="s">
        <v>335</v>
      </c>
      <c r="D224" s="273" t="s">
        <v>291</v>
      </c>
      <c r="E224" s="274" t="s">
        <v>442</v>
      </c>
      <c r="F224" s="275" t="s">
        <v>443</v>
      </c>
      <c r="G224" s="276" t="s">
        <v>157</v>
      </c>
      <c r="H224" s="277">
        <v>8.0340000000000007</v>
      </c>
      <c r="I224" s="278"/>
      <c r="J224" s="279">
        <f>ROUND(I224*H224,2)</f>
        <v>0</v>
      </c>
      <c r="K224" s="275" t="s">
        <v>1</v>
      </c>
      <c r="L224" s="280"/>
      <c r="M224" s="281" t="s">
        <v>1</v>
      </c>
      <c r="N224" s="282" t="s">
        <v>44</v>
      </c>
      <c r="O224" s="92"/>
      <c r="P224" s="236">
        <f>O224*H224</f>
        <v>0</v>
      </c>
      <c r="Q224" s="236">
        <v>0.13100000000000001</v>
      </c>
      <c r="R224" s="236">
        <f>Q224*H224</f>
        <v>1.0524540000000002</v>
      </c>
      <c r="S224" s="236">
        <v>0</v>
      </c>
      <c r="T224" s="237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8" t="s">
        <v>201</v>
      </c>
      <c r="AT224" s="238" t="s">
        <v>291</v>
      </c>
      <c r="AU224" s="238" t="s">
        <v>87</v>
      </c>
      <c r="AY224" s="18" t="s">
        <v>152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8" t="s">
        <v>21</v>
      </c>
      <c r="BK224" s="239">
        <f>ROUND(I224*H224,2)</f>
        <v>0</v>
      </c>
      <c r="BL224" s="18" t="s">
        <v>159</v>
      </c>
      <c r="BM224" s="238" t="s">
        <v>913</v>
      </c>
    </row>
    <row r="225" s="13" customFormat="1">
      <c r="A225" s="13"/>
      <c r="B225" s="240"/>
      <c r="C225" s="241"/>
      <c r="D225" s="242" t="s">
        <v>161</v>
      </c>
      <c r="E225" s="243" t="s">
        <v>1</v>
      </c>
      <c r="F225" s="244" t="s">
        <v>432</v>
      </c>
      <c r="G225" s="241"/>
      <c r="H225" s="243" t="s">
        <v>1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0" t="s">
        <v>161</v>
      </c>
      <c r="AU225" s="250" t="s">
        <v>87</v>
      </c>
      <c r="AV225" s="13" t="s">
        <v>21</v>
      </c>
      <c r="AW225" s="13" t="s">
        <v>36</v>
      </c>
      <c r="AX225" s="13" t="s">
        <v>79</v>
      </c>
      <c r="AY225" s="250" t="s">
        <v>152</v>
      </c>
    </row>
    <row r="226" s="14" customFormat="1">
      <c r="A226" s="14"/>
      <c r="B226" s="251"/>
      <c r="C226" s="252"/>
      <c r="D226" s="242" t="s">
        <v>161</v>
      </c>
      <c r="E226" s="253" t="s">
        <v>1</v>
      </c>
      <c r="F226" s="254" t="s">
        <v>910</v>
      </c>
      <c r="G226" s="252"/>
      <c r="H226" s="255">
        <v>7.7999999999999998</v>
      </c>
      <c r="I226" s="256"/>
      <c r="J226" s="252"/>
      <c r="K226" s="252"/>
      <c r="L226" s="257"/>
      <c r="M226" s="258"/>
      <c r="N226" s="259"/>
      <c r="O226" s="259"/>
      <c r="P226" s="259"/>
      <c r="Q226" s="259"/>
      <c r="R226" s="259"/>
      <c r="S226" s="259"/>
      <c r="T226" s="260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1" t="s">
        <v>161</v>
      </c>
      <c r="AU226" s="261" t="s">
        <v>87</v>
      </c>
      <c r="AV226" s="14" t="s">
        <v>87</v>
      </c>
      <c r="AW226" s="14" t="s">
        <v>36</v>
      </c>
      <c r="AX226" s="14" t="s">
        <v>21</v>
      </c>
      <c r="AY226" s="261" t="s">
        <v>152</v>
      </c>
    </row>
    <row r="227" s="14" customFormat="1">
      <c r="A227" s="14"/>
      <c r="B227" s="251"/>
      <c r="C227" s="252"/>
      <c r="D227" s="242" t="s">
        <v>161</v>
      </c>
      <c r="E227" s="252"/>
      <c r="F227" s="254" t="s">
        <v>914</v>
      </c>
      <c r="G227" s="252"/>
      <c r="H227" s="255">
        <v>8.0340000000000007</v>
      </c>
      <c r="I227" s="256"/>
      <c r="J227" s="252"/>
      <c r="K227" s="252"/>
      <c r="L227" s="257"/>
      <c r="M227" s="258"/>
      <c r="N227" s="259"/>
      <c r="O227" s="259"/>
      <c r="P227" s="259"/>
      <c r="Q227" s="259"/>
      <c r="R227" s="259"/>
      <c r="S227" s="259"/>
      <c r="T227" s="26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1" t="s">
        <v>161</v>
      </c>
      <c r="AU227" s="261" t="s">
        <v>87</v>
      </c>
      <c r="AV227" s="14" t="s">
        <v>87</v>
      </c>
      <c r="AW227" s="14" t="s">
        <v>4</v>
      </c>
      <c r="AX227" s="14" t="s">
        <v>21</v>
      </c>
      <c r="AY227" s="261" t="s">
        <v>152</v>
      </c>
    </row>
    <row r="228" s="2" customFormat="1" ht="24.15" customHeight="1">
      <c r="A228" s="39"/>
      <c r="B228" s="40"/>
      <c r="C228" s="273" t="s">
        <v>340</v>
      </c>
      <c r="D228" s="273" t="s">
        <v>291</v>
      </c>
      <c r="E228" s="274" t="s">
        <v>447</v>
      </c>
      <c r="F228" s="275" t="s">
        <v>448</v>
      </c>
      <c r="G228" s="276" t="s">
        <v>157</v>
      </c>
      <c r="H228" s="277">
        <v>10.199999999999999</v>
      </c>
      <c r="I228" s="278"/>
      <c r="J228" s="279">
        <f>ROUND(I228*H228,2)</f>
        <v>0</v>
      </c>
      <c r="K228" s="275" t="s">
        <v>158</v>
      </c>
      <c r="L228" s="280"/>
      <c r="M228" s="281" t="s">
        <v>1</v>
      </c>
      <c r="N228" s="282" t="s">
        <v>44</v>
      </c>
      <c r="O228" s="92"/>
      <c r="P228" s="236">
        <f>O228*H228</f>
        <v>0</v>
      </c>
      <c r="Q228" s="236">
        <v>0.13100000000000001</v>
      </c>
      <c r="R228" s="236">
        <f>Q228*H228</f>
        <v>1.3362000000000001</v>
      </c>
      <c r="S228" s="236">
        <v>0</v>
      </c>
      <c r="T228" s="237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8" t="s">
        <v>201</v>
      </c>
      <c r="AT228" s="238" t="s">
        <v>291</v>
      </c>
      <c r="AU228" s="238" t="s">
        <v>87</v>
      </c>
      <c r="AY228" s="18" t="s">
        <v>152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8" t="s">
        <v>21</v>
      </c>
      <c r="BK228" s="239">
        <f>ROUND(I228*H228,2)</f>
        <v>0</v>
      </c>
      <c r="BL228" s="18" t="s">
        <v>159</v>
      </c>
      <c r="BM228" s="238" t="s">
        <v>915</v>
      </c>
    </row>
    <row r="229" s="13" customFormat="1">
      <c r="A229" s="13"/>
      <c r="B229" s="240"/>
      <c r="C229" s="241"/>
      <c r="D229" s="242" t="s">
        <v>161</v>
      </c>
      <c r="E229" s="243" t="s">
        <v>1</v>
      </c>
      <c r="F229" s="244" t="s">
        <v>434</v>
      </c>
      <c r="G229" s="241"/>
      <c r="H229" s="243" t="s">
        <v>1</v>
      </c>
      <c r="I229" s="245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0" t="s">
        <v>161</v>
      </c>
      <c r="AU229" s="250" t="s">
        <v>87</v>
      </c>
      <c r="AV229" s="13" t="s">
        <v>21</v>
      </c>
      <c r="AW229" s="13" t="s">
        <v>36</v>
      </c>
      <c r="AX229" s="13" t="s">
        <v>79</v>
      </c>
      <c r="AY229" s="250" t="s">
        <v>152</v>
      </c>
    </row>
    <row r="230" s="14" customFormat="1">
      <c r="A230" s="14"/>
      <c r="B230" s="251"/>
      <c r="C230" s="252"/>
      <c r="D230" s="242" t="s">
        <v>161</v>
      </c>
      <c r="E230" s="253" t="s">
        <v>1</v>
      </c>
      <c r="F230" s="254" t="s">
        <v>435</v>
      </c>
      <c r="G230" s="252"/>
      <c r="H230" s="255">
        <v>10.199999999999999</v>
      </c>
      <c r="I230" s="256"/>
      <c r="J230" s="252"/>
      <c r="K230" s="252"/>
      <c r="L230" s="257"/>
      <c r="M230" s="258"/>
      <c r="N230" s="259"/>
      <c r="O230" s="259"/>
      <c r="P230" s="259"/>
      <c r="Q230" s="259"/>
      <c r="R230" s="259"/>
      <c r="S230" s="259"/>
      <c r="T230" s="26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1" t="s">
        <v>161</v>
      </c>
      <c r="AU230" s="261" t="s">
        <v>87</v>
      </c>
      <c r="AV230" s="14" t="s">
        <v>87</v>
      </c>
      <c r="AW230" s="14" t="s">
        <v>36</v>
      </c>
      <c r="AX230" s="14" t="s">
        <v>21</v>
      </c>
      <c r="AY230" s="261" t="s">
        <v>152</v>
      </c>
    </row>
    <row r="231" s="2" customFormat="1" ht="24.15" customHeight="1">
      <c r="A231" s="39"/>
      <c r="B231" s="40"/>
      <c r="C231" s="273" t="s">
        <v>346</v>
      </c>
      <c r="D231" s="273" t="s">
        <v>291</v>
      </c>
      <c r="E231" s="274" t="s">
        <v>457</v>
      </c>
      <c r="F231" s="275" t="s">
        <v>458</v>
      </c>
      <c r="G231" s="276" t="s">
        <v>157</v>
      </c>
      <c r="H231" s="277">
        <v>15.759</v>
      </c>
      <c r="I231" s="278"/>
      <c r="J231" s="279">
        <f>ROUND(I231*H231,2)</f>
        <v>0</v>
      </c>
      <c r="K231" s="275" t="s">
        <v>158</v>
      </c>
      <c r="L231" s="280"/>
      <c r="M231" s="281" t="s">
        <v>1</v>
      </c>
      <c r="N231" s="282" t="s">
        <v>44</v>
      </c>
      <c r="O231" s="92"/>
      <c r="P231" s="236">
        <f>O231*H231</f>
        <v>0</v>
      </c>
      <c r="Q231" s="236">
        <v>0.13100000000000001</v>
      </c>
      <c r="R231" s="236">
        <f>Q231*H231</f>
        <v>2.0644290000000001</v>
      </c>
      <c r="S231" s="236">
        <v>0</v>
      </c>
      <c r="T231" s="237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8" t="s">
        <v>201</v>
      </c>
      <c r="AT231" s="238" t="s">
        <v>291</v>
      </c>
      <c r="AU231" s="238" t="s">
        <v>87</v>
      </c>
      <c r="AY231" s="18" t="s">
        <v>152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8" t="s">
        <v>21</v>
      </c>
      <c r="BK231" s="239">
        <f>ROUND(I231*H231,2)</f>
        <v>0</v>
      </c>
      <c r="BL231" s="18" t="s">
        <v>159</v>
      </c>
      <c r="BM231" s="238" t="s">
        <v>916</v>
      </c>
    </row>
    <row r="232" s="13" customFormat="1">
      <c r="A232" s="13"/>
      <c r="B232" s="240"/>
      <c r="C232" s="241"/>
      <c r="D232" s="242" t="s">
        <v>161</v>
      </c>
      <c r="E232" s="243" t="s">
        <v>1</v>
      </c>
      <c r="F232" s="244" t="s">
        <v>454</v>
      </c>
      <c r="G232" s="241"/>
      <c r="H232" s="243" t="s">
        <v>1</v>
      </c>
      <c r="I232" s="245"/>
      <c r="J232" s="241"/>
      <c r="K232" s="241"/>
      <c r="L232" s="246"/>
      <c r="M232" s="247"/>
      <c r="N232" s="248"/>
      <c r="O232" s="248"/>
      <c r="P232" s="248"/>
      <c r="Q232" s="248"/>
      <c r="R232" s="248"/>
      <c r="S232" s="248"/>
      <c r="T232" s="24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0" t="s">
        <v>161</v>
      </c>
      <c r="AU232" s="250" t="s">
        <v>87</v>
      </c>
      <c r="AV232" s="13" t="s">
        <v>21</v>
      </c>
      <c r="AW232" s="13" t="s">
        <v>36</v>
      </c>
      <c r="AX232" s="13" t="s">
        <v>79</v>
      </c>
      <c r="AY232" s="250" t="s">
        <v>152</v>
      </c>
    </row>
    <row r="233" s="14" customFormat="1">
      <c r="A233" s="14"/>
      <c r="B233" s="251"/>
      <c r="C233" s="252"/>
      <c r="D233" s="242" t="s">
        <v>161</v>
      </c>
      <c r="E233" s="253" t="s">
        <v>1</v>
      </c>
      <c r="F233" s="254" t="s">
        <v>908</v>
      </c>
      <c r="G233" s="252"/>
      <c r="H233" s="255">
        <v>15.300000000000001</v>
      </c>
      <c r="I233" s="256"/>
      <c r="J233" s="252"/>
      <c r="K233" s="252"/>
      <c r="L233" s="257"/>
      <c r="M233" s="258"/>
      <c r="N233" s="259"/>
      <c r="O233" s="259"/>
      <c r="P233" s="259"/>
      <c r="Q233" s="259"/>
      <c r="R233" s="259"/>
      <c r="S233" s="259"/>
      <c r="T233" s="26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1" t="s">
        <v>161</v>
      </c>
      <c r="AU233" s="261" t="s">
        <v>87</v>
      </c>
      <c r="AV233" s="14" t="s">
        <v>87</v>
      </c>
      <c r="AW233" s="14" t="s">
        <v>36</v>
      </c>
      <c r="AX233" s="14" t="s">
        <v>21</v>
      </c>
      <c r="AY233" s="261" t="s">
        <v>152</v>
      </c>
    </row>
    <row r="234" s="14" customFormat="1">
      <c r="A234" s="14"/>
      <c r="B234" s="251"/>
      <c r="C234" s="252"/>
      <c r="D234" s="242" t="s">
        <v>161</v>
      </c>
      <c r="E234" s="252"/>
      <c r="F234" s="254" t="s">
        <v>917</v>
      </c>
      <c r="G234" s="252"/>
      <c r="H234" s="255">
        <v>15.759</v>
      </c>
      <c r="I234" s="256"/>
      <c r="J234" s="252"/>
      <c r="K234" s="252"/>
      <c r="L234" s="257"/>
      <c r="M234" s="258"/>
      <c r="N234" s="259"/>
      <c r="O234" s="259"/>
      <c r="P234" s="259"/>
      <c r="Q234" s="259"/>
      <c r="R234" s="259"/>
      <c r="S234" s="259"/>
      <c r="T234" s="26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1" t="s">
        <v>161</v>
      </c>
      <c r="AU234" s="261" t="s">
        <v>87</v>
      </c>
      <c r="AV234" s="14" t="s">
        <v>87</v>
      </c>
      <c r="AW234" s="14" t="s">
        <v>4</v>
      </c>
      <c r="AX234" s="14" t="s">
        <v>21</v>
      </c>
      <c r="AY234" s="261" t="s">
        <v>152</v>
      </c>
    </row>
    <row r="235" s="2" customFormat="1" ht="37.8" customHeight="1">
      <c r="A235" s="39"/>
      <c r="B235" s="40"/>
      <c r="C235" s="227" t="s">
        <v>352</v>
      </c>
      <c r="D235" s="227" t="s">
        <v>154</v>
      </c>
      <c r="E235" s="228" t="s">
        <v>462</v>
      </c>
      <c r="F235" s="229" t="s">
        <v>463</v>
      </c>
      <c r="G235" s="230" t="s">
        <v>157</v>
      </c>
      <c r="H235" s="231">
        <v>42.100000000000001</v>
      </c>
      <c r="I235" s="232"/>
      <c r="J235" s="233">
        <f>ROUND(I235*H235,2)</f>
        <v>0</v>
      </c>
      <c r="K235" s="229" t="s">
        <v>158</v>
      </c>
      <c r="L235" s="45"/>
      <c r="M235" s="234" t="s">
        <v>1</v>
      </c>
      <c r="N235" s="235" t="s">
        <v>44</v>
      </c>
      <c r="O235" s="92"/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8" t="s">
        <v>159</v>
      </c>
      <c r="AT235" s="238" t="s">
        <v>154</v>
      </c>
      <c r="AU235" s="238" t="s">
        <v>87</v>
      </c>
      <c r="AY235" s="18" t="s">
        <v>152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8" t="s">
        <v>21</v>
      </c>
      <c r="BK235" s="239">
        <f>ROUND(I235*H235,2)</f>
        <v>0</v>
      </c>
      <c r="BL235" s="18" t="s">
        <v>159</v>
      </c>
      <c r="BM235" s="238" t="s">
        <v>918</v>
      </c>
    </row>
    <row r="236" s="13" customFormat="1">
      <c r="A236" s="13"/>
      <c r="B236" s="240"/>
      <c r="C236" s="241"/>
      <c r="D236" s="242" t="s">
        <v>161</v>
      </c>
      <c r="E236" s="243" t="s">
        <v>1</v>
      </c>
      <c r="F236" s="244" t="s">
        <v>454</v>
      </c>
      <c r="G236" s="241"/>
      <c r="H236" s="243" t="s">
        <v>1</v>
      </c>
      <c r="I236" s="245"/>
      <c r="J236" s="241"/>
      <c r="K236" s="241"/>
      <c r="L236" s="246"/>
      <c r="M236" s="247"/>
      <c r="N236" s="248"/>
      <c r="O236" s="248"/>
      <c r="P236" s="248"/>
      <c r="Q236" s="248"/>
      <c r="R236" s="248"/>
      <c r="S236" s="248"/>
      <c r="T236" s="24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0" t="s">
        <v>161</v>
      </c>
      <c r="AU236" s="250" t="s">
        <v>87</v>
      </c>
      <c r="AV236" s="13" t="s">
        <v>21</v>
      </c>
      <c r="AW236" s="13" t="s">
        <v>36</v>
      </c>
      <c r="AX236" s="13" t="s">
        <v>79</v>
      </c>
      <c r="AY236" s="250" t="s">
        <v>152</v>
      </c>
    </row>
    <row r="237" s="14" customFormat="1">
      <c r="A237" s="14"/>
      <c r="B237" s="251"/>
      <c r="C237" s="252"/>
      <c r="D237" s="242" t="s">
        <v>161</v>
      </c>
      <c r="E237" s="253" t="s">
        <v>1</v>
      </c>
      <c r="F237" s="254" t="s">
        <v>908</v>
      </c>
      <c r="G237" s="252"/>
      <c r="H237" s="255">
        <v>15.300000000000001</v>
      </c>
      <c r="I237" s="256"/>
      <c r="J237" s="252"/>
      <c r="K237" s="252"/>
      <c r="L237" s="257"/>
      <c r="M237" s="258"/>
      <c r="N237" s="259"/>
      <c r="O237" s="259"/>
      <c r="P237" s="259"/>
      <c r="Q237" s="259"/>
      <c r="R237" s="259"/>
      <c r="S237" s="259"/>
      <c r="T237" s="26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1" t="s">
        <v>161</v>
      </c>
      <c r="AU237" s="261" t="s">
        <v>87</v>
      </c>
      <c r="AV237" s="14" t="s">
        <v>87</v>
      </c>
      <c r="AW237" s="14" t="s">
        <v>36</v>
      </c>
      <c r="AX237" s="14" t="s">
        <v>79</v>
      </c>
      <c r="AY237" s="261" t="s">
        <v>152</v>
      </c>
    </row>
    <row r="238" s="13" customFormat="1">
      <c r="A238" s="13"/>
      <c r="B238" s="240"/>
      <c r="C238" s="241"/>
      <c r="D238" s="242" t="s">
        <v>161</v>
      </c>
      <c r="E238" s="243" t="s">
        <v>1</v>
      </c>
      <c r="F238" s="244" t="s">
        <v>430</v>
      </c>
      <c r="G238" s="241"/>
      <c r="H238" s="243" t="s">
        <v>1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0" t="s">
        <v>161</v>
      </c>
      <c r="AU238" s="250" t="s">
        <v>87</v>
      </c>
      <c r="AV238" s="13" t="s">
        <v>21</v>
      </c>
      <c r="AW238" s="13" t="s">
        <v>36</v>
      </c>
      <c r="AX238" s="13" t="s">
        <v>79</v>
      </c>
      <c r="AY238" s="250" t="s">
        <v>152</v>
      </c>
    </row>
    <row r="239" s="14" customFormat="1">
      <c r="A239" s="14"/>
      <c r="B239" s="251"/>
      <c r="C239" s="252"/>
      <c r="D239" s="242" t="s">
        <v>161</v>
      </c>
      <c r="E239" s="253" t="s">
        <v>1</v>
      </c>
      <c r="F239" s="254" t="s">
        <v>909</v>
      </c>
      <c r="G239" s="252"/>
      <c r="H239" s="255">
        <v>8.8000000000000007</v>
      </c>
      <c r="I239" s="256"/>
      <c r="J239" s="252"/>
      <c r="K239" s="252"/>
      <c r="L239" s="257"/>
      <c r="M239" s="258"/>
      <c r="N239" s="259"/>
      <c r="O239" s="259"/>
      <c r="P239" s="259"/>
      <c r="Q239" s="259"/>
      <c r="R239" s="259"/>
      <c r="S239" s="259"/>
      <c r="T239" s="26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1" t="s">
        <v>161</v>
      </c>
      <c r="AU239" s="261" t="s">
        <v>87</v>
      </c>
      <c r="AV239" s="14" t="s">
        <v>87</v>
      </c>
      <c r="AW239" s="14" t="s">
        <v>36</v>
      </c>
      <c r="AX239" s="14" t="s">
        <v>79</v>
      </c>
      <c r="AY239" s="261" t="s">
        <v>152</v>
      </c>
    </row>
    <row r="240" s="13" customFormat="1">
      <c r="A240" s="13"/>
      <c r="B240" s="240"/>
      <c r="C240" s="241"/>
      <c r="D240" s="242" t="s">
        <v>161</v>
      </c>
      <c r="E240" s="243" t="s">
        <v>1</v>
      </c>
      <c r="F240" s="244" t="s">
        <v>432</v>
      </c>
      <c r="G240" s="241"/>
      <c r="H240" s="243" t="s">
        <v>1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0" t="s">
        <v>161</v>
      </c>
      <c r="AU240" s="250" t="s">
        <v>87</v>
      </c>
      <c r="AV240" s="13" t="s">
        <v>21</v>
      </c>
      <c r="AW240" s="13" t="s">
        <v>36</v>
      </c>
      <c r="AX240" s="13" t="s">
        <v>79</v>
      </c>
      <c r="AY240" s="250" t="s">
        <v>152</v>
      </c>
    </row>
    <row r="241" s="14" customFormat="1">
      <c r="A241" s="14"/>
      <c r="B241" s="251"/>
      <c r="C241" s="252"/>
      <c r="D241" s="242" t="s">
        <v>161</v>
      </c>
      <c r="E241" s="253" t="s">
        <v>1</v>
      </c>
      <c r="F241" s="254" t="s">
        <v>910</v>
      </c>
      <c r="G241" s="252"/>
      <c r="H241" s="255">
        <v>7.7999999999999998</v>
      </c>
      <c r="I241" s="256"/>
      <c r="J241" s="252"/>
      <c r="K241" s="252"/>
      <c r="L241" s="257"/>
      <c r="M241" s="258"/>
      <c r="N241" s="259"/>
      <c r="O241" s="259"/>
      <c r="P241" s="259"/>
      <c r="Q241" s="259"/>
      <c r="R241" s="259"/>
      <c r="S241" s="259"/>
      <c r="T241" s="26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1" t="s">
        <v>161</v>
      </c>
      <c r="AU241" s="261" t="s">
        <v>87</v>
      </c>
      <c r="AV241" s="14" t="s">
        <v>87</v>
      </c>
      <c r="AW241" s="14" t="s">
        <v>36</v>
      </c>
      <c r="AX241" s="14" t="s">
        <v>79</v>
      </c>
      <c r="AY241" s="261" t="s">
        <v>152</v>
      </c>
    </row>
    <row r="242" s="13" customFormat="1">
      <c r="A242" s="13"/>
      <c r="B242" s="240"/>
      <c r="C242" s="241"/>
      <c r="D242" s="242" t="s">
        <v>161</v>
      </c>
      <c r="E242" s="243" t="s">
        <v>1</v>
      </c>
      <c r="F242" s="244" t="s">
        <v>434</v>
      </c>
      <c r="G242" s="241"/>
      <c r="H242" s="243" t="s">
        <v>1</v>
      </c>
      <c r="I242" s="245"/>
      <c r="J242" s="241"/>
      <c r="K242" s="241"/>
      <c r="L242" s="246"/>
      <c r="M242" s="247"/>
      <c r="N242" s="248"/>
      <c r="O242" s="248"/>
      <c r="P242" s="248"/>
      <c r="Q242" s="248"/>
      <c r="R242" s="248"/>
      <c r="S242" s="248"/>
      <c r="T242" s="24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0" t="s">
        <v>161</v>
      </c>
      <c r="AU242" s="250" t="s">
        <v>87</v>
      </c>
      <c r="AV242" s="13" t="s">
        <v>21</v>
      </c>
      <c r="AW242" s="13" t="s">
        <v>36</v>
      </c>
      <c r="AX242" s="13" t="s">
        <v>79</v>
      </c>
      <c r="AY242" s="250" t="s">
        <v>152</v>
      </c>
    </row>
    <row r="243" s="14" customFormat="1">
      <c r="A243" s="14"/>
      <c r="B243" s="251"/>
      <c r="C243" s="252"/>
      <c r="D243" s="242" t="s">
        <v>161</v>
      </c>
      <c r="E243" s="253" t="s">
        <v>1</v>
      </c>
      <c r="F243" s="254" t="s">
        <v>435</v>
      </c>
      <c r="G243" s="252"/>
      <c r="H243" s="255">
        <v>10.199999999999999</v>
      </c>
      <c r="I243" s="256"/>
      <c r="J243" s="252"/>
      <c r="K243" s="252"/>
      <c r="L243" s="257"/>
      <c r="M243" s="258"/>
      <c r="N243" s="259"/>
      <c r="O243" s="259"/>
      <c r="P243" s="259"/>
      <c r="Q243" s="259"/>
      <c r="R243" s="259"/>
      <c r="S243" s="259"/>
      <c r="T243" s="26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1" t="s">
        <v>161</v>
      </c>
      <c r="AU243" s="261" t="s">
        <v>87</v>
      </c>
      <c r="AV243" s="14" t="s">
        <v>87</v>
      </c>
      <c r="AW243" s="14" t="s">
        <v>36</v>
      </c>
      <c r="AX243" s="14" t="s">
        <v>79</v>
      </c>
      <c r="AY243" s="261" t="s">
        <v>152</v>
      </c>
    </row>
    <row r="244" s="15" customFormat="1">
      <c r="A244" s="15"/>
      <c r="B244" s="262"/>
      <c r="C244" s="263"/>
      <c r="D244" s="242" t="s">
        <v>161</v>
      </c>
      <c r="E244" s="264" t="s">
        <v>1</v>
      </c>
      <c r="F244" s="265" t="s">
        <v>182</v>
      </c>
      <c r="G244" s="263"/>
      <c r="H244" s="266">
        <v>42.100000000000001</v>
      </c>
      <c r="I244" s="267"/>
      <c r="J244" s="263"/>
      <c r="K244" s="263"/>
      <c r="L244" s="268"/>
      <c r="M244" s="269"/>
      <c r="N244" s="270"/>
      <c r="O244" s="270"/>
      <c r="P244" s="270"/>
      <c r="Q244" s="270"/>
      <c r="R244" s="270"/>
      <c r="S244" s="270"/>
      <c r="T244" s="271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72" t="s">
        <v>161</v>
      </c>
      <c r="AU244" s="272" t="s">
        <v>87</v>
      </c>
      <c r="AV244" s="15" t="s">
        <v>159</v>
      </c>
      <c r="AW244" s="15" t="s">
        <v>36</v>
      </c>
      <c r="AX244" s="15" t="s">
        <v>21</v>
      </c>
      <c r="AY244" s="272" t="s">
        <v>152</v>
      </c>
    </row>
    <row r="245" s="2" customFormat="1" ht="24.15" customHeight="1">
      <c r="A245" s="39"/>
      <c r="B245" s="40"/>
      <c r="C245" s="227" t="s">
        <v>357</v>
      </c>
      <c r="D245" s="227" t="s">
        <v>154</v>
      </c>
      <c r="E245" s="228" t="s">
        <v>466</v>
      </c>
      <c r="F245" s="229" t="s">
        <v>467</v>
      </c>
      <c r="G245" s="230" t="s">
        <v>157</v>
      </c>
      <c r="H245" s="231">
        <v>12.9</v>
      </c>
      <c r="I245" s="232"/>
      <c r="J245" s="233">
        <f>ROUND(I245*H245,2)</f>
        <v>0</v>
      </c>
      <c r="K245" s="229" t="s">
        <v>158</v>
      </c>
      <c r="L245" s="45"/>
      <c r="M245" s="234" t="s">
        <v>1</v>
      </c>
      <c r="N245" s="235" t="s">
        <v>44</v>
      </c>
      <c r="O245" s="92"/>
      <c r="P245" s="236">
        <f>O245*H245</f>
        <v>0</v>
      </c>
      <c r="Q245" s="236">
        <v>0.090620000000000006</v>
      </c>
      <c r="R245" s="236">
        <f>Q245*H245</f>
        <v>1.1689980000000002</v>
      </c>
      <c r="S245" s="236">
        <v>0</v>
      </c>
      <c r="T245" s="237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8" t="s">
        <v>159</v>
      </c>
      <c r="AT245" s="238" t="s">
        <v>154</v>
      </c>
      <c r="AU245" s="238" t="s">
        <v>87</v>
      </c>
      <c r="AY245" s="18" t="s">
        <v>152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8" t="s">
        <v>21</v>
      </c>
      <c r="BK245" s="239">
        <f>ROUND(I245*H245,2)</f>
        <v>0</v>
      </c>
      <c r="BL245" s="18" t="s">
        <v>159</v>
      </c>
      <c r="BM245" s="238" t="s">
        <v>919</v>
      </c>
    </row>
    <row r="246" s="13" customFormat="1">
      <c r="A246" s="13"/>
      <c r="B246" s="240"/>
      <c r="C246" s="241"/>
      <c r="D246" s="242" t="s">
        <v>161</v>
      </c>
      <c r="E246" s="243" t="s">
        <v>1</v>
      </c>
      <c r="F246" s="244" t="s">
        <v>469</v>
      </c>
      <c r="G246" s="241"/>
      <c r="H246" s="243" t="s">
        <v>1</v>
      </c>
      <c r="I246" s="245"/>
      <c r="J246" s="241"/>
      <c r="K246" s="241"/>
      <c r="L246" s="246"/>
      <c r="M246" s="247"/>
      <c r="N246" s="248"/>
      <c r="O246" s="248"/>
      <c r="P246" s="248"/>
      <c r="Q246" s="248"/>
      <c r="R246" s="248"/>
      <c r="S246" s="248"/>
      <c r="T246" s="24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0" t="s">
        <v>161</v>
      </c>
      <c r="AU246" s="250" t="s">
        <v>87</v>
      </c>
      <c r="AV246" s="13" t="s">
        <v>21</v>
      </c>
      <c r="AW246" s="13" t="s">
        <v>36</v>
      </c>
      <c r="AX246" s="13" t="s">
        <v>79</v>
      </c>
      <c r="AY246" s="250" t="s">
        <v>152</v>
      </c>
    </row>
    <row r="247" s="14" customFormat="1">
      <c r="A247" s="14"/>
      <c r="B247" s="251"/>
      <c r="C247" s="252"/>
      <c r="D247" s="242" t="s">
        <v>161</v>
      </c>
      <c r="E247" s="253" t="s">
        <v>1</v>
      </c>
      <c r="F247" s="254" t="s">
        <v>920</v>
      </c>
      <c r="G247" s="252"/>
      <c r="H247" s="255">
        <v>6.7000000000000002</v>
      </c>
      <c r="I247" s="256"/>
      <c r="J247" s="252"/>
      <c r="K247" s="252"/>
      <c r="L247" s="257"/>
      <c r="M247" s="258"/>
      <c r="N247" s="259"/>
      <c r="O247" s="259"/>
      <c r="P247" s="259"/>
      <c r="Q247" s="259"/>
      <c r="R247" s="259"/>
      <c r="S247" s="259"/>
      <c r="T247" s="260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1" t="s">
        <v>161</v>
      </c>
      <c r="AU247" s="261" t="s">
        <v>87</v>
      </c>
      <c r="AV247" s="14" t="s">
        <v>87</v>
      </c>
      <c r="AW247" s="14" t="s">
        <v>36</v>
      </c>
      <c r="AX247" s="14" t="s">
        <v>79</v>
      </c>
      <c r="AY247" s="261" t="s">
        <v>152</v>
      </c>
    </row>
    <row r="248" s="13" customFormat="1">
      <c r="A248" s="13"/>
      <c r="B248" s="240"/>
      <c r="C248" s="241"/>
      <c r="D248" s="242" t="s">
        <v>161</v>
      </c>
      <c r="E248" s="243" t="s">
        <v>1</v>
      </c>
      <c r="F248" s="244" t="s">
        <v>471</v>
      </c>
      <c r="G248" s="241"/>
      <c r="H248" s="243" t="s">
        <v>1</v>
      </c>
      <c r="I248" s="245"/>
      <c r="J248" s="241"/>
      <c r="K248" s="241"/>
      <c r="L248" s="246"/>
      <c r="M248" s="247"/>
      <c r="N248" s="248"/>
      <c r="O248" s="248"/>
      <c r="P248" s="248"/>
      <c r="Q248" s="248"/>
      <c r="R248" s="248"/>
      <c r="S248" s="248"/>
      <c r="T248" s="24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0" t="s">
        <v>161</v>
      </c>
      <c r="AU248" s="250" t="s">
        <v>87</v>
      </c>
      <c r="AV248" s="13" t="s">
        <v>21</v>
      </c>
      <c r="AW248" s="13" t="s">
        <v>36</v>
      </c>
      <c r="AX248" s="13" t="s">
        <v>79</v>
      </c>
      <c r="AY248" s="250" t="s">
        <v>152</v>
      </c>
    </row>
    <row r="249" s="14" customFormat="1">
      <c r="A249" s="14"/>
      <c r="B249" s="251"/>
      <c r="C249" s="252"/>
      <c r="D249" s="242" t="s">
        <v>161</v>
      </c>
      <c r="E249" s="253" t="s">
        <v>1</v>
      </c>
      <c r="F249" s="254" t="s">
        <v>921</v>
      </c>
      <c r="G249" s="252"/>
      <c r="H249" s="255">
        <v>3.1000000000000001</v>
      </c>
      <c r="I249" s="256"/>
      <c r="J249" s="252"/>
      <c r="K249" s="252"/>
      <c r="L249" s="257"/>
      <c r="M249" s="258"/>
      <c r="N249" s="259"/>
      <c r="O249" s="259"/>
      <c r="P249" s="259"/>
      <c r="Q249" s="259"/>
      <c r="R249" s="259"/>
      <c r="S249" s="259"/>
      <c r="T249" s="260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1" t="s">
        <v>161</v>
      </c>
      <c r="AU249" s="261" t="s">
        <v>87</v>
      </c>
      <c r="AV249" s="14" t="s">
        <v>87</v>
      </c>
      <c r="AW249" s="14" t="s">
        <v>36</v>
      </c>
      <c r="AX249" s="14" t="s">
        <v>79</v>
      </c>
      <c r="AY249" s="261" t="s">
        <v>152</v>
      </c>
    </row>
    <row r="250" s="13" customFormat="1">
      <c r="A250" s="13"/>
      <c r="B250" s="240"/>
      <c r="C250" s="241"/>
      <c r="D250" s="242" t="s">
        <v>161</v>
      </c>
      <c r="E250" s="243" t="s">
        <v>1</v>
      </c>
      <c r="F250" s="244" t="s">
        <v>473</v>
      </c>
      <c r="G250" s="241"/>
      <c r="H250" s="243" t="s">
        <v>1</v>
      </c>
      <c r="I250" s="245"/>
      <c r="J250" s="241"/>
      <c r="K250" s="241"/>
      <c r="L250" s="246"/>
      <c r="M250" s="247"/>
      <c r="N250" s="248"/>
      <c r="O250" s="248"/>
      <c r="P250" s="248"/>
      <c r="Q250" s="248"/>
      <c r="R250" s="248"/>
      <c r="S250" s="248"/>
      <c r="T250" s="24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0" t="s">
        <v>161</v>
      </c>
      <c r="AU250" s="250" t="s">
        <v>87</v>
      </c>
      <c r="AV250" s="13" t="s">
        <v>21</v>
      </c>
      <c r="AW250" s="13" t="s">
        <v>36</v>
      </c>
      <c r="AX250" s="13" t="s">
        <v>79</v>
      </c>
      <c r="AY250" s="250" t="s">
        <v>152</v>
      </c>
    </row>
    <row r="251" s="14" customFormat="1">
      <c r="A251" s="14"/>
      <c r="B251" s="251"/>
      <c r="C251" s="252"/>
      <c r="D251" s="242" t="s">
        <v>161</v>
      </c>
      <c r="E251" s="253" t="s">
        <v>1</v>
      </c>
      <c r="F251" s="254" t="s">
        <v>921</v>
      </c>
      <c r="G251" s="252"/>
      <c r="H251" s="255">
        <v>3.1000000000000001</v>
      </c>
      <c r="I251" s="256"/>
      <c r="J251" s="252"/>
      <c r="K251" s="252"/>
      <c r="L251" s="257"/>
      <c r="M251" s="258"/>
      <c r="N251" s="259"/>
      <c r="O251" s="259"/>
      <c r="P251" s="259"/>
      <c r="Q251" s="259"/>
      <c r="R251" s="259"/>
      <c r="S251" s="259"/>
      <c r="T251" s="260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1" t="s">
        <v>161</v>
      </c>
      <c r="AU251" s="261" t="s">
        <v>87</v>
      </c>
      <c r="AV251" s="14" t="s">
        <v>87</v>
      </c>
      <c r="AW251" s="14" t="s">
        <v>36</v>
      </c>
      <c r="AX251" s="14" t="s">
        <v>79</v>
      </c>
      <c r="AY251" s="261" t="s">
        <v>152</v>
      </c>
    </row>
    <row r="252" s="15" customFormat="1">
      <c r="A252" s="15"/>
      <c r="B252" s="262"/>
      <c r="C252" s="263"/>
      <c r="D252" s="242" t="s">
        <v>161</v>
      </c>
      <c r="E252" s="264" t="s">
        <v>1</v>
      </c>
      <c r="F252" s="265" t="s">
        <v>182</v>
      </c>
      <c r="G252" s="263"/>
      <c r="H252" s="266">
        <v>12.9</v>
      </c>
      <c r="I252" s="267"/>
      <c r="J252" s="263"/>
      <c r="K252" s="263"/>
      <c r="L252" s="268"/>
      <c r="M252" s="269"/>
      <c r="N252" s="270"/>
      <c r="O252" s="270"/>
      <c r="P252" s="270"/>
      <c r="Q252" s="270"/>
      <c r="R252" s="270"/>
      <c r="S252" s="270"/>
      <c r="T252" s="271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72" t="s">
        <v>161</v>
      </c>
      <c r="AU252" s="272" t="s">
        <v>87</v>
      </c>
      <c r="AV252" s="15" t="s">
        <v>159</v>
      </c>
      <c r="AW252" s="15" t="s">
        <v>36</v>
      </c>
      <c r="AX252" s="15" t="s">
        <v>21</v>
      </c>
      <c r="AY252" s="272" t="s">
        <v>152</v>
      </c>
    </row>
    <row r="253" s="2" customFormat="1" ht="24.15" customHeight="1">
      <c r="A253" s="39"/>
      <c r="B253" s="40"/>
      <c r="C253" s="273" t="s">
        <v>362</v>
      </c>
      <c r="D253" s="273" t="s">
        <v>291</v>
      </c>
      <c r="E253" s="274" t="s">
        <v>476</v>
      </c>
      <c r="F253" s="275" t="s">
        <v>477</v>
      </c>
      <c r="G253" s="276" t="s">
        <v>157</v>
      </c>
      <c r="H253" s="277">
        <v>6.9009999999999998</v>
      </c>
      <c r="I253" s="278"/>
      <c r="J253" s="279">
        <f>ROUND(I253*H253,2)</f>
        <v>0</v>
      </c>
      <c r="K253" s="275" t="s">
        <v>158</v>
      </c>
      <c r="L253" s="280"/>
      <c r="M253" s="281" t="s">
        <v>1</v>
      </c>
      <c r="N253" s="282" t="s">
        <v>44</v>
      </c>
      <c r="O253" s="92"/>
      <c r="P253" s="236">
        <f>O253*H253</f>
        <v>0</v>
      </c>
      <c r="Q253" s="236">
        <v>0.17599999999999999</v>
      </c>
      <c r="R253" s="236">
        <f>Q253*H253</f>
        <v>1.2145759999999999</v>
      </c>
      <c r="S253" s="236">
        <v>0</v>
      </c>
      <c r="T253" s="237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8" t="s">
        <v>201</v>
      </c>
      <c r="AT253" s="238" t="s">
        <v>291</v>
      </c>
      <c r="AU253" s="238" t="s">
        <v>87</v>
      </c>
      <c r="AY253" s="18" t="s">
        <v>152</v>
      </c>
      <c r="BE253" s="239">
        <f>IF(N253="základní",J253,0)</f>
        <v>0</v>
      </c>
      <c r="BF253" s="239">
        <f>IF(N253="snížená",J253,0)</f>
        <v>0</v>
      </c>
      <c r="BG253" s="239">
        <f>IF(N253="zákl. přenesená",J253,0)</f>
        <v>0</v>
      </c>
      <c r="BH253" s="239">
        <f>IF(N253="sníž. přenesená",J253,0)</f>
        <v>0</v>
      </c>
      <c r="BI253" s="239">
        <f>IF(N253="nulová",J253,0)</f>
        <v>0</v>
      </c>
      <c r="BJ253" s="18" t="s">
        <v>21</v>
      </c>
      <c r="BK253" s="239">
        <f>ROUND(I253*H253,2)</f>
        <v>0</v>
      </c>
      <c r="BL253" s="18" t="s">
        <v>159</v>
      </c>
      <c r="BM253" s="238" t="s">
        <v>922</v>
      </c>
    </row>
    <row r="254" s="13" customFormat="1">
      <c r="A254" s="13"/>
      <c r="B254" s="240"/>
      <c r="C254" s="241"/>
      <c r="D254" s="242" t="s">
        <v>161</v>
      </c>
      <c r="E254" s="243" t="s">
        <v>1</v>
      </c>
      <c r="F254" s="244" t="s">
        <v>469</v>
      </c>
      <c r="G254" s="241"/>
      <c r="H254" s="243" t="s">
        <v>1</v>
      </c>
      <c r="I254" s="245"/>
      <c r="J254" s="241"/>
      <c r="K254" s="241"/>
      <c r="L254" s="246"/>
      <c r="M254" s="247"/>
      <c r="N254" s="248"/>
      <c r="O254" s="248"/>
      <c r="P254" s="248"/>
      <c r="Q254" s="248"/>
      <c r="R254" s="248"/>
      <c r="S254" s="248"/>
      <c r="T254" s="24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0" t="s">
        <v>161</v>
      </c>
      <c r="AU254" s="250" t="s">
        <v>87</v>
      </c>
      <c r="AV254" s="13" t="s">
        <v>21</v>
      </c>
      <c r="AW254" s="13" t="s">
        <v>36</v>
      </c>
      <c r="AX254" s="13" t="s">
        <v>79</v>
      </c>
      <c r="AY254" s="250" t="s">
        <v>152</v>
      </c>
    </row>
    <row r="255" s="14" customFormat="1">
      <c r="A255" s="14"/>
      <c r="B255" s="251"/>
      <c r="C255" s="252"/>
      <c r="D255" s="242" t="s">
        <v>161</v>
      </c>
      <c r="E255" s="253" t="s">
        <v>1</v>
      </c>
      <c r="F255" s="254" t="s">
        <v>920</v>
      </c>
      <c r="G255" s="252"/>
      <c r="H255" s="255">
        <v>6.7000000000000002</v>
      </c>
      <c r="I255" s="256"/>
      <c r="J255" s="252"/>
      <c r="K255" s="252"/>
      <c r="L255" s="257"/>
      <c r="M255" s="258"/>
      <c r="N255" s="259"/>
      <c r="O255" s="259"/>
      <c r="P255" s="259"/>
      <c r="Q255" s="259"/>
      <c r="R255" s="259"/>
      <c r="S255" s="259"/>
      <c r="T255" s="260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1" t="s">
        <v>161</v>
      </c>
      <c r="AU255" s="261" t="s">
        <v>87</v>
      </c>
      <c r="AV255" s="14" t="s">
        <v>87</v>
      </c>
      <c r="AW255" s="14" t="s">
        <v>36</v>
      </c>
      <c r="AX255" s="14" t="s">
        <v>21</v>
      </c>
      <c r="AY255" s="261" t="s">
        <v>152</v>
      </c>
    </row>
    <row r="256" s="14" customFormat="1">
      <c r="A256" s="14"/>
      <c r="B256" s="251"/>
      <c r="C256" s="252"/>
      <c r="D256" s="242" t="s">
        <v>161</v>
      </c>
      <c r="E256" s="252"/>
      <c r="F256" s="254" t="s">
        <v>923</v>
      </c>
      <c r="G256" s="252"/>
      <c r="H256" s="255">
        <v>6.9009999999999998</v>
      </c>
      <c r="I256" s="256"/>
      <c r="J256" s="252"/>
      <c r="K256" s="252"/>
      <c r="L256" s="257"/>
      <c r="M256" s="258"/>
      <c r="N256" s="259"/>
      <c r="O256" s="259"/>
      <c r="P256" s="259"/>
      <c r="Q256" s="259"/>
      <c r="R256" s="259"/>
      <c r="S256" s="259"/>
      <c r="T256" s="260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1" t="s">
        <v>161</v>
      </c>
      <c r="AU256" s="261" t="s">
        <v>87</v>
      </c>
      <c r="AV256" s="14" t="s">
        <v>87</v>
      </c>
      <c r="AW256" s="14" t="s">
        <v>4</v>
      </c>
      <c r="AX256" s="14" t="s">
        <v>21</v>
      </c>
      <c r="AY256" s="261" t="s">
        <v>152</v>
      </c>
    </row>
    <row r="257" s="2" customFormat="1" ht="24.15" customHeight="1">
      <c r="A257" s="39"/>
      <c r="B257" s="40"/>
      <c r="C257" s="273" t="s">
        <v>367</v>
      </c>
      <c r="D257" s="273" t="s">
        <v>291</v>
      </c>
      <c r="E257" s="274" t="s">
        <v>481</v>
      </c>
      <c r="F257" s="275" t="s">
        <v>482</v>
      </c>
      <c r="G257" s="276" t="s">
        <v>157</v>
      </c>
      <c r="H257" s="277">
        <v>3.1930000000000001</v>
      </c>
      <c r="I257" s="278"/>
      <c r="J257" s="279">
        <f>ROUND(I257*H257,2)</f>
        <v>0</v>
      </c>
      <c r="K257" s="275" t="s">
        <v>158</v>
      </c>
      <c r="L257" s="280"/>
      <c r="M257" s="281" t="s">
        <v>1</v>
      </c>
      <c r="N257" s="282" t="s">
        <v>44</v>
      </c>
      <c r="O257" s="92"/>
      <c r="P257" s="236">
        <f>O257*H257</f>
        <v>0</v>
      </c>
      <c r="Q257" s="236">
        <v>0.17499999999999999</v>
      </c>
      <c r="R257" s="236">
        <f>Q257*H257</f>
        <v>0.55877500000000002</v>
      </c>
      <c r="S257" s="236">
        <v>0</v>
      </c>
      <c r="T257" s="237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8" t="s">
        <v>201</v>
      </c>
      <c r="AT257" s="238" t="s">
        <v>291</v>
      </c>
      <c r="AU257" s="238" t="s">
        <v>87</v>
      </c>
      <c r="AY257" s="18" t="s">
        <v>152</v>
      </c>
      <c r="BE257" s="239">
        <f>IF(N257="základní",J257,0)</f>
        <v>0</v>
      </c>
      <c r="BF257" s="239">
        <f>IF(N257="snížená",J257,0)</f>
        <v>0</v>
      </c>
      <c r="BG257" s="239">
        <f>IF(N257="zákl. přenesená",J257,0)</f>
        <v>0</v>
      </c>
      <c r="BH257" s="239">
        <f>IF(N257="sníž. přenesená",J257,0)</f>
        <v>0</v>
      </c>
      <c r="BI257" s="239">
        <f>IF(N257="nulová",J257,0)</f>
        <v>0</v>
      </c>
      <c r="BJ257" s="18" t="s">
        <v>21</v>
      </c>
      <c r="BK257" s="239">
        <f>ROUND(I257*H257,2)</f>
        <v>0</v>
      </c>
      <c r="BL257" s="18" t="s">
        <v>159</v>
      </c>
      <c r="BM257" s="238" t="s">
        <v>924</v>
      </c>
    </row>
    <row r="258" s="13" customFormat="1">
      <c r="A258" s="13"/>
      <c r="B258" s="240"/>
      <c r="C258" s="241"/>
      <c r="D258" s="242" t="s">
        <v>161</v>
      </c>
      <c r="E258" s="243" t="s">
        <v>1</v>
      </c>
      <c r="F258" s="244" t="s">
        <v>471</v>
      </c>
      <c r="G258" s="241"/>
      <c r="H258" s="243" t="s">
        <v>1</v>
      </c>
      <c r="I258" s="245"/>
      <c r="J258" s="241"/>
      <c r="K258" s="241"/>
      <c r="L258" s="246"/>
      <c r="M258" s="247"/>
      <c r="N258" s="248"/>
      <c r="O258" s="248"/>
      <c r="P258" s="248"/>
      <c r="Q258" s="248"/>
      <c r="R258" s="248"/>
      <c r="S258" s="248"/>
      <c r="T258" s="24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0" t="s">
        <v>161</v>
      </c>
      <c r="AU258" s="250" t="s">
        <v>87</v>
      </c>
      <c r="AV258" s="13" t="s">
        <v>21</v>
      </c>
      <c r="AW258" s="13" t="s">
        <v>36</v>
      </c>
      <c r="AX258" s="13" t="s">
        <v>79</v>
      </c>
      <c r="AY258" s="250" t="s">
        <v>152</v>
      </c>
    </row>
    <row r="259" s="14" customFormat="1">
      <c r="A259" s="14"/>
      <c r="B259" s="251"/>
      <c r="C259" s="252"/>
      <c r="D259" s="242" t="s">
        <v>161</v>
      </c>
      <c r="E259" s="253" t="s">
        <v>1</v>
      </c>
      <c r="F259" s="254" t="s">
        <v>921</v>
      </c>
      <c r="G259" s="252"/>
      <c r="H259" s="255">
        <v>3.1000000000000001</v>
      </c>
      <c r="I259" s="256"/>
      <c r="J259" s="252"/>
      <c r="K259" s="252"/>
      <c r="L259" s="257"/>
      <c r="M259" s="258"/>
      <c r="N259" s="259"/>
      <c r="O259" s="259"/>
      <c r="P259" s="259"/>
      <c r="Q259" s="259"/>
      <c r="R259" s="259"/>
      <c r="S259" s="259"/>
      <c r="T259" s="260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1" t="s">
        <v>161</v>
      </c>
      <c r="AU259" s="261" t="s">
        <v>87</v>
      </c>
      <c r="AV259" s="14" t="s">
        <v>87</v>
      </c>
      <c r="AW259" s="14" t="s">
        <v>36</v>
      </c>
      <c r="AX259" s="14" t="s">
        <v>21</v>
      </c>
      <c r="AY259" s="261" t="s">
        <v>152</v>
      </c>
    </row>
    <row r="260" s="14" customFormat="1">
      <c r="A260" s="14"/>
      <c r="B260" s="251"/>
      <c r="C260" s="252"/>
      <c r="D260" s="242" t="s">
        <v>161</v>
      </c>
      <c r="E260" s="252"/>
      <c r="F260" s="254" t="s">
        <v>925</v>
      </c>
      <c r="G260" s="252"/>
      <c r="H260" s="255">
        <v>3.1930000000000001</v>
      </c>
      <c r="I260" s="256"/>
      <c r="J260" s="252"/>
      <c r="K260" s="252"/>
      <c r="L260" s="257"/>
      <c r="M260" s="258"/>
      <c r="N260" s="259"/>
      <c r="O260" s="259"/>
      <c r="P260" s="259"/>
      <c r="Q260" s="259"/>
      <c r="R260" s="259"/>
      <c r="S260" s="259"/>
      <c r="T260" s="26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1" t="s">
        <v>161</v>
      </c>
      <c r="AU260" s="261" t="s">
        <v>87</v>
      </c>
      <c r="AV260" s="14" t="s">
        <v>87</v>
      </c>
      <c r="AW260" s="14" t="s">
        <v>4</v>
      </c>
      <c r="AX260" s="14" t="s">
        <v>21</v>
      </c>
      <c r="AY260" s="261" t="s">
        <v>152</v>
      </c>
    </row>
    <row r="261" s="2" customFormat="1" ht="24.15" customHeight="1">
      <c r="A261" s="39"/>
      <c r="B261" s="40"/>
      <c r="C261" s="273" t="s">
        <v>373</v>
      </c>
      <c r="D261" s="273" t="s">
        <v>291</v>
      </c>
      <c r="E261" s="274" t="s">
        <v>486</v>
      </c>
      <c r="F261" s="275" t="s">
        <v>487</v>
      </c>
      <c r="G261" s="276" t="s">
        <v>157</v>
      </c>
      <c r="H261" s="277">
        <v>3.1930000000000001</v>
      </c>
      <c r="I261" s="278"/>
      <c r="J261" s="279">
        <f>ROUND(I261*H261,2)</f>
        <v>0</v>
      </c>
      <c r="K261" s="275" t="s">
        <v>1</v>
      </c>
      <c r="L261" s="280"/>
      <c r="M261" s="281" t="s">
        <v>1</v>
      </c>
      <c r="N261" s="282" t="s">
        <v>44</v>
      </c>
      <c r="O261" s="92"/>
      <c r="P261" s="236">
        <f>O261*H261</f>
        <v>0</v>
      </c>
      <c r="Q261" s="236">
        <v>0.17599999999999999</v>
      </c>
      <c r="R261" s="236">
        <f>Q261*H261</f>
        <v>0.56196800000000002</v>
      </c>
      <c r="S261" s="236">
        <v>0</v>
      </c>
      <c r="T261" s="237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8" t="s">
        <v>201</v>
      </c>
      <c r="AT261" s="238" t="s">
        <v>291</v>
      </c>
      <c r="AU261" s="238" t="s">
        <v>87</v>
      </c>
      <c r="AY261" s="18" t="s">
        <v>152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8" t="s">
        <v>21</v>
      </c>
      <c r="BK261" s="239">
        <f>ROUND(I261*H261,2)</f>
        <v>0</v>
      </c>
      <c r="BL261" s="18" t="s">
        <v>159</v>
      </c>
      <c r="BM261" s="238" t="s">
        <v>926</v>
      </c>
    </row>
    <row r="262" s="13" customFormat="1">
      <c r="A262" s="13"/>
      <c r="B262" s="240"/>
      <c r="C262" s="241"/>
      <c r="D262" s="242" t="s">
        <v>161</v>
      </c>
      <c r="E262" s="243" t="s">
        <v>1</v>
      </c>
      <c r="F262" s="244" t="s">
        <v>473</v>
      </c>
      <c r="G262" s="241"/>
      <c r="H262" s="243" t="s">
        <v>1</v>
      </c>
      <c r="I262" s="245"/>
      <c r="J262" s="241"/>
      <c r="K262" s="241"/>
      <c r="L262" s="246"/>
      <c r="M262" s="247"/>
      <c r="N262" s="248"/>
      <c r="O262" s="248"/>
      <c r="P262" s="248"/>
      <c r="Q262" s="248"/>
      <c r="R262" s="248"/>
      <c r="S262" s="248"/>
      <c r="T262" s="24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0" t="s">
        <v>161</v>
      </c>
      <c r="AU262" s="250" t="s">
        <v>87</v>
      </c>
      <c r="AV262" s="13" t="s">
        <v>21</v>
      </c>
      <c r="AW262" s="13" t="s">
        <v>36</v>
      </c>
      <c r="AX262" s="13" t="s">
        <v>79</v>
      </c>
      <c r="AY262" s="250" t="s">
        <v>152</v>
      </c>
    </row>
    <row r="263" s="14" customFormat="1">
      <c r="A263" s="14"/>
      <c r="B263" s="251"/>
      <c r="C263" s="252"/>
      <c r="D263" s="242" t="s">
        <v>161</v>
      </c>
      <c r="E263" s="253" t="s">
        <v>1</v>
      </c>
      <c r="F263" s="254" t="s">
        <v>921</v>
      </c>
      <c r="G263" s="252"/>
      <c r="H263" s="255">
        <v>3.1000000000000001</v>
      </c>
      <c r="I263" s="256"/>
      <c r="J263" s="252"/>
      <c r="K263" s="252"/>
      <c r="L263" s="257"/>
      <c r="M263" s="258"/>
      <c r="N263" s="259"/>
      <c r="O263" s="259"/>
      <c r="P263" s="259"/>
      <c r="Q263" s="259"/>
      <c r="R263" s="259"/>
      <c r="S263" s="259"/>
      <c r="T263" s="260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1" t="s">
        <v>161</v>
      </c>
      <c r="AU263" s="261" t="s">
        <v>87</v>
      </c>
      <c r="AV263" s="14" t="s">
        <v>87</v>
      </c>
      <c r="AW263" s="14" t="s">
        <v>36</v>
      </c>
      <c r="AX263" s="14" t="s">
        <v>21</v>
      </c>
      <c r="AY263" s="261" t="s">
        <v>152</v>
      </c>
    </row>
    <row r="264" s="14" customFormat="1">
      <c r="A264" s="14"/>
      <c r="B264" s="251"/>
      <c r="C264" s="252"/>
      <c r="D264" s="242" t="s">
        <v>161</v>
      </c>
      <c r="E264" s="252"/>
      <c r="F264" s="254" t="s">
        <v>925</v>
      </c>
      <c r="G264" s="252"/>
      <c r="H264" s="255">
        <v>3.1930000000000001</v>
      </c>
      <c r="I264" s="256"/>
      <c r="J264" s="252"/>
      <c r="K264" s="252"/>
      <c r="L264" s="257"/>
      <c r="M264" s="258"/>
      <c r="N264" s="259"/>
      <c r="O264" s="259"/>
      <c r="P264" s="259"/>
      <c r="Q264" s="259"/>
      <c r="R264" s="259"/>
      <c r="S264" s="259"/>
      <c r="T264" s="260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1" t="s">
        <v>161</v>
      </c>
      <c r="AU264" s="261" t="s">
        <v>87</v>
      </c>
      <c r="AV264" s="14" t="s">
        <v>87</v>
      </c>
      <c r="AW264" s="14" t="s">
        <v>4</v>
      </c>
      <c r="AX264" s="14" t="s">
        <v>21</v>
      </c>
      <c r="AY264" s="261" t="s">
        <v>152</v>
      </c>
    </row>
    <row r="265" s="2" customFormat="1" ht="37.8" customHeight="1">
      <c r="A265" s="39"/>
      <c r="B265" s="40"/>
      <c r="C265" s="227" t="s">
        <v>379</v>
      </c>
      <c r="D265" s="227" t="s">
        <v>154</v>
      </c>
      <c r="E265" s="228" t="s">
        <v>491</v>
      </c>
      <c r="F265" s="229" t="s">
        <v>492</v>
      </c>
      <c r="G265" s="230" t="s">
        <v>157</v>
      </c>
      <c r="H265" s="231">
        <v>12.9</v>
      </c>
      <c r="I265" s="232"/>
      <c r="J265" s="233">
        <f>ROUND(I265*H265,2)</f>
        <v>0</v>
      </c>
      <c r="K265" s="229" t="s">
        <v>158</v>
      </c>
      <c r="L265" s="45"/>
      <c r="M265" s="234" t="s">
        <v>1</v>
      </c>
      <c r="N265" s="235" t="s">
        <v>44</v>
      </c>
      <c r="O265" s="92"/>
      <c r="P265" s="236">
        <f>O265*H265</f>
        <v>0</v>
      </c>
      <c r="Q265" s="236">
        <v>0</v>
      </c>
      <c r="R265" s="236">
        <f>Q265*H265</f>
        <v>0</v>
      </c>
      <c r="S265" s="236">
        <v>0</v>
      </c>
      <c r="T265" s="237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8" t="s">
        <v>159</v>
      </c>
      <c r="AT265" s="238" t="s">
        <v>154</v>
      </c>
      <c r="AU265" s="238" t="s">
        <v>87</v>
      </c>
      <c r="AY265" s="18" t="s">
        <v>152</v>
      </c>
      <c r="BE265" s="239">
        <f>IF(N265="základní",J265,0)</f>
        <v>0</v>
      </c>
      <c r="BF265" s="239">
        <f>IF(N265="snížená",J265,0)</f>
        <v>0</v>
      </c>
      <c r="BG265" s="239">
        <f>IF(N265="zákl. přenesená",J265,0)</f>
        <v>0</v>
      </c>
      <c r="BH265" s="239">
        <f>IF(N265="sníž. přenesená",J265,0)</f>
        <v>0</v>
      </c>
      <c r="BI265" s="239">
        <f>IF(N265="nulová",J265,0)</f>
        <v>0</v>
      </c>
      <c r="BJ265" s="18" t="s">
        <v>21</v>
      </c>
      <c r="BK265" s="239">
        <f>ROUND(I265*H265,2)</f>
        <v>0</v>
      </c>
      <c r="BL265" s="18" t="s">
        <v>159</v>
      </c>
      <c r="BM265" s="238" t="s">
        <v>927</v>
      </c>
    </row>
    <row r="266" s="13" customFormat="1">
      <c r="A266" s="13"/>
      <c r="B266" s="240"/>
      <c r="C266" s="241"/>
      <c r="D266" s="242" t="s">
        <v>161</v>
      </c>
      <c r="E266" s="243" t="s">
        <v>1</v>
      </c>
      <c r="F266" s="244" t="s">
        <v>469</v>
      </c>
      <c r="G266" s="241"/>
      <c r="H266" s="243" t="s">
        <v>1</v>
      </c>
      <c r="I266" s="245"/>
      <c r="J266" s="241"/>
      <c r="K266" s="241"/>
      <c r="L266" s="246"/>
      <c r="M266" s="247"/>
      <c r="N266" s="248"/>
      <c r="O266" s="248"/>
      <c r="P266" s="248"/>
      <c r="Q266" s="248"/>
      <c r="R266" s="248"/>
      <c r="S266" s="248"/>
      <c r="T266" s="24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0" t="s">
        <v>161</v>
      </c>
      <c r="AU266" s="250" t="s">
        <v>87</v>
      </c>
      <c r="AV266" s="13" t="s">
        <v>21</v>
      </c>
      <c r="AW266" s="13" t="s">
        <v>36</v>
      </c>
      <c r="AX266" s="13" t="s">
        <v>79</v>
      </c>
      <c r="AY266" s="250" t="s">
        <v>152</v>
      </c>
    </row>
    <row r="267" s="14" customFormat="1">
      <c r="A267" s="14"/>
      <c r="B267" s="251"/>
      <c r="C267" s="252"/>
      <c r="D267" s="242" t="s">
        <v>161</v>
      </c>
      <c r="E267" s="253" t="s">
        <v>1</v>
      </c>
      <c r="F267" s="254" t="s">
        <v>920</v>
      </c>
      <c r="G267" s="252"/>
      <c r="H267" s="255">
        <v>6.7000000000000002</v>
      </c>
      <c r="I267" s="256"/>
      <c r="J267" s="252"/>
      <c r="K267" s="252"/>
      <c r="L267" s="257"/>
      <c r="M267" s="258"/>
      <c r="N267" s="259"/>
      <c r="O267" s="259"/>
      <c r="P267" s="259"/>
      <c r="Q267" s="259"/>
      <c r="R267" s="259"/>
      <c r="S267" s="259"/>
      <c r="T267" s="260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1" t="s">
        <v>161</v>
      </c>
      <c r="AU267" s="261" t="s">
        <v>87</v>
      </c>
      <c r="AV267" s="14" t="s">
        <v>87</v>
      </c>
      <c r="AW267" s="14" t="s">
        <v>36</v>
      </c>
      <c r="AX267" s="14" t="s">
        <v>79</v>
      </c>
      <c r="AY267" s="261" t="s">
        <v>152</v>
      </c>
    </row>
    <row r="268" s="13" customFormat="1">
      <c r="A268" s="13"/>
      <c r="B268" s="240"/>
      <c r="C268" s="241"/>
      <c r="D268" s="242" t="s">
        <v>161</v>
      </c>
      <c r="E268" s="243" t="s">
        <v>1</v>
      </c>
      <c r="F268" s="244" t="s">
        <v>471</v>
      </c>
      <c r="G268" s="241"/>
      <c r="H268" s="243" t="s">
        <v>1</v>
      </c>
      <c r="I268" s="245"/>
      <c r="J268" s="241"/>
      <c r="K268" s="241"/>
      <c r="L268" s="246"/>
      <c r="M268" s="247"/>
      <c r="N268" s="248"/>
      <c r="O268" s="248"/>
      <c r="P268" s="248"/>
      <c r="Q268" s="248"/>
      <c r="R268" s="248"/>
      <c r="S268" s="248"/>
      <c r="T268" s="24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0" t="s">
        <v>161</v>
      </c>
      <c r="AU268" s="250" t="s">
        <v>87</v>
      </c>
      <c r="AV268" s="13" t="s">
        <v>21</v>
      </c>
      <c r="AW268" s="13" t="s">
        <v>36</v>
      </c>
      <c r="AX268" s="13" t="s">
        <v>79</v>
      </c>
      <c r="AY268" s="250" t="s">
        <v>152</v>
      </c>
    </row>
    <row r="269" s="14" customFormat="1">
      <c r="A269" s="14"/>
      <c r="B269" s="251"/>
      <c r="C269" s="252"/>
      <c r="D269" s="242" t="s">
        <v>161</v>
      </c>
      <c r="E269" s="253" t="s">
        <v>1</v>
      </c>
      <c r="F269" s="254" t="s">
        <v>921</v>
      </c>
      <c r="G269" s="252"/>
      <c r="H269" s="255">
        <v>3.1000000000000001</v>
      </c>
      <c r="I269" s="256"/>
      <c r="J269" s="252"/>
      <c r="K269" s="252"/>
      <c r="L269" s="257"/>
      <c r="M269" s="258"/>
      <c r="N269" s="259"/>
      <c r="O269" s="259"/>
      <c r="P269" s="259"/>
      <c r="Q269" s="259"/>
      <c r="R269" s="259"/>
      <c r="S269" s="259"/>
      <c r="T269" s="260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1" t="s">
        <v>161</v>
      </c>
      <c r="AU269" s="261" t="s">
        <v>87</v>
      </c>
      <c r="AV269" s="14" t="s">
        <v>87</v>
      </c>
      <c r="AW269" s="14" t="s">
        <v>36</v>
      </c>
      <c r="AX269" s="14" t="s">
        <v>79</v>
      </c>
      <c r="AY269" s="261" t="s">
        <v>152</v>
      </c>
    </row>
    <row r="270" s="13" customFormat="1">
      <c r="A270" s="13"/>
      <c r="B270" s="240"/>
      <c r="C270" s="241"/>
      <c r="D270" s="242" t="s">
        <v>161</v>
      </c>
      <c r="E270" s="243" t="s">
        <v>1</v>
      </c>
      <c r="F270" s="244" t="s">
        <v>473</v>
      </c>
      <c r="G270" s="241"/>
      <c r="H270" s="243" t="s">
        <v>1</v>
      </c>
      <c r="I270" s="245"/>
      <c r="J270" s="241"/>
      <c r="K270" s="241"/>
      <c r="L270" s="246"/>
      <c r="M270" s="247"/>
      <c r="N270" s="248"/>
      <c r="O270" s="248"/>
      <c r="P270" s="248"/>
      <c r="Q270" s="248"/>
      <c r="R270" s="248"/>
      <c r="S270" s="248"/>
      <c r="T270" s="24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0" t="s">
        <v>161</v>
      </c>
      <c r="AU270" s="250" t="s">
        <v>87</v>
      </c>
      <c r="AV270" s="13" t="s">
        <v>21</v>
      </c>
      <c r="AW270" s="13" t="s">
        <v>36</v>
      </c>
      <c r="AX270" s="13" t="s">
        <v>79</v>
      </c>
      <c r="AY270" s="250" t="s">
        <v>152</v>
      </c>
    </row>
    <row r="271" s="14" customFormat="1">
      <c r="A271" s="14"/>
      <c r="B271" s="251"/>
      <c r="C271" s="252"/>
      <c r="D271" s="242" t="s">
        <v>161</v>
      </c>
      <c r="E271" s="253" t="s">
        <v>1</v>
      </c>
      <c r="F271" s="254" t="s">
        <v>921</v>
      </c>
      <c r="G271" s="252"/>
      <c r="H271" s="255">
        <v>3.1000000000000001</v>
      </c>
      <c r="I271" s="256"/>
      <c r="J271" s="252"/>
      <c r="K271" s="252"/>
      <c r="L271" s="257"/>
      <c r="M271" s="258"/>
      <c r="N271" s="259"/>
      <c r="O271" s="259"/>
      <c r="P271" s="259"/>
      <c r="Q271" s="259"/>
      <c r="R271" s="259"/>
      <c r="S271" s="259"/>
      <c r="T271" s="260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1" t="s">
        <v>161</v>
      </c>
      <c r="AU271" s="261" t="s">
        <v>87</v>
      </c>
      <c r="AV271" s="14" t="s">
        <v>87</v>
      </c>
      <c r="AW271" s="14" t="s">
        <v>36</v>
      </c>
      <c r="AX271" s="14" t="s">
        <v>79</v>
      </c>
      <c r="AY271" s="261" t="s">
        <v>152</v>
      </c>
    </row>
    <row r="272" s="15" customFormat="1">
      <c r="A272" s="15"/>
      <c r="B272" s="262"/>
      <c r="C272" s="263"/>
      <c r="D272" s="242" t="s">
        <v>161</v>
      </c>
      <c r="E272" s="264" t="s">
        <v>1</v>
      </c>
      <c r="F272" s="265" t="s">
        <v>182</v>
      </c>
      <c r="G272" s="263"/>
      <c r="H272" s="266">
        <v>12.9</v>
      </c>
      <c r="I272" s="267"/>
      <c r="J272" s="263"/>
      <c r="K272" s="263"/>
      <c r="L272" s="268"/>
      <c r="M272" s="269"/>
      <c r="N272" s="270"/>
      <c r="O272" s="270"/>
      <c r="P272" s="270"/>
      <c r="Q272" s="270"/>
      <c r="R272" s="270"/>
      <c r="S272" s="270"/>
      <c r="T272" s="271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72" t="s">
        <v>161</v>
      </c>
      <c r="AU272" s="272" t="s">
        <v>87</v>
      </c>
      <c r="AV272" s="15" t="s">
        <v>159</v>
      </c>
      <c r="AW272" s="15" t="s">
        <v>36</v>
      </c>
      <c r="AX272" s="15" t="s">
        <v>21</v>
      </c>
      <c r="AY272" s="272" t="s">
        <v>152</v>
      </c>
    </row>
    <row r="273" s="2" customFormat="1" ht="37.8" customHeight="1">
      <c r="A273" s="39"/>
      <c r="B273" s="40"/>
      <c r="C273" s="227" t="s">
        <v>385</v>
      </c>
      <c r="D273" s="227" t="s">
        <v>154</v>
      </c>
      <c r="E273" s="228" t="s">
        <v>507</v>
      </c>
      <c r="F273" s="229" t="s">
        <v>508</v>
      </c>
      <c r="G273" s="230" t="s">
        <v>157</v>
      </c>
      <c r="H273" s="231">
        <v>2</v>
      </c>
      <c r="I273" s="232"/>
      <c r="J273" s="233">
        <f>ROUND(I273*H273,2)</f>
        <v>0</v>
      </c>
      <c r="K273" s="229" t="s">
        <v>1</v>
      </c>
      <c r="L273" s="45"/>
      <c r="M273" s="234" t="s">
        <v>1</v>
      </c>
      <c r="N273" s="235" t="s">
        <v>44</v>
      </c>
      <c r="O273" s="92"/>
      <c r="P273" s="236">
        <f>O273*H273</f>
        <v>0</v>
      </c>
      <c r="Q273" s="236">
        <v>0.71255000000000002</v>
      </c>
      <c r="R273" s="236">
        <f>Q273*H273</f>
        <v>1.4251</v>
      </c>
      <c r="S273" s="236">
        <v>0</v>
      </c>
      <c r="T273" s="237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8" t="s">
        <v>159</v>
      </c>
      <c r="AT273" s="238" t="s">
        <v>154</v>
      </c>
      <c r="AU273" s="238" t="s">
        <v>87</v>
      </c>
      <c r="AY273" s="18" t="s">
        <v>152</v>
      </c>
      <c r="BE273" s="239">
        <f>IF(N273="základní",J273,0)</f>
        <v>0</v>
      </c>
      <c r="BF273" s="239">
        <f>IF(N273="snížená",J273,0)</f>
        <v>0</v>
      </c>
      <c r="BG273" s="239">
        <f>IF(N273="zákl. přenesená",J273,0)</f>
        <v>0</v>
      </c>
      <c r="BH273" s="239">
        <f>IF(N273="sníž. přenesená",J273,0)</f>
        <v>0</v>
      </c>
      <c r="BI273" s="239">
        <f>IF(N273="nulová",J273,0)</f>
        <v>0</v>
      </c>
      <c r="BJ273" s="18" t="s">
        <v>21</v>
      </c>
      <c r="BK273" s="239">
        <f>ROUND(I273*H273,2)</f>
        <v>0</v>
      </c>
      <c r="BL273" s="18" t="s">
        <v>159</v>
      </c>
      <c r="BM273" s="238" t="s">
        <v>928</v>
      </c>
    </row>
    <row r="274" s="13" customFormat="1">
      <c r="A274" s="13"/>
      <c r="B274" s="240"/>
      <c r="C274" s="241"/>
      <c r="D274" s="242" t="s">
        <v>161</v>
      </c>
      <c r="E274" s="243" t="s">
        <v>1</v>
      </c>
      <c r="F274" s="244" t="s">
        <v>510</v>
      </c>
      <c r="G274" s="241"/>
      <c r="H274" s="243" t="s">
        <v>1</v>
      </c>
      <c r="I274" s="245"/>
      <c r="J274" s="241"/>
      <c r="K274" s="241"/>
      <c r="L274" s="246"/>
      <c r="M274" s="247"/>
      <c r="N274" s="248"/>
      <c r="O274" s="248"/>
      <c r="P274" s="248"/>
      <c r="Q274" s="248"/>
      <c r="R274" s="248"/>
      <c r="S274" s="248"/>
      <c r="T274" s="24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0" t="s">
        <v>161</v>
      </c>
      <c r="AU274" s="250" t="s">
        <v>87</v>
      </c>
      <c r="AV274" s="13" t="s">
        <v>21</v>
      </c>
      <c r="AW274" s="13" t="s">
        <v>36</v>
      </c>
      <c r="AX274" s="13" t="s">
        <v>79</v>
      </c>
      <c r="AY274" s="250" t="s">
        <v>152</v>
      </c>
    </row>
    <row r="275" s="14" customFormat="1">
      <c r="A275" s="14"/>
      <c r="B275" s="251"/>
      <c r="C275" s="252"/>
      <c r="D275" s="242" t="s">
        <v>161</v>
      </c>
      <c r="E275" s="253" t="s">
        <v>1</v>
      </c>
      <c r="F275" s="254" t="s">
        <v>929</v>
      </c>
      <c r="G275" s="252"/>
      <c r="H275" s="255">
        <v>2</v>
      </c>
      <c r="I275" s="256"/>
      <c r="J275" s="252"/>
      <c r="K275" s="252"/>
      <c r="L275" s="257"/>
      <c r="M275" s="258"/>
      <c r="N275" s="259"/>
      <c r="O275" s="259"/>
      <c r="P275" s="259"/>
      <c r="Q275" s="259"/>
      <c r="R275" s="259"/>
      <c r="S275" s="259"/>
      <c r="T275" s="26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1" t="s">
        <v>161</v>
      </c>
      <c r="AU275" s="261" t="s">
        <v>87</v>
      </c>
      <c r="AV275" s="14" t="s">
        <v>87</v>
      </c>
      <c r="AW275" s="14" t="s">
        <v>36</v>
      </c>
      <c r="AX275" s="14" t="s">
        <v>21</v>
      </c>
      <c r="AY275" s="261" t="s">
        <v>152</v>
      </c>
    </row>
    <row r="276" s="12" customFormat="1" ht="22.8" customHeight="1">
      <c r="A276" s="12"/>
      <c r="B276" s="211"/>
      <c r="C276" s="212"/>
      <c r="D276" s="213" t="s">
        <v>78</v>
      </c>
      <c r="E276" s="225" t="s">
        <v>206</v>
      </c>
      <c r="F276" s="225" t="s">
        <v>552</v>
      </c>
      <c r="G276" s="212"/>
      <c r="H276" s="212"/>
      <c r="I276" s="215"/>
      <c r="J276" s="226">
        <f>BK276</f>
        <v>0</v>
      </c>
      <c r="K276" s="212"/>
      <c r="L276" s="217"/>
      <c r="M276" s="218"/>
      <c r="N276" s="219"/>
      <c r="O276" s="219"/>
      <c r="P276" s="220">
        <f>SUM(P277:P304)</f>
        <v>0</v>
      </c>
      <c r="Q276" s="219"/>
      <c r="R276" s="220">
        <f>SUM(R277:R304)</f>
        <v>7.017398892000001</v>
      </c>
      <c r="S276" s="219"/>
      <c r="T276" s="221">
        <f>SUM(T277:T304)</f>
        <v>2.9459999999999997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22" t="s">
        <v>21</v>
      </c>
      <c r="AT276" s="223" t="s">
        <v>78</v>
      </c>
      <c r="AU276" s="223" t="s">
        <v>21</v>
      </c>
      <c r="AY276" s="222" t="s">
        <v>152</v>
      </c>
      <c r="BK276" s="224">
        <f>SUM(BK277:BK304)</f>
        <v>0</v>
      </c>
    </row>
    <row r="277" s="2" customFormat="1" ht="37.8" customHeight="1">
      <c r="A277" s="39"/>
      <c r="B277" s="40"/>
      <c r="C277" s="227" t="s">
        <v>391</v>
      </c>
      <c r="D277" s="227" t="s">
        <v>154</v>
      </c>
      <c r="E277" s="228" t="s">
        <v>620</v>
      </c>
      <c r="F277" s="229" t="s">
        <v>621</v>
      </c>
      <c r="G277" s="230" t="s">
        <v>209</v>
      </c>
      <c r="H277" s="231">
        <v>7.5</v>
      </c>
      <c r="I277" s="232"/>
      <c r="J277" s="233">
        <f>ROUND(I277*H277,2)</f>
        <v>0</v>
      </c>
      <c r="K277" s="229" t="s">
        <v>158</v>
      </c>
      <c r="L277" s="45"/>
      <c r="M277" s="234" t="s">
        <v>1</v>
      </c>
      <c r="N277" s="235" t="s">
        <v>44</v>
      </c>
      <c r="O277" s="92"/>
      <c r="P277" s="236">
        <f>O277*H277</f>
        <v>0</v>
      </c>
      <c r="Q277" s="236">
        <v>0.1295</v>
      </c>
      <c r="R277" s="236">
        <f>Q277*H277</f>
        <v>0.97125000000000006</v>
      </c>
      <c r="S277" s="236">
        <v>0</v>
      </c>
      <c r="T277" s="237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8" t="s">
        <v>159</v>
      </c>
      <c r="AT277" s="238" t="s">
        <v>154</v>
      </c>
      <c r="AU277" s="238" t="s">
        <v>87</v>
      </c>
      <c r="AY277" s="18" t="s">
        <v>152</v>
      </c>
      <c r="BE277" s="239">
        <f>IF(N277="základní",J277,0)</f>
        <v>0</v>
      </c>
      <c r="BF277" s="239">
        <f>IF(N277="snížená",J277,0)</f>
        <v>0</v>
      </c>
      <c r="BG277" s="239">
        <f>IF(N277="zákl. přenesená",J277,0)</f>
        <v>0</v>
      </c>
      <c r="BH277" s="239">
        <f>IF(N277="sníž. přenesená",J277,0)</f>
        <v>0</v>
      </c>
      <c r="BI277" s="239">
        <f>IF(N277="nulová",J277,0)</f>
        <v>0</v>
      </c>
      <c r="BJ277" s="18" t="s">
        <v>21</v>
      </c>
      <c r="BK277" s="239">
        <f>ROUND(I277*H277,2)</f>
        <v>0</v>
      </c>
      <c r="BL277" s="18" t="s">
        <v>159</v>
      </c>
      <c r="BM277" s="238" t="s">
        <v>930</v>
      </c>
    </row>
    <row r="278" s="13" customFormat="1">
      <c r="A278" s="13"/>
      <c r="B278" s="240"/>
      <c r="C278" s="241"/>
      <c r="D278" s="242" t="s">
        <v>161</v>
      </c>
      <c r="E278" s="243" t="s">
        <v>1</v>
      </c>
      <c r="F278" s="244" t="s">
        <v>623</v>
      </c>
      <c r="G278" s="241"/>
      <c r="H278" s="243" t="s">
        <v>1</v>
      </c>
      <c r="I278" s="245"/>
      <c r="J278" s="241"/>
      <c r="K278" s="241"/>
      <c r="L278" s="246"/>
      <c r="M278" s="247"/>
      <c r="N278" s="248"/>
      <c r="O278" s="248"/>
      <c r="P278" s="248"/>
      <c r="Q278" s="248"/>
      <c r="R278" s="248"/>
      <c r="S278" s="248"/>
      <c r="T278" s="24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0" t="s">
        <v>161</v>
      </c>
      <c r="AU278" s="250" t="s">
        <v>87</v>
      </c>
      <c r="AV278" s="13" t="s">
        <v>21</v>
      </c>
      <c r="AW278" s="13" t="s">
        <v>36</v>
      </c>
      <c r="AX278" s="13" t="s">
        <v>79</v>
      </c>
      <c r="AY278" s="250" t="s">
        <v>152</v>
      </c>
    </row>
    <row r="279" s="14" customFormat="1">
      <c r="A279" s="14"/>
      <c r="B279" s="251"/>
      <c r="C279" s="252"/>
      <c r="D279" s="242" t="s">
        <v>161</v>
      </c>
      <c r="E279" s="253" t="s">
        <v>1</v>
      </c>
      <c r="F279" s="254" t="s">
        <v>931</v>
      </c>
      <c r="G279" s="252"/>
      <c r="H279" s="255">
        <v>7.5</v>
      </c>
      <c r="I279" s="256"/>
      <c r="J279" s="252"/>
      <c r="K279" s="252"/>
      <c r="L279" s="257"/>
      <c r="M279" s="258"/>
      <c r="N279" s="259"/>
      <c r="O279" s="259"/>
      <c r="P279" s="259"/>
      <c r="Q279" s="259"/>
      <c r="R279" s="259"/>
      <c r="S279" s="259"/>
      <c r="T279" s="260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1" t="s">
        <v>161</v>
      </c>
      <c r="AU279" s="261" t="s">
        <v>87</v>
      </c>
      <c r="AV279" s="14" t="s">
        <v>87</v>
      </c>
      <c r="AW279" s="14" t="s">
        <v>36</v>
      </c>
      <c r="AX279" s="14" t="s">
        <v>21</v>
      </c>
      <c r="AY279" s="261" t="s">
        <v>152</v>
      </c>
    </row>
    <row r="280" s="2" customFormat="1" ht="16.5" customHeight="1">
      <c r="A280" s="39"/>
      <c r="B280" s="40"/>
      <c r="C280" s="273" t="s">
        <v>397</v>
      </c>
      <c r="D280" s="273" t="s">
        <v>291</v>
      </c>
      <c r="E280" s="274" t="s">
        <v>626</v>
      </c>
      <c r="F280" s="275" t="s">
        <v>627</v>
      </c>
      <c r="G280" s="276" t="s">
        <v>209</v>
      </c>
      <c r="H280" s="277">
        <v>7.6500000000000004</v>
      </c>
      <c r="I280" s="278"/>
      <c r="J280" s="279">
        <f>ROUND(I280*H280,2)</f>
        <v>0</v>
      </c>
      <c r="K280" s="275" t="s">
        <v>158</v>
      </c>
      <c r="L280" s="280"/>
      <c r="M280" s="281" t="s">
        <v>1</v>
      </c>
      <c r="N280" s="282" t="s">
        <v>44</v>
      </c>
      <c r="O280" s="92"/>
      <c r="P280" s="236">
        <f>O280*H280</f>
        <v>0</v>
      </c>
      <c r="Q280" s="236">
        <v>0.056120000000000003</v>
      </c>
      <c r="R280" s="236">
        <f>Q280*H280</f>
        <v>0.42931800000000003</v>
      </c>
      <c r="S280" s="236">
        <v>0</v>
      </c>
      <c r="T280" s="237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8" t="s">
        <v>201</v>
      </c>
      <c r="AT280" s="238" t="s">
        <v>291</v>
      </c>
      <c r="AU280" s="238" t="s">
        <v>87</v>
      </c>
      <c r="AY280" s="18" t="s">
        <v>152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8" t="s">
        <v>21</v>
      </c>
      <c r="BK280" s="239">
        <f>ROUND(I280*H280,2)</f>
        <v>0</v>
      </c>
      <c r="BL280" s="18" t="s">
        <v>159</v>
      </c>
      <c r="BM280" s="238" t="s">
        <v>932</v>
      </c>
    </row>
    <row r="281" s="14" customFormat="1">
      <c r="A281" s="14"/>
      <c r="B281" s="251"/>
      <c r="C281" s="252"/>
      <c r="D281" s="242" t="s">
        <v>161</v>
      </c>
      <c r="E281" s="252"/>
      <c r="F281" s="254" t="s">
        <v>933</v>
      </c>
      <c r="G281" s="252"/>
      <c r="H281" s="255">
        <v>7.6500000000000004</v>
      </c>
      <c r="I281" s="256"/>
      <c r="J281" s="252"/>
      <c r="K281" s="252"/>
      <c r="L281" s="257"/>
      <c r="M281" s="258"/>
      <c r="N281" s="259"/>
      <c r="O281" s="259"/>
      <c r="P281" s="259"/>
      <c r="Q281" s="259"/>
      <c r="R281" s="259"/>
      <c r="S281" s="259"/>
      <c r="T281" s="260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1" t="s">
        <v>161</v>
      </c>
      <c r="AU281" s="261" t="s">
        <v>87</v>
      </c>
      <c r="AV281" s="14" t="s">
        <v>87</v>
      </c>
      <c r="AW281" s="14" t="s">
        <v>4</v>
      </c>
      <c r="AX281" s="14" t="s">
        <v>21</v>
      </c>
      <c r="AY281" s="261" t="s">
        <v>152</v>
      </c>
    </row>
    <row r="282" s="2" customFormat="1" ht="24.15" customHeight="1">
      <c r="A282" s="39"/>
      <c r="B282" s="40"/>
      <c r="C282" s="227" t="s">
        <v>403</v>
      </c>
      <c r="D282" s="227" t="s">
        <v>154</v>
      </c>
      <c r="E282" s="228" t="s">
        <v>934</v>
      </c>
      <c r="F282" s="229" t="s">
        <v>632</v>
      </c>
      <c r="G282" s="230" t="s">
        <v>209</v>
      </c>
      <c r="H282" s="231">
        <v>7.7999999999999998</v>
      </c>
      <c r="I282" s="232"/>
      <c r="J282" s="233">
        <f>ROUND(I282*H282,2)</f>
        <v>0</v>
      </c>
      <c r="K282" s="229" t="s">
        <v>158</v>
      </c>
      <c r="L282" s="45"/>
      <c r="M282" s="234" t="s">
        <v>1</v>
      </c>
      <c r="N282" s="235" t="s">
        <v>44</v>
      </c>
      <c r="O282" s="92"/>
      <c r="P282" s="236">
        <f>O282*H282</f>
        <v>0</v>
      </c>
      <c r="Q282" s="236">
        <v>0.14066999999999999</v>
      </c>
      <c r="R282" s="236">
        <f>Q282*H282</f>
        <v>1.0972259999999998</v>
      </c>
      <c r="S282" s="236">
        <v>0</v>
      </c>
      <c r="T282" s="237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8" t="s">
        <v>159</v>
      </c>
      <c r="AT282" s="238" t="s">
        <v>154</v>
      </c>
      <c r="AU282" s="238" t="s">
        <v>87</v>
      </c>
      <c r="AY282" s="18" t="s">
        <v>152</v>
      </c>
      <c r="BE282" s="239">
        <f>IF(N282="základní",J282,0)</f>
        <v>0</v>
      </c>
      <c r="BF282" s="239">
        <f>IF(N282="snížená",J282,0)</f>
        <v>0</v>
      </c>
      <c r="BG282" s="239">
        <f>IF(N282="zákl. přenesená",J282,0)</f>
        <v>0</v>
      </c>
      <c r="BH282" s="239">
        <f>IF(N282="sníž. přenesená",J282,0)</f>
        <v>0</v>
      </c>
      <c r="BI282" s="239">
        <f>IF(N282="nulová",J282,0)</f>
        <v>0</v>
      </c>
      <c r="BJ282" s="18" t="s">
        <v>21</v>
      </c>
      <c r="BK282" s="239">
        <f>ROUND(I282*H282,2)</f>
        <v>0</v>
      </c>
      <c r="BL282" s="18" t="s">
        <v>159</v>
      </c>
      <c r="BM282" s="238" t="s">
        <v>935</v>
      </c>
    </row>
    <row r="283" s="13" customFormat="1">
      <c r="A283" s="13"/>
      <c r="B283" s="240"/>
      <c r="C283" s="241"/>
      <c r="D283" s="242" t="s">
        <v>161</v>
      </c>
      <c r="E283" s="243" t="s">
        <v>1</v>
      </c>
      <c r="F283" s="244" t="s">
        <v>634</v>
      </c>
      <c r="G283" s="241"/>
      <c r="H283" s="243" t="s">
        <v>1</v>
      </c>
      <c r="I283" s="245"/>
      <c r="J283" s="241"/>
      <c r="K283" s="241"/>
      <c r="L283" s="246"/>
      <c r="M283" s="247"/>
      <c r="N283" s="248"/>
      <c r="O283" s="248"/>
      <c r="P283" s="248"/>
      <c r="Q283" s="248"/>
      <c r="R283" s="248"/>
      <c r="S283" s="248"/>
      <c r="T283" s="24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0" t="s">
        <v>161</v>
      </c>
      <c r="AU283" s="250" t="s">
        <v>87</v>
      </c>
      <c r="AV283" s="13" t="s">
        <v>21</v>
      </c>
      <c r="AW283" s="13" t="s">
        <v>36</v>
      </c>
      <c r="AX283" s="13" t="s">
        <v>79</v>
      </c>
      <c r="AY283" s="250" t="s">
        <v>152</v>
      </c>
    </row>
    <row r="284" s="14" customFormat="1">
      <c r="A284" s="14"/>
      <c r="B284" s="251"/>
      <c r="C284" s="252"/>
      <c r="D284" s="242" t="s">
        <v>161</v>
      </c>
      <c r="E284" s="253" t="s">
        <v>1</v>
      </c>
      <c r="F284" s="254" t="s">
        <v>910</v>
      </c>
      <c r="G284" s="252"/>
      <c r="H284" s="255">
        <v>7.7999999999999998</v>
      </c>
      <c r="I284" s="256"/>
      <c r="J284" s="252"/>
      <c r="K284" s="252"/>
      <c r="L284" s="257"/>
      <c r="M284" s="258"/>
      <c r="N284" s="259"/>
      <c r="O284" s="259"/>
      <c r="P284" s="259"/>
      <c r="Q284" s="259"/>
      <c r="R284" s="259"/>
      <c r="S284" s="259"/>
      <c r="T284" s="260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1" t="s">
        <v>161</v>
      </c>
      <c r="AU284" s="261" t="s">
        <v>87</v>
      </c>
      <c r="AV284" s="14" t="s">
        <v>87</v>
      </c>
      <c r="AW284" s="14" t="s">
        <v>36</v>
      </c>
      <c r="AX284" s="14" t="s">
        <v>21</v>
      </c>
      <c r="AY284" s="261" t="s">
        <v>152</v>
      </c>
    </row>
    <row r="285" s="2" customFormat="1" ht="24.15" customHeight="1">
      <c r="A285" s="39"/>
      <c r="B285" s="40"/>
      <c r="C285" s="273" t="s">
        <v>409</v>
      </c>
      <c r="D285" s="273" t="s">
        <v>291</v>
      </c>
      <c r="E285" s="274" t="s">
        <v>637</v>
      </c>
      <c r="F285" s="275" t="s">
        <v>638</v>
      </c>
      <c r="G285" s="276" t="s">
        <v>209</v>
      </c>
      <c r="H285" s="277">
        <v>7.9560000000000004</v>
      </c>
      <c r="I285" s="278"/>
      <c r="J285" s="279">
        <f>ROUND(I285*H285,2)</f>
        <v>0</v>
      </c>
      <c r="K285" s="275" t="s">
        <v>1</v>
      </c>
      <c r="L285" s="280"/>
      <c r="M285" s="281" t="s">
        <v>1</v>
      </c>
      <c r="N285" s="282" t="s">
        <v>44</v>
      </c>
      <c r="O285" s="92"/>
      <c r="P285" s="236">
        <f>O285*H285</f>
        <v>0</v>
      </c>
      <c r="Q285" s="236">
        <v>0.125</v>
      </c>
      <c r="R285" s="236">
        <f>Q285*H285</f>
        <v>0.99450000000000005</v>
      </c>
      <c r="S285" s="236">
        <v>0</v>
      </c>
      <c r="T285" s="237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8" t="s">
        <v>201</v>
      </c>
      <c r="AT285" s="238" t="s">
        <v>291</v>
      </c>
      <c r="AU285" s="238" t="s">
        <v>87</v>
      </c>
      <c r="AY285" s="18" t="s">
        <v>152</v>
      </c>
      <c r="BE285" s="239">
        <f>IF(N285="základní",J285,0)</f>
        <v>0</v>
      </c>
      <c r="BF285" s="239">
        <f>IF(N285="snížená",J285,0)</f>
        <v>0</v>
      </c>
      <c r="BG285" s="239">
        <f>IF(N285="zákl. přenesená",J285,0)</f>
        <v>0</v>
      </c>
      <c r="BH285" s="239">
        <f>IF(N285="sníž. přenesená",J285,0)</f>
        <v>0</v>
      </c>
      <c r="BI285" s="239">
        <f>IF(N285="nulová",J285,0)</f>
        <v>0</v>
      </c>
      <c r="BJ285" s="18" t="s">
        <v>21</v>
      </c>
      <c r="BK285" s="239">
        <f>ROUND(I285*H285,2)</f>
        <v>0</v>
      </c>
      <c r="BL285" s="18" t="s">
        <v>159</v>
      </c>
      <c r="BM285" s="238" t="s">
        <v>936</v>
      </c>
    </row>
    <row r="286" s="14" customFormat="1">
      <c r="A286" s="14"/>
      <c r="B286" s="251"/>
      <c r="C286" s="252"/>
      <c r="D286" s="242" t="s">
        <v>161</v>
      </c>
      <c r="E286" s="252"/>
      <c r="F286" s="254" t="s">
        <v>937</v>
      </c>
      <c r="G286" s="252"/>
      <c r="H286" s="255">
        <v>7.9560000000000004</v>
      </c>
      <c r="I286" s="256"/>
      <c r="J286" s="252"/>
      <c r="K286" s="252"/>
      <c r="L286" s="257"/>
      <c r="M286" s="258"/>
      <c r="N286" s="259"/>
      <c r="O286" s="259"/>
      <c r="P286" s="259"/>
      <c r="Q286" s="259"/>
      <c r="R286" s="259"/>
      <c r="S286" s="259"/>
      <c r="T286" s="26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1" t="s">
        <v>161</v>
      </c>
      <c r="AU286" s="261" t="s">
        <v>87</v>
      </c>
      <c r="AV286" s="14" t="s">
        <v>87</v>
      </c>
      <c r="AW286" s="14" t="s">
        <v>4</v>
      </c>
      <c r="AX286" s="14" t="s">
        <v>21</v>
      </c>
      <c r="AY286" s="261" t="s">
        <v>152</v>
      </c>
    </row>
    <row r="287" s="2" customFormat="1" ht="33" customHeight="1">
      <c r="A287" s="39"/>
      <c r="B287" s="40"/>
      <c r="C287" s="227" t="s">
        <v>413</v>
      </c>
      <c r="D287" s="227" t="s">
        <v>154</v>
      </c>
      <c r="E287" s="228" t="s">
        <v>693</v>
      </c>
      <c r="F287" s="229" t="s">
        <v>694</v>
      </c>
      <c r="G287" s="230" t="s">
        <v>209</v>
      </c>
      <c r="H287" s="231">
        <v>25.5</v>
      </c>
      <c r="I287" s="232"/>
      <c r="J287" s="233">
        <f>ROUND(I287*H287,2)</f>
        <v>0</v>
      </c>
      <c r="K287" s="229" t="s">
        <v>1</v>
      </c>
      <c r="L287" s="45"/>
      <c r="M287" s="234" t="s">
        <v>1</v>
      </c>
      <c r="N287" s="235" t="s">
        <v>44</v>
      </c>
      <c r="O287" s="92"/>
      <c r="P287" s="236">
        <f>O287*H287</f>
        <v>0</v>
      </c>
      <c r="Q287" s="236">
        <v>0.109331</v>
      </c>
      <c r="R287" s="236">
        <f>Q287*H287</f>
        <v>2.7879404999999999</v>
      </c>
      <c r="S287" s="236">
        <v>0</v>
      </c>
      <c r="T287" s="237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8" t="s">
        <v>159</v>
      </c>
      <c r="AT287" s="238" t="s">
        <v>154</v>
      </c>
      <c r="AU287" s="238" t="s">
        <v>87</v>
      </c>
      <c r="AY287" s="18" t="s">
        <v>152</v>
      </c>
      <c r="BE287" s="239">
        <f>IF(N287="základní",J287,0)</f>
        <v>0</v>
      </c>
      <c r="BF287" s="239">
        <f>IF(N287="snížená",J287,0)</f>
        <v>0</v>
      </c>
      <c r="BG287" s="239">
        <f>IF(N287="zákl. přenesená",J287,0)</f>
        <v>0</v>
      </c>
      <c r="BH287" s="239">
        <f>IF(N287="sníž. přenesená",J287,0)</f>
        <v>0</v>
      </c>
      <c r="BI287" s="239">
        <f>IF(N287="nulová",J287,0)</f>
        <v>0</v>
      </c>
      <c r="BJ287" s="18" t="s">
        <v>21</v>
      </c>
      <c r="BK287" s="239">
        <f>ROUND(I287*H287,2)</f>
        <v>0</v>
      </c>
      <c r="BL287" s="18" t="s">
        <v>159</v>
      </c>
      <c r="BM287" s="238" t="s">
        <v>938</v>
      </c>
    </row>
    <row r="288" s="13" customFormat="1">
      <c r="A288" s="13"/>
      <c r="B288" s="240"/>
      <c r="C288" s="241"/>
      <c r="D288" s="242" t="s">
        <v>161</v>
      </c>
      <c r="E288" s="243" t="s">
        <v>1</v>
      </c>
      <c r="F288" s="244" t="s">
        <v>696</v>
      </c>
      <c r="G288" s="241"/>
      <c r="H288" s="243" t="s">
        <v>1</v>
      </c>
      <c r="I288" s="245"/>
      <c r="J288" s="241"/>
      <c r="K288" s="241"/>
      <c r="L288" s="246"/>
      <c r="M288" s="247"/>
      <c r="N288" s="248"/>
      <c r="O288" s="248"/>
      <c r="P288" s="248"/>
      <c r="Q288" s="248"/>
      <c r="R288" s="248"/>
      <c r="S288" s="248"/>
      <c r="T288" s="24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0" t="s">
        <v>161</v>
      </c>
      <c r="AU288" s="250" t="s">
        <v>87</v>
      </c>
      <c r="AV288" s="13" t="s">
        <v>21</v>
      </c>
      <c r="AW288" s="13" t="s">
        <v>36</v>
      </c>
      <c r="AX288" s="13" t="s">
        <v>79</v>
      </c>
      <c r="AY288" s="250" t="s">
        <v>152</v>
      </c>
    </row>
    <row r="289" s="14" customFormat="1">
      <c r="A289" s="14"/>
      <c r="B289" s="251"/>
      <c r="C289" s="252"/>
      <c r="D289" s="242" t="s">
        <v>161</v>
      </c>
      <c r="E289" s="253" t="s">
        <v>1</v>
      </c>
      <c r="F289" s="254" t="s">
        <v>939</v>
      </c>
      <c r="G289" s="252"/>
      <c r="H289" s="255">
        <v>25.5</v>
      </c>
      <c r="I289" s="256"/>
      <c r="J289" s="252"/>
      <c r="K289" s="252"/>
      <c r="L289" s="257"/>
      <c r="M289" s="258"/>
      <c r="N289" s="259"/>
      <c r="O289" s="259"/>
      <c r="P289" s="259"/>
      <c r="Q289" s="259"/>
      <c r="R289" s="259"/>
      <c r="S289" s="259"/>
      <c r="T289" s="260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1" t="s">
        <v>161</v>
      </c>
      <c r="AU289" s="261" t="s">
        <v>87</v>
      </c>
      <c r="AV289" s="14" t="s">
        <v>87</v>
      </c>
      <c r="AW289" s="14" t="s">
        <v>36</v>
      </c>
      <c r="AX289" s="14" t="s">
        <v>21</v>
      </c>
      <c r="AY289" s="261" t="s">
        <v>152</v>
      </c>
    </row>
    <row r="290" s="2" customFormat="1" ht="16.5" customHeight="1">
      <c r="A290" s="39"/>
      <c r="B290" s="40"/>
      <c r="C290" s="273" t="s">
        <v>418</v>
      </c>
      <c r="D290" s="273" t="s">
        <v>291</v>
      </c>
      <c r="E290" s="274" t="s">
        <v>699</v>
      </c>
      <c r="F290" s="275" t="s">
        <v>700</v>
      </c>
      <c r="G290" s="276" t="s">
        <v>209</v>
      </c>
      <c r="H290" s="277">
        <v>26.265000000000001</v>
      </c>
      <c r="I290" s="278"/>
      <c r="J290" s="279">
        <f>ROUND(I290*H290,2)</f>
        <v>0</v>
      </c>
      <c r="K290" s="275" t="s">
        <v>158</v>
      </c>
      <c r="L290" s="280"/>
      <c r="M290" s="281" t="s">
        <v>1</v>
      </c>
      <c r="N290" s="282" t="s">
        <v>44</v>
      </c>
      <c r="O290" s="92"/>
      <c r="P290" s="236">
        <f>O290*H290</f>
        <v>0</v>
      </c>
      <c r="Q290" s="236">
        <v>0.028000000000000001</v>
      </c>
      <c r="R290" s="236">
        <f>Q290*H290</f>
        <v>0.73542000000000007</v>
      </c>
      <c r="S290" s="236">
        <v>0</v>
      </c>
      <c r="T290" s="237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8" t="s">
        <v>201</v>
      </c>
      <c r="AT290" s="238" t="s">
        <v>291</v>
      </c>
      <c r="AU290" s="238" t="s">
        <v>87</v>
      </c>
      <c r="AY290" s="18" t="s">
        <v>152</v>
      </c>
      <c r="BE290" s="239">
        <f>IF(N290="základní",J290,0)</f>
        <v>0</v>
      </c>
      <c r="BF290" s="239">
        <f>IF(N290="snížená",J290,0)</f>
        <v>0</v>
      </c>
      <c r="BG290" s="239">
        <f>IF(N290="zákl. přenesená",J290,0)</f>
        <v>0</v>
      </c>
      <c r="BH290" s="239">
        <f>IF(N290="sníž. přenesená",J290,0)</f>
        <v>0</v>
      </c>
      <c r="BI290" s="239">
        <f>IF(N290="nulová",J290,0)</f>
        <v>0</v>
      </c>
      <c r="BJ290" s="18" t="s">
        <v>21</v>
      </c>
      <c r="BK290" s="239">
        <f>ROUND(I290*H290,2)</f>
        <v>0</v>
      </c>
      <c r="BL290" s="18" t="s">
        <v>159</v>
      </c>
      <c r="BM290" s="238" t="s">
        <v>940</v>
      </c>
    </row>
    <row r="291" s="14" customFormat="1">
      <c r="A291" s="14"/>
      <c r="B291" s="251"/>
      <c r="C291" s="252"/>
      <c r="D291" s="242" t="s">
        <v>161</v>
      </c>
      <c r="E291" s="252"/>
      <c r="F291" s="254" t="s">
        <v>941</v>
      </c>
      <c r="G291" s="252"/>
      <c r="H291" s="255">
        <v>26.265000000000001</v>
      </c>
      <c r="I291" s="256"/>
      <c r="J291" s="252"/>
      <c r="K291" s="252"/>
      <c r="L291" s="257"/>
      <c r="M291" s="258"/>
      <c r="N291" s="259"/>
      <c r="O291" s="259"/>
      <c r="P291" s="259"/>
      <c r="Q291" s="259"/>
      <c r="R291" s="259"/>
      <c r="S291" s="259"/>
      <c r="T291" s="26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1" t="s">
        <v>161</v>
      </c>
      <c r="AU291" s="261" t="s">
        <v>87</v>
      </c>
      <c r="AV291" s="14" t="s">
        <v>87</v>
      </c>
      <c r="AW291" s="14" t="s">
        <v>4</v>
      </c>
      <c r="AX291" s="14" t="s">
        <v>21</v>
      </c>
      <c r="AY291" s="261" t="s">
        <v>152</v>
      </c>
    </row>
    <row r="292" s="2" customFormat="1" ht="24.15" customHeight="1">
      <c r="A292" s="39"/>
      <c r="B292" s="40"/>
      <c r="C292" s="227" t="s">
        <v>422</v>
      </c>
      <c r="D292" s="227" t="s">
        <v>154</v>
      </c>
      <c r="E292" s="228" t="s">
        <v>704</v>
      </c>
      <c r="F292" s="229" t="s">
        <v>705</v>
      </c>
      <c r="G292" s="230" t="s">
        <v>209</v>
      </c>
      <c r="H292" s="231">
        <v>7.7999999999999998</v>
      </c>
      <c r="I292" s="232"/>
      <c r="J292" s="233">
        <f>ROUND(I292*H292,2)</f>
        <v>0</v>
      </c>
      <c r="K292" s="229" t="s">
        <v>158</v>
      </c>
      <c r="L292" s="45"/>
      <c r="M292" s="234" t="s">
        <v>1</v>
      </c>
      <c r="N292" s="235" t="s">
        <v>44</v>
      </c>
      <c r="O292" s="92"/>
      <c r="P292" s="236">
        <f>O292*H292</f>
        <v>0</v>
      </c>
      <c r="Q292" s="236">
        <v>1.4950000000000001E-06</v>
      </c>
      <c r="R292" s="236">
        <f>Q292*H292</f>
        <v>1.1661000000000001E-05</v>
      </c>
      <c r="S292" s="236">
        <v>0</v>
      </c>
      <c r="T292" s="237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8" t="s">
        <v>159</v>
      </c>
      <c r="AT292" s="238" t="s">
        <v>154</v>
      </c>
      <c r="AU292" s="238" t="s">
        <v>87</v>
      </c>
      <c r="AY292" s="18" t="s">
        <v>152</v>
      </c>
      <c r="BE292" s="239">
        <f>IF(N292="základní",J292,0)</f>
        <v>0</v>
      </c>
      <c r="BF292" s="239">
        <f>IF(N292="snížená",J292,0)</f>
        <v>0</v>
      </c>
      <c r="BG292" s="239">
        <f>IF(N292="zákl. přenesená",J292,0)</f>
        <v>0</v>
      </c>
      <c r="BH292" s="239">
        <f>IF(N292="sníž. přenesená",J292,0)</f>
        <v>0</v>
      </c>
      <c r="BI292" s="239">
        <f>IF(N292="nulová",J292,0)</f>
        <v>0</v>
      </c>
      <c r="BJ292" s="18" t="s">
        <v>21</v>
      </c>
      <c r="BK292" s="239">
        <f>ROUND(I292*H292,2)</f>
        <v>0</v>
      </c>
      <c r="BL292" s="18" t="s">
        <v>159</v>
      </c>
      <c r="BM292" s="238" t="s">
        <v>942</v>
      </c>
    </row>
    <row r="293" s="13" customFormat="1">
      <c r="A293" s="13"/>
      <c r="B293" s="240"/>
      <c r="C293" s="241"/>
      <c r="D293" s="242" t="s">
        <v>161</v>
      </c>
      <c r="E293" s="243" t="s">
        <v>1</v>
      </c>
      <c r="F293" s="244" t="s">
        <v>707</v>
      </c>
      <c r="G293" s="241"/>
      <c r="H293" s="243" t="s">
        <v>1</v>
      </c>
      <c r="I293" s="245"/>
      <c r="J293" s="241"/>
      <c r="K293" s="241"/>
      <c r="L293" s="246"/>
      <c r="M293" s="247"/>
      <c r="N293" s="248"/>
      <c r="O293" s="248"/>
      <c r="P293" s="248"/>
      <c r="Q293" s="248"/>
      <c r="R293" s="248"/>
      <c r="S293" s="248"/>
      <c r="T293" s="24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0" t="s">
        <v>161</v>
      </c>
      <c r="AU293" s="250" t="s">
        <v>87</v>
      </c>
      <c r="AV293" s="13" t="s">
        <v>21</v>
      </c>
      <c r="AW293" s="13" t="s">
        <v>36</v>
      </c>
      <c r="AX293" s="13" t="s">
        <v>79</v>
      </c>
      <c r="AY293" s="250" t="s">
        <v>152</v>
      </c>
    </row>
    <row r="294" s="14" customFormat="1">
      <c r="A294" s="14"/>
      <c r="B294" s="251"/>
      <c r="C294" s="252"/>
      <c r="D294" s="242" t="s">
        <v>161</v>
      </c>
      <c r="E294" s="253" t="s">
        <v>1</v>
      </c>
      <c r="F294" s="254" t="s">
        <v>910</v>
      </c>
      <c r="G294" s="252"/>
      <c r="H294" s="255">
        <v>7.7999999999999998</v>
      </c>
      <c r="I294" s="256"/>
      <c r="J294" s="252"/>
      <c r="K294" s="252"/>
      <c r="L294" s="257"/>
      <c r="M294" s="258"/>
      <c r="N294" s="259"/>
      <c r="O294" s="259"/>
      <c r="P294" s="259"/>
      <c r="Q294" s="259"/>
      <c r="R294" s="259"/>
      <c r="S294" s="259"/>
      <c r="T294" s="26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1" t="s">
        <v>161</v>
      </c>
      <c r="AU294" s="261" t="s">
        <v>87</v>
      </c>
      <c r="AV294" s="14" t="s">
        <v>87</v>
      </c>
      <c r="AW294" s="14" t="s">
        <v>36</v>
      </c>
      <c r="AX294" s="14" t="s">
        <v>21</v>
      </c>
      <c r="AY294" s="261" t="s">
        <v>152</v>
      </c>
    </row>
    <row r="295" s="2" customFormat="1" ht="24.15" customHeight="1">
      <c r="A295" s="39"/>
      <c r="B295" s="40"/>
      <c r="C295" s="227" t="s">
        <v>426</v>
      </c>
      <c r="D295" s="227" t="s">
        <v>154</v>
      </c>
      <c r="E295" s="228" t="s">
        <v>710</v>
      </c>
      <c r="F295" s="229" t="s">
        <v>711</v>
      </c>
      <c r="G295" s="230" t="s">
        <v>209</v>
      </c>
      <c r="H295" s="231">
        <v>7.7999999999999998</v>
      </c>
      <c r="I295" s="232"/>
      <c r="J295" s="233">
        <f>ROUND(I295*H295,2)</f>
        <v>0</v>
      </c>
      <c r="K295" s="229" t="s">
        <v>158</v>
      </c>
      <c r="L295" s="45"/>
      <c r="M295" s="234" t="s">
        <v>1</v>
      </c>
      <c r="N295" s="235" t="s">
        <v>44</v>
      </c>
      <c r="O295" s="92"/>
      <c r="P295" s="236">
        <f>O295*H295</f>
        <v>0</v>
      </c>
      <c r="Q295" s="236">
        <v>0.00022049999999999999</v>
      </c>
      <c r="R295" s="236">
        <f>Q295*H295</f>
        <v>0.0017198999999999999</v>
      </c>
      <c r="S295" s="236">
        <v>0</v>
      </c>
      <c r="T295" s="237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8" t="s">
        <v>159</v>
      </c>
      <c r="AT295" s="238" t="s">
        <v>154</v>
      </c>
      <c r="AU295" s="238" t="s">
        <v>87</v>
      </c>
      <c r="AY295" s="18" t="s">
        <v>152</v>
      </c>
      <c r="BE295" s="239">
        <f>IF(N295="základní",J295,0)</f>
        <v>0</v>
      </c>
      <c r="BF295" s="239">
        <f>IF(N295="snížená",J295,0)</f>
        <v>0</v>
      </c>
      <c r="BG295" s="239">
        <f>IF(N295="zákl. přenesená",J295,0)</f>
        <v>0</v>
      </c>
      <c r="BH295" s="239">
        <f>IF(N295="sníž. přenesená",J295,0)</f>
        <v>0</v>
      </c>
      <c r="BI295" s="239">
        <f>IF(N295="nulová",J295,0)</f>
        <v>0</v>
      </c>
      <c r="BJ295" s="18" t="s">
        <v>21</v>
      </c>
      <c r="BK295" s="239">
        <f>ROUND(I295*H295,2)</f>
        <v>0</v>
      </c>
      <c r="BL295" s="18" t="s">
        <v>159</v>
      </c>
      <c r="BM295" s="238" t="s">
        <v>943</v>
      </c>
    </row>
    <row r="296" s="13" customFormat="1">
      <c r="A296" s="13"/>
      <c r="B296" s="240"/>
      <c r="C296" s="241"/>
      <c r="D296" s="242" t="s">
        <v>161</v>
      </c>
      <c r="E296" s="243" t="s">
        <v>1</v>
      </c>
      <c r="F296" s="244" t="s">
        <v>707</v>
      </c>
      <c r="G296" s="241"/>
      <c r="H296" s="243" t="s">
        <v>1</v>
      </c>
      <c r="I296" s="245"/>
      <c r="J296" s="241"/>
      <c r="K296" s="241"/>
      <c r="L296" s="246"/>
      <c r="M296" s="247"/>
      <c r="N296" s="248"/>
      <c r="O296" s="248"/>
      <c r="P296" s="248"/>
      <c r="Q296" s="248"/>
      <c r="R296" s="248"/>
      <c r="S296" s="248"/>
      <c r="T296" s="24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0" t="s">
        <v>161</v>
      </c>
      <c r="AU296" s="250" t="s">
        <v>87</v>
      </c>
      <c r="AV296" s="13" t="s">
        <v>21</v>
      </c>
      <c r="AW296" s="13" t="s">
        <v>36</v>
      </c>
      <c r="AX296" s="13" t="s">
        <v>79</v>
      </c>
      <c r="AY296" s="250" t="s">
        <v>152</v>
      </c>
    </row>
    <row r="297" s="14" customFormat="1">
      <c r="A297" s="14"/>
      <c r="B297" s="251"/>
      <c r="C297" s="252"/>
      <c r="D297" s="242" t="s">
        <v>161</v>
      </c>
      <c r="E297" s="253" t="s">
        <v>1</v>
      </c>
      <c r="F297" s="254" t="s">
        <v>910</v>
      </c>
      <c r="G297" s="252"/>
      <c r="H297" s="255">
        <v>7.7999999999999998</v>
      </c>
      <c r="I297" s="256"/>
      <c r="J297" s="252"/>
      <c r="K297" s="252"/>
      <c r="L297" s="257"/>
      <c r="M297" s="258"/>
      <c r="N297" s="259"/>
      <c r="O297" s="259"/>
      <c r="P297" s="259"/>
      <c r="Q297" s="259"/>
      <c r="R297" s="259"/>
      <c r="S297" s="259"/>
      <c r="T297" s="260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1" t="s">
        <v>161</v>
      </c>
      <c r="AU297" s="261" t="s">
        <v>87</v>
      </c>
      <c r="AV297" s="14" t="s">
        <v>87</v>
      </c>
      <c r="AW297" s="14" t="s">
        <v>36</v>
      </c>
      <c r="AX297" s="14" t="s">
        <v>21</v>
      </c>
      <c r="AY297" s="261" t="s">
        <v>152</v>
      </c>
    </row>
    <row r="298" s="2" customFormat="1" ht="24.15" customHeight="1">
      <c r="A298" s="39"/>
      <c r="B298" s="40"/>
      <c r="C298" s="227" t="s">
        <v>436</v>
      </c>
      <c r="D298" s="227" t="s">
        <v>154</v>
      </c>
      <c r="E298" s="228" t="s">
        <v>714</v>
      </c>
      <c r="F298" s="229" t="s">
        <v>715</v>
      </c>
      <c r="G298" s="230" t="s">
        <v>209</v>
      </c>
      <c r="H298" s="231">
        <v>7.7999999999999998</v>
      </c>
      <c r="I298" s="232"/>
      <c r="J298" s="233">
        <f>ROUND(I298*H298,2)</f>
        <v>0</v>
      </c>
      <c r="K298" s="229" t="s">
        <v>158</v>
      </c>
      <c r="L298" s="45"/>
      <c r="M298" s="234" t="s">
        <v>1</v>
      </c>
      <c r="N298" s="235" t="s">
        <v>44</v>
      </c>
      <c r="O298" s="92"/>
      <c r="P298" s="236">
        <f>O298*H298</f>
        <v>0</v>
      </c>
      <c r="Q298" s="236">
        <v>1.6449999999999999E-06</v>
      </c>
      <c r="R298" s="236">
        <f>Q298*H298</f>
        <v>1.2831E-05</v>
      </c>
      <c r="S298" s="236">
        <v>0</v>
      </c>
      <c r="T298" s="237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8" t="s">
        <v>159</v>
      </c>
      <c r="AT298" s="238" t="s">
        <v>154</v>
      </c>
      <c r="AU298" s="238" t="s">
        <v>87</v>
      </c>
      <c r="AY298" s="18" t="s">
        <v>152</v>
      </c>
      <c r="BE298" s="239">
        <f>IF(N298="základní",J298,0)</f>
        <v>0</v>
      </c>
      <c r="BF298" s="239">
        <f>IF(N298="snížená",J298,0)</f>
        <v>0</v>
      </c>
      <c r="BG298" s="239">
        <f>IF(N298="zákl. přenesená",J298,0)</f>
        <v>0</v>
      </c>
      <c r="BH298" s="239">
        <f>IF(N298="sníž. přenesená",J298,0)</f>
        <v>0</v>
      </c>
      <c r="BI298" s="239">
        <f>IF(N298="nulová",J298,0)</f>
        <v>0</v>
      </c>
      <c r="BJ298" s="18" t="s">
        <v>21</v>
      </c>
      <c r="BK298" s="239">
        <f>ROUND(I298*H298,2)</f>
        <v>0</v>
      </c>
      <c r="BL298" s="18" t="s">
        <v>159</v>
      </c>
      <c r="BM298" s="238" t="s">
        <v>944</v>
      </c>
    </row>
    <row r="299" s="13" customFormat="1">
      <c r="A299" s="13"/>
      <c r="B299" s="240"/>
      <c r="C299" s="241"/>
      <c r="D299" s="242" t="s">
        <v>161</v>
      </c>
      <c r="E299" s="243" t="s">
        <v>1</v>
      </c>
      <c r="F299" s="244" t="s">
        <v>717</v>
      </c>
      <c r="G299" s="241"/>
      <c r="H299" s="243" t="s">
        <v>1</v>
      </c>
      <c r="I299" s="245"/>
      <c r="J299" s="241"/>
      <c r="K299" s="241"/>
      <c r="L299" s="246"/>
      <c r="M299" s="247"/>
      <c r="N299" s="248"/>
      <c r="O299" s="248"/>
      <c r="P299" s="248"/>
      <c r="Q299" s="248"/>
      <c r="R299" s="248"/>
      <c r="S299" s="248"/>
      <c r="T299" s="24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0" t="s">
        <v>161</v>
      </c>
      <c r="AU299" s="250" t="s">
        <v>87</v>
      </c>
      <c r="AV299" s="13" t="s">
        <v>21</v>
      </c>
      <c r="AW299" s="13" t="s">
        <v>36</v>
      </c>
      <c r="AX299" s="13" t="s">
        <v>79</v>
      </c>
      <c r="AY299" s="250" t="s">
        <v>152</v>
      </c>
    </row>
    <row r="300" s="14" customFormat="1">
      <c r="A300" s="14"/>
      <c r="B300" s="251"/>
      <c r="C300" s="252"/>
      <c r="D300" s="242" t="s">
        <v>161</v>
      </c>
      <c r="E300" s="253" t="s">
        <v>1</v>
      </c>
      <c r="F300" s="254" t="s">
        <v>910</v>
      </c>
      <c r="G300" s="252"/>
      <c r="H300" s="255">
        <v>7.7999999999999998</v>
      </c>
      <c r="I300" s="256"/>
      <c r="J300" s="252"/>
      <c r="K300" s="252"/>
      <c r="L300" s="257"/>
      <c r="M300" s="258"/>
      <c r="N300" s="259"/>
      <c r="O300" s="259"/>
      <c r="P300" s="259"/>
      <c r="Q300" s="259"/>
      <c r="R300" s="259"/>
      <c r="S300" s="259"/>
      <c r="T300" s="260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1" t="s">
        <v>161</v>
      </c>
      <c r="AU300" s="261" t="s">
        <v>87</v>
      </c>
      <c r="AV300" s="14" t="s">
        <v>87</v>
      </c>
      <c r="AW300" s="14" t="s">
        <v>36</v>
      </c>
      <c r="AX300" s="14" t="s">
        <v>21</v>
      </c>
      <c r="AY300" s="261" t="s">
        <v>152</v>
      </c>
    </row>
    <row r="301" s="2" customFormat="1" ht="16.5" customHeight="1">
      <c r="A301" s="39"/>
      <c r="B301" s="40"/>
      <c r="C301" s="227" t="s">
        <v>441</v>
      </c>
      <c r="D301" s="227" t="s">
        <v>154</v>
      </c>
      <c r="E301" s="228" t="s">
        <v>945</v>
      </c>
      <c r="F301" s="229" t="s">
        <v>946</v>
      </c>
      <c r="G301" s="230" t="s">
        <v>523</v>
      </c>
      <c r="H301" s="231">
        <v>3</v>
      </c>
      <c r="I301" s="232"/>
      <c r="J301" s="233">
        <f>ROUND(I301*H301,2)</f>
        <v>0</v>
      </c>
      <c r="K301" s="229" t="s">
        <v>158</v>
      </c>
      <c r="L301" s="45"/>
      <c r="M301" s="234" t="s">
        <v>1</v>
      </c>
      <c r="N301" s="235" t="s">
        <v>44</v>
      </c>
      <c r="O301" s="92"/>
      <c r="P301" s="236">
        <f>O301*H301</f>
        <v>0</v>
      </c>
      <c r="Q301" s="236">
        <v>0</v>
      </c>
      <c r="R301" s="236">
        <f>Q301*H301</f>
        <v>0</v>
      </c>
      <c r="S301" s="236">
        <v>0.48199999999999998</v>
      </c>
      <c r="T301" s="237">
        <f>S301*H301</f>
        <v>1.446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8" t="s">
        <v>159</v>
      </c>
      <c r="AT301" s="238" t="s">
        <v>154</v>
      </c>
      <c r="AU301" s="238" t="s">
        <v>87</v>
      </c>
      <c r="AY301" s="18" t="s">
        <v>152</v>
      </c>
      <c r="BE301" s="239">
        <f>IF(N301="základní",J301,0)</f>
        <v>0</v>
      </c>
      <c r="BF301" s="239">
        <f>IF(N301="snížená",J301,0)</f>
        <v>0</v>
      </c>
      <c r="BG301" s="239">
        <f>IF(N301="zákl. přenesená",J301,0)</f>
        <v>0</v>
      </c>
      <c r="BH301" s="239">
        <f>IF(N301="sníž. přenesená",J301,0)</f>
        <v>0</v>
      </c>
      <c r="BI301" s="239">
        <f>IF(N301="nulová",J301,0)</f>
        <v>0</v>
      </c>
      <c r="BJ301" s="18" t="s">
        <v>21</v>
      </c>
      <c r="BK301" s="239">
        <f>ROUND(I301*H301,2)</f>
        <v>0</v>
      </c>
      <c r="BL301" s="18" t="s">
        <v>159</v>
      </c>
      <c r="BM301" s="238" t="s">
        <v>947</v>
      </c>
    </row>
    <row r="302" s="13" customFormat="1">
      <c r="A302" s="13"/>
      <c r="B302" s="240"/>
      <c r="C302" s="241"/>
      <c r="D302" s="242" t="s">
        <v>161</v>
      </c>
      <c r="E302" s="243" t="s">
        <v>1</v>
      </c>
      <c r="F302" s="244" t="s">
        <v>948</v>
      </c>
      <c r="G302" s="241"/>
      <c r="H302" s="243" t="s">
        <v>1</v>
      </c>
      <c r="I302" s="245"/>
      <c r="J302" s="241"/>
      <c r="K302" s="241"/>
      <c r="L302" s="246"/>
      <c r="M302" s="247"/>
      <c r="N302" s="248"/>
      <c r="O302" s="248"/>
      <c r="P302" s="248"/>
      <c r="Q302" s="248"/>
      <c r="R302" s="248"/>
      <c r="S302" s="248"/>
      <c r="T302" s="249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0" t="s">
        <v>161</v>
      </c>
      <c r="AU302" s="250" t="s">
        <v>87</v>
      </c>
      <c r="AV302" s="13" t="s">
        <v>21</v>
      </c>
      <c r="AW302" s="13" t="s">
        <v>36</v>
      </c>
      <c r="AX302" s="13" t="s">
        <v>79</v>
      </c>
      <c r="AY302" s="250" t="s">
        <v>152</v>
      </c>
    </row>
    <row r="303" s="14" customFormat="1">
      <c r="A303" s="14"/>
      <c r="B303" s="251"/>
      <c r="C303" s="252"/>
      <c r="D303" s="242" t="s">
        <v>161</v>
      </c>
      <c r="E303" s="253" t="s">
        <v>1</v>
      </c>
      <c r="F303" s="254" t="s">
        <v>169</v>
      </c>
      <c r="G303" s="252"/>
      <c r="H303" s="255">
        <v>3</v>
      </c>
      <c r="I303" s="256"/>
      <c r="J303" s="252"/>
      <c r="K303" s="252"/>
      <c r="L303" s="257"/>
      <c r="M303" s="258"/>
      <c r="N303" s="259"/>
      <c r="O303" s="259"/>
      <c r="P303" s="259"/>
      <c r="Q303" s="259"/>
      <c r="R303" s="259"/>
      <c r="S303" s="259"/>
      <c r="T303" s="260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1" t="s">
        <v>161</v>
      </c>
      <c r="AU303" s="261" t="s">
        <v>87</v>
      </c>
      <c r="AV303" s="14" t="s">
        <v>87</v>
      </c>
      <c r="AW303" s="14" t="s">
        <v>36</v>
      </c>
      <c r="AX303" s="14" t="s">
        <v>21</v>
      </c>
      <c r="AY303" s="261" t="s">
        <v>152</v>
      </c>
    </row>
    <row r="304" s="2" customFormat="1" ht="16.5" customHeight="1">
      <c r="A304" s="39"/>
      <c r="B304" s="40"/>
      <c r="C304" s="227" t="s">
        <v>446</v>
      </c>
      <c r="D304" s="227" t="s">
        <v>154</v>
      </c>
      <c r="E304" s="228" t="s">
        <v>949</v>
      </c>
      <c r="F304" s="229" t="s">
        <v>950</v>
      </c>
      <c r="G304" s="230" t="s">
        <v>536</v>
      </c>
      <c r="H304" s="231">
        <v>1</v>
      </c>
      <c r="I304" s="232"/>
      <c r="J304" s="233">
        <f>ROUND(I304*H304,2)</f>
        <v>0</v>
      </c>
      <c r="K304" s="229" t="s">
        <v>1</v>
      </c>
      <c r="L304" s="45"/>
      <c r="M304" s="234" t="s">
        <v>1</v>
      </c>
      <c r="N304" s="235" t="s">
        <v>44</v>
      </c>
      <c r="O304" s="92"/>
      <c r="P304" s="236">
        <f>O304*H304</f>
        <v>0</v>
      </c>
      <c r="Q304" s="236">
        <v>0</v>
      </c>
      <c r="R304" s="236">
        <f>Q304*H304</f>
        <v>0</v>
      </c>
      <c r="S304" s="236">
        <v>1.5</v>
      </c>
      <c r="T304" s="237">
        <f>S304*H304</f>
        <v>1.5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8" t="s">
        <v>249</v>
      </c>
      <c r="AT304" s="238" t="s">
        <v>154</v>
      </c>
      <c r="AU304" s="238" t="s">
        <v>87</v>
      </c>
      <c r="AY304" s="18" t="s">
        <v>152</v>
      </c>
      <c r="BE304" s="239">
        <f>IF(N304="základní",J304,0)</f>
        <v>0</v>
      </c>
      <c r="BF304" s="239">
        <f>IF(N304="snížená",J304,0)</f>
        <v>0</v>
      </c>
      <c r="BG304" s="239">
        <f>IF(N304="zákl. přenesená",J304,0)</f>
        <v>0</v>
      </c>
      <c r="BH304" s="239">
        <f>IF(N304="sníž. přenesená",J304,0)</f>
        <v>0</v>
      </c>
      <c r="BI304" s="239">
        <f>IF(N304="nulová",J304,0)</f>
        <v>0</v>
      </c>
      <c r="BJ304" s="18" t="s">
        <v>21</v>
      </c>
      <c r="BK304" s="239">
        <f>ROUND(I304*H304,2)</f>
        <v>0</v>
      </c>
      <c r="BL304" s="18" t="s">
        <v>249</v>
      </c>
      <c r="BM304" s="238" t="s">
        <v>951</v>
      </c>
    </row>
    <row r="305" s="12" customFormat="1" ht="22.8" customHeight="1">
      <c r="A305" s="12"/>
      <c r="B305" s="211"/>
      <c r="C305" s="212"/>
      <c r="D305" s="213" t="s">
        <v>78</v>
      </c>
      <c r="E305" s="225" t="s">
        <v>757</v>
      </c>
      <c r="F305" s="225" t="s">
        <v>758</v>
      </c>
      <c r="G305" s="212"/>
      <c r="H305" s="212"/>
      <c r="I305" s="215"/>
      <c r="J305" s="226">
        <f>BK305</f>
        <v>0</v>
      </c>
      <c r="K305" s="212"/>
      <c r="L305" s="217"/>
      <c r="M305" s="218"/>
      <c r="N305" s="219"/>
      <c r="O305" s="219"/>
      <c r="P305" s="220">
        <f>SUM(P306:P311)</f>
        <v>0</v>
      </c>
      <c r="Q305" s="219"/>
      <c r="R305" s="220">
        <f>SUM(R306:R311)</f>
        <v>0</v>
      </c>
      <c r="S305" s="219"/>
      <c r="T305" s="221">
        <f>SUM(T306:T311)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22" t="s">
        <v>21</v>
      </c>
      <c r="AT305" s="223" t="s">
        <v>78</v>
      </c>
      <c r="AU305" s="223" t="s">
        <v>21</v>
      </c>
      <c r="AY305" s="222" t="s">
        <v>152</v>
      </c>
      <c r="BK305" s="224">
        <f>SUM(BK306:BK311)</f>
        <v>0</v>
      </c>
    </row>
    <row r="306" s="2" customFormat="1" ht="21.75" customHeight="1">
      <c r="A306" s="39"/>
      <c r="B306" s="40"/>
      <c r="C306" s="227" t="s">
        <v>450</v>
      </c>
      <c r="D306" s="227" t="s">
        <v>154</v>
      </c>
      <c r="E306" s="228" t="s">
        <v>760</v>
      </c>
      <c r="F306" s="229" t="s">
        <v>761</v>
      </c>
      <c r="G306" s="230" t="s">
        <v>281</v>
      </c>
      <c r="H306" s="231">
        <v>63.709000000000003</v>
      </c>
      <c r="I306" s="232"/>
      <c r="J306" s="233">
        <f>ROUND(I306*H306,2)</f>
        <v>0</v>
      </c>
      <c r="K306" s="229" t="s">
        <v>158</v>
      </c>
      <c r="L306" s="45"/>
      <c r="M306" s="234" t="s">
        <v>1</v>
      </c>
      <c r="N306" s="235" t="s">
        <v>44</v>
      </c>
      <c r="O306" s="92"/>
      <c r="P306" s="236">
        <f>O306*H306</f>
        <v>0</v>
      </c>
      <c r="Q306" s="236">
        <v>0</v>
      </c>
      <c r="R306" s="236">
        <f>Q306*H306</f>
        <v>0</v>
      </c>
      <c r="S306" s="236">
        <v>0</v>
      </c>
      <c r="T306" s="237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8" t="s">
        <v>159</v>
      </c>
      <c r="AT306" s="238" t="s">
        <v>154</v>
      </c>
      <c r="AU306" s="238" t="s">
        <v>87</v>
      </c>
      <c r="AY306" s="18" t="s">
        <v>152</v>
      </c>
      <c r="BE306" s="239">
        <f>IF(N306="základní",J306,0)</f>
        <v>0</v>
      </c>
      <c r="BF306" s="239">
        <f>IF(N306="snížená",J306,0)</f>
        <v>0</v>
      </c>
      <c r="BG306" s="239">
        <f>IF(N306="zákl. přenesená",J306,0)</f>
        <v>0</v>
      </c>
      <c r="BH306" s="239">
        <f>IF(N306="sníž. přenesená",J306,0)</f>
        <v>0</v>
      </c>
      <c r="BI306" s="239">
        <f>IF(N306="nulová",J306,0)</f>
        <v>0</v>
      </c>
      <c r="BJ306" s="18" t="s">
        <v>21</v>
      </c>
      <c r="BK306" s="239">
        <f>ROUND(I306*H306,2)</f>
        <v>0</v>
      </c>
      <c r="BL306" s="18" t="s">
        <v>159</v>
      </c>
      <c r="BM306" s="238" t="s">
        <v>952</v>
      </c>
    </row>
    <row r="307" s="2" customFormat="1" ht="24.15" customHeight="1">
      <c r="A307" s="39"/>
      <c r="B307" s="40"/>
      <c r="C307" s="227" t="s">
        <v>456</v>
      </c>
      <c r="D307" s="227" t="s">
        <v>154</v>
      </c>
      <c r="E307" s="228" t="s">
        <v>764</v>
      </c>
      <c r="F307" s="229" t="s">
        <v>765</v>
      </c>
      <c r="G307" s="230" t="s">
        <v>281</v>
      </c>
      <c r="H307" s="231">
        <v>63.709000000000003</v>
      </c>
      <c r="I307" s="232"/>
      <c r="J307" s="233">
        <f>ROUND(I307*H307,2)</f>
        <v>0</v>
      </c>
      <c r="K307" s="229" t="s">
        <v>1</v>
      </c>
      <c r="L307" s="45"/>
      <c r="M307" s="234" t="s">
        <v>1</v>
      </c>
      <c r="N307" s="235" t="s">
        <v>44</v>
      </c>
      <c r="O307" s="92"/>
      <c r="P307" s="236">
        <f>O307*H307</f>
        <v>0</v>
      </c>
      <c r="Q307" s="236">
        <v>0</v>
      </c>
      <c r="R307" s="236">
        <f>Q307*H307</f>
        <v>0</v>
      </c>
      <c r="S307" s="236">
        <v>0</v>
      </c>
      <c r="T307" s="237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8" t="s">
        <v>159</v>
      </c>
      <c r="AT307" s="238" t="s">
        <v>154</v>
      </c>
      <c r="AU307" s="238" t="s">
        <v>87</v>
      </c>
      <c r="AY307" s="18" t="s">
        <v>152</v>
      </c>
      <c r="BE307" s="239">
        <f>IF(N307="základní",J307,0)</f>
        <v>0</v>
      </c>
      <c r="BF307" s="239">
        <f>IF(N307="snížená",J307,0)</f>
        <v>0</v>
      </c>
      <c r="BG307" s="239">
        <f>IF(N307="zákl. přenesená",J307,0)</f>
        <v>0</v>
      </c>
      <c r="BH307" s="239">
        <f>IF(N307="sníž. přenesená",J307,0)</f>
        <v>0</v>
      </c>
      <c r="BI307" s="239">
        <f>IF(N307="nulová",J307,0)</f>
        <v>0</v>
      </c>
      <c r="BJ307" s="18" t="s">
        <v>21</v>
      </c>
      <c r="BK307" s="239">
        <f>ROUND(I307*H307,2)</f>
        <v>0</v>
      </c>
      <c r="BL307" s="18" t="s">
        <v>159</v>
      </c>
      <c r="BM307" s="238" t="s">
        <v>953</v>
      </c>
    </row>
    <row r="308" s="2" customFormat="1" ht="44.25" customHeight="1">
      <c r="A308" s="39"/>
      <c r="B308" s="40"/>
      <c r="C308" s="227" t="s">
        <v>461</v>
      </c>
      <c r="D308" s="227" t="s">
        <v>154</v>
      </c>
      <c r="E308" s="228" t="s">
        <v>776</v>
      </c>
      <c r="F308" s="229" t="s">
        <v>777</v>
      </c>
      <c r="G308" s="230" t="s">
        <v>281</v>
      </c>
      <c r="H308" s="231">
        <v>50.463000000000001</v>
      </c>
      <c r="I308" s="232"/>
      <c r="J308" s="233">
        <f>ROUND(I308*H308,2)</f>
        <v>0</v>
      </c>
      <c r="K308" s="229" t="s">
        <v>158</v>
      </c>
      <c r="L308" s="45"/>
      <c r="M308" s="234" t="s">
        <v>1</v>
      </c>
      <c r="N308" s="235" t="s">
        <v>44</v>
      </c>
      <c r="O308" s="92"/>
      <c r="P308" s="236">
        <f>O308*H308</f>
        <v>0</v>
      </c>
      <c r="Q308" s="236">
        <v>0</v>
      </c>
      <c r="R308" s="236">
        <f>Q308*H308</f>
        <v>0</v>
      </c>
      <c r="S308" s="236">
        <v>0</v>
      </c>
      <c r="T308" s="237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8" t="s">
        <v>159</v>
      </c>
      <c r="AT308" s="238" t="s">
        <v>154</v>
      </c>
      <c r="AU308" s="238" t="s">
        <v>87</v>
      </c>
      <c r="AY308" s="18" t="s">
        <v>152</v>
      </c>
      <c r="BE308" s="239">
        <f>IF(N308="základní",J308,0)</f>
        <v>0</v>
      </c>
      <c r="BF308" s="239">
        <f>IF(N308="snížená",J308,0)</f>
        <v>0</v>
      </c>
      <c r="BG308" s="239">
        <f>IF(N308="zákl. přenesená",J308,0)</f>
        <v>0</v>
      </c>
      <c r="BH308" s="239">
        <f>IF(N308="sníž. přenesená",J308,0)</f>
        <v>0</v>
      </c>
      <c r="BI308" s="239">
        <f>IF(N308="nulová",J308,0)</f>
        <v>0</v>
      </c>
      <c r="BJ308" s="18" t="s">
        <v>21</v>
      </c>
      <c r="BK308" s="239">
        <f>ROUND(I308*H308,2)</f>
        <v>0</v>
      </c>
      <c r="BL308" s="18" t="s">
        <v>159</v>
      </c>
      <c r="BM308" s="238" t="s">
        <v>954</v>
      </c>
    </row>
    <row r="309" s="2" customFormat="1" ht="44.25" customHeight="1">
      <c r="A309" s="39"/>
      <c r="B309" s="40"/>
      <c r="C309" s="227" t="s">
        <v>465</v>
      </c>
      <c r="D309" s="227" t="s">
        <v>154</v>
      </c>
      <c r="E309" s="228" t="s">
        <v>780</v>
      </c>
      <c r="F309" s="229" t="s">
        <v>781</v>
      </c>
      <c r="G309" s="230" t="s">
        <v>281</v>
      </c>
      <c r="H309" s="231">
        <v>4.008</v>
      </c>
      <c r="I309" s="232"/>
      <c r="J309" s="233">
        <f>ROUND(I309*H309,2)</f>
        <v>0</v>
      </c>
      <c r="K309" s="229" t="s">
        <v>158</v>
      </c>
      <c r="L309" s="45"/>
      <c r="M309" s="234" t="s">
        <v>1</v>
      </c>
      <c r="N309" s="235" t="s">
        <v>44</v>
      </c>
      <c r="O309" s="92"/>
      <c r="P309" s="236">
        <f>O309*H309</f>
        <v>0</v>
      </c>
      <c r="Q309" s="236">
        <v>0</v>
      </c>
      <c r="R309" s="236">
        <f>Q309*H309</f>
        <v>0</v>
      </c>
      <c r="S309" s="236">
        <v>0</v>
      </c>
      <c r="T309" s="237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8" t="s">
        <v>159</v>
      </c>
      <c r="AT309" s="238" t="s">
        <v>154</v>
      </c>
      <c r="AU309" s="238" t="s">
        <v>87</v>
      </c>
      <c r="AY309" s="18" t="s">
        <v>152</v>
      </c>
      <c r="BE309" s="239">
        <f>IF(N309="základní",J309,0)</f>
        <v>0</v>
      </c>
      <c r="BF309" s="239">
        <f>IF(N309="snížená",J309,0)</f>
        <v>0</v>
      </c>
      <c r="BG309" s="239">
        <f>IF(N309="zákl. přenesená",J309,0)</f>
        <v>0</v>
      </c>
      <c r="BH309" s="239">
        <f>IF(N309="sníž. přenesená",J309,0)</f>
        <v>0</v>
      </c>
      <c r="BI309" s="239">
        <f>IF(N309="nulová",J309,0)</f>
        <v>0</v>
      </c>
      <c r="BJ309" s="18" t="s">
        <v>21</v>
      </c>
      <c r="BK309" s="239">
        <f>ROUND(I309*H309,2)</f>
        <v>0</v>
      </c>
      <c r="BL309" s="18" t="s">
        <v>159</v>
      </c>
      <c r="BM309" s="238" t="s">
        <v>955</v>
      </c>
    </row>
    <row r="310" s="2" customFormat="1" ht="37.8" customHeight="1">
      <c r="A310" s="39"/>
      <c r="B310" s="40"/>
      <c r="C310" s="227" t="s">
        <v>475</v>
      </c>
      <c r="D310" s="227" t="s">
        <v>154</v>
      </c>
      <c r="E310" s="228" t="s">
        <v>768</v>
      </c>
      <c r="F310" s="229" t="s">
        <v>769</v>
      </c>
      <c r="G310" s="230" t="s">
        <v>281</v>
      </c>
      <c r="H310" s="231">
        <v>6.2919999999999998</v>
      </c>
      <c r="I310" s="232"/>
      <c r="J310" s="233">
        <f>ROUND(I310*H310,2)</f>
        <v>0</v>
      </c>
      <c r="K310" s="229" t="s">
        <v>158</v>
      </c>
      <c r="L310" s="45"/>
      <c r="M310" s="234" t="s">
        <v>1</v>
      </c>
      <c r="N310" s="235" t="s">
        <v>44</v>
      </c>
      <c r="O310" s="92"/>
      <c r="P310" s="236">
        <f>O310*H310</f>
        <v>0</v>
      </c>
      <c r="Q310" s="236">
        <v>0</v>
      </c>
      <c r="R310" s="236">
        <f>Q310*H310</f>
        <v>0</v>
      </c>
      <c r="S310" s="236">
        <v>0</v>
      </c>
      <c r="T310" s="237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8" t="s">
        <v>159</v>
      </c>
      <c r="AT310" s="238" t="s">
        <v>154</v>
      </c>
      <c r="AU310" s="238" t="s">
        <v>87</v>
      </c>
      <c r="AY310" s="18" t="s">
        <v>152</v>
      </c>
      <c r="BE310" s="239">
        <f>IF(N310="základní",J310,0)</f>
        <v>0</v>
      </c>
      <c r="BF310" s="239">
        <f>IF(N310="snížená",J310,0)</f>
        <v>0</v>
      </c>
      <c r="BG310" s="239">
        <f>IF(N310="zákl. přenesená",J310,0)</f>
        <v>0</v>
      </c>
      <c r="BH310" s="239">
        <f>IF(N310="sníž. přenesená",J310,0)</f>
        <v>0</v>
      </c>
      <c r="BI310" s="239">
        <f>IF(N310="nulová",J310,0)</f>
        <v>0</v>
      </c>
      <c r="BJ310" s="18" t="s">
        <v>21</v>
      </c>
      <c r="BK310" s="239">
        <f>ROUND(I310*H310,2)</f>
        <v>0</v>
      </c>
      <c r="BL310" s="18" t="s">
        <v>159</v>
      </c>
      <c r="BM310" s="238" t="s">
        <v>956</v>
      </c>
    </row>
    <row r="311" s="2" customFormat="1" ht="44.25" customHeight="1">
      <c r="A311" s="39"/>
      <c r="B311" s="40"/>
      <c r="C311" s="227" t="s">
        <v>480</v>
      </c>
      <c r="D311" s="227" t="s">
        <v>154</v>
      </c>
      <c r="E311" s="228" t="s">
        <v>772</v>
      </c>
      <c r="F311" s="229" t="s">
        <v>773</v>
      </c>
      <c r="G311" s="230" t="s">
        <v>281</v>
      </c>
      <c r="H311" s="231">
        <v>2.9460000000000002</v>
      </c>
      <c r="I311" s="232"/>
      <c r="J311" s="233">
        <f>ROUND(I311*H311,2)</f>
        <v>0</v>
      </c>
      <c r="K311" s="229" t="s">
        <v>158</v>
      </c>
      <c r="L311" s="45"/>
      <c r="M311" s="234" t="s">
        <v>1</v>
      </c>
      <c r="N311" s="235" t="s">
        <v>44</v>
      </c>
      <c r="O311" s="92"/>
      <c r="P311" s="236">
        <f>O311*H311</f>
        <v>0</v>
      </c>
      <c r="Q311" s="236">
        <v>0</v>
      </c>
      <c r="R311" s="236">
        <f>Q311*H311</f>
        <v>0</v>
      </c>
      <c r="S311" s="236">
        <v>0</v>
      </c>
      <c r="T311" s="237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8" t="s">
        <v>159</v>
      </c>
      <c r="AT311" s="238" t="s">
        <v>154</v>
      </c>
      <c r="AU311" s="238" t="s">
        <v>87</v>
      </c>
      <c r="AY311" s="18" t="s">
        <v>152</v>
      </c>
      <c r="BE311" s="239">
        <f>IF(N311="základní",J311,0)</f>
        <v>0</v>
      </c>
      <c r="BF311" s="239">
        <f>IF(N311="snížená",J311,0)</f>
        <v>0</v>
      </c>
      <c r="BG311" s="239">
        <f>IF(N311="zákl. přenesená",J311,0)</f>
        <v>0</v>
      </c>
      <c r="BH311" s="239">
        <f>IF(N311="sníž. přenesená",J311,0)</f>
        <v>0</v>
      </c>
      <c r="BI311" s="239">
        <f>IF(N311="nulová",J311,0)</f>
        <v>0</v>
      </c>
      <c r="BJ311" s="18" t="s">
        <v>21</v>
      </c>
      <c r="BK311" s="239">
        <f>ROUND(I311*H311,2)</f>
        <v>0</v>
      </c>
      <c r="BL311" s="18" t="s">
        <v>159</v>
      </c>
      <c r="BM311" s="238" t="s">
        <v>957</v>
      </c>
    </row>
    <row r="312" s="12" customFormat="1" ht="22.8" customHeight="1">
      <c r="A312" s="12"/>
      <c r="B312" s="211"/>
      <c r="C312" s="212"/>
      <c r="D312" s="213" t="s">
        <v>78</v>
      </c>
      <c r="E312" s="225" t="s">
        <v>783</v>
      </c>
      <c r="F312" s="225" t="s">
        <v>784</v>
      </c>
      <c r="G312" s="212"/>
      <c r="H312" s="212"/>
      <c r="I312" s="215"/>
      <c r="J312" s="226">
        <f>BK312</f>
        <v>0</v>
      </c>
      <c r="K312" s="212"/>
      <c r="L312" s="217"/>
      <c r="M312" s="218"/>
      <c r="N312" s="219"/>
      <c r="O312" s="219"/>
      <c r="P312" s="220">
        <f>P313</f>
        <v>0</v>
      </c>
      <c r="Q312" s="219"/>
      <c r="R312" s="220">
        <f>R313</f>
        <v>0</v>
      </c>
      <c r="S312" s="219"/>
      <c r="T312" s="221">
        <f>T313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22" t="s">
        <v>21</v>
      </c>
      <c r="AT312" s="223" t="s">
        <v>78</v>
      </c>
      <c r="AU312" s="223" t="s">
        <v>21</v>
      </c>
      <c r="AY312" s="222" t="s">
        <v>152</v>
      </c>
      <c r="BK312" s="224">
        <f>BK313</f>
        <v>0</v>
      </c>
    </row>
    <row r="313" s="2" customFormat="1" ht="24.15" customHeight="1">
      <c r="A313" s="39"/>
      <c r="B313" s="40"/>
      <c r="C313" s="227" t="s">
        <v>485</v>
      </c>
      <c r="D313" s="227" t="s">
        <v>154</v>
      </c>
      <c r="E313" s="228" t="s">
        <v>786</v>
      </c>
      <c r="F313" s="229" t="s">
        <v>787</v>
      </c>
      <c r="G313" s="230" t="s">
        <v>281</v>
      </c>
      <c r="H313" s="231">
        <v>126.294</v>
      </c>
      <c r="I313" s="232"/>
      <c r="J313" s="233">
        <f>ROUND(I313*H313,2)</f>
        <v>0</v>
      </c>
      <c r="K313" s="229" t="s">
        <v>158</v>
      </c>
      <c r="L313" s="45"/>
      <c r="M313" s="301" t="s">
        <v>1</v>
      </c>
      <c r="N313" s="302" t="s">
        <v>44</v>
      </c>
      <c r="O313" s="303"/>
      <c r="P313" s="304">
        <f>O313*H313</f>
        <v>0</v>
      </c>
      <c r="Q313" s="304">
        <v>0</v>
      </c>
      <c r="R313" s="304">
        <f>Q313*H313</f>
        <v>0</v>
      </c>
      <c r="S313" s="304">
        <v>0</v>
      </c>
      <c r="T313" s="305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8" t="s">
        <v>159</v>
      </c>
      <c r="AT313" s="238" t="s">
        <v>154</v>
      </c>
      <c r="AU313" s="238" t="s">
        <v>87</v>
      </c>
      <c r="AY313" s="18" t="s">
        <v>152</v>
      </c>
      <c r="BE313" s="239">
        <f>IF(N313="základní",J313,0)</f>
        <v>0</v>
      </c>
      <c r="BF313" s="239">
        <f>IF(N313="snížená",J313,0)</f>
        <v>0</v>
      </c>
      <c r="BG313" s="239">
        <f>IF(N313="zákl. přenesená",J313,0)</f>
        <v>0</v>
      </c>
      <c r="BH313" s="239">
        <f>IF(N313="sníž. přenesená",J313,0)</f>
        <v>0</v>
      </c>
      <c r="BI313" s="239">
        <f>IF(N313="nulová",J313,0)</f>
        <v>0</v>
      </c>
      <c r="BJ313" s="18" t="s">
        <v>21</v>
      </c>
      <c r="BK313" s="239">
        <f>ROUND(I313*H313,2)</f>
        <v>0</v>
      </c>
      <c r="BL313" s="18" t="s">
        <v>159</v>
      </c>
      <c r="BM313" s="238" t="s">
        <v>958</v>
      </c>
    </row>
    <row r="314" s="2" customFormat="1" ht="6.96" customHeight="1">
      <c r="A314" s="39"/>
      <c r="B314" s="67"/>
      <c r="C314" s="68"/>
      <c r="D314" s="68"/>
      <c r="E314" s="68"/>
      <c r="F314" s="68"/>
      <c r="G314" s="68"/>
      <c r="H314" s="68"/>
      <c r="I314" s="68"/>
      <c r="J314" s="68"/>
      <c r="K314" s="68"/>
      <c r="L314" s="45"/>
      <c r="M314" s="39"/>
      <c r="O314" s="39"/>
      <c r="P314" s="39"/>
      <c r="Q314" s="39"/>
      <c r="R314" s="39"/>
      <c r="S314" s="39"/>
      <c r="T314" s="39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</row>
  </sheetData>
  <sheetProtection sheet="1" autoFilter="0" formatColumns="0" formatRows="0" objects="1" scenarios="1" spinCount="100000" saltValue="GUkvY6d7fjxmosgIBEC3ZgZDO8GNLP9WICyayprr64Mx9/cFzr/Ib/eisCeyZg9ZL4S9xRXVAxYHmPnLYFy/vA==" hashValue="YlgGo0EIqmY0AQmgSloS5NuYhcxohd2YXMGHINqdZWxhdfP/L8bBSj/lXZLo1Q3wAwW+C8R+BrJCXgp08o9eEQ==" algorithmName="SHA-512" password="CA9C"/>
  <autoFilter ref="C125:K31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115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Nový Bor - BUS zastávky, parkování - ulice Liberecká</v>
      </c>
      <c r="F7" s="151"/>
      <c r="G7" s="151"/>
      <c r="H7" s="151"/>
      <c r="L7" s="21"/>
    </row>
    <row r="8" s="1" customFormat="1" ht="12" customHeight="1">
      <c r="B8" s="21"/>
      <c r="D8" s="151" t="s">
        <v>116</v>
      </c>
      <c r="L8" s="21"/>
    </row>
    <row r="9" s="2" customFormat="1" ht="16.5" customHeight="1">
      <c r="A9" s="39"/>
      <c r="B9" s="45"/>
      <c r="C9" s="39"/>
      <c r="D9" s="39"/>
      <c r="E9" s="152" t="s">
        <v>959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118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960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19</v>
      </c>
      <c r="E13" s="39"/>
      <c r="F13" s="142" t="s">
        <v>1</v>
      </c>
      <c r="G13" s="39"/>
      <c r="H13" s="39"/>
      <c r="I13" s="151" t="s">
        <v>20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22</v>
      </c>
      <c r="E14" s="39"/>
      <c r="F14" s="142" t="s">
        <v>23</v>
      </c>
      <c r="G14" s="39"/>
      <c r="H14" s="39"/>
      <c r="I14" s="151" t="s">
        <v>24</v>
      </c>
      <c r="J14" s="154" t="str">
        <f>'Rekapitulace stavby'!AN8</f>
        <v>16. 4. 2024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28</v>
      </c>
      <c r="E16" s="39"/>
      <c r="F16" s="39"/>
      <c r="G16" s="39"/>
      <c r="H16" s="39"/>
      <c r="I16" s="151" t="s">
        <v>29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1" t="s">
        <v>31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32</v>
      </c>
      <c r="E19" s="39"/>
      <c r="F19" s="39"/>
      <c r="G19" s="39"/>
      <c r="H19" s="39"/>
      <c r="I19" s="151" t="s">
        <v>29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31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34</v>
      </c>
      <c r="E22" s="39"/>
      <c r="F22" s="39"/>
      <c r="G22" s="39"/>
      <c r="H22" s="39"/>
      <c r="I22" s="151" t="s">
        <v>29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35</v>
      </c>
      <c r="F23" s="39"/>
      <c r="G23" s="39"/>
      <c r="H23" s="39"/>
      <c r="I23" s="151" t="s">
        <v>31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37</v>
      </c>
      <c r="E25" s="39"/>
      <c r="F25" s="39"/>
      <c r="G25" s="39"/>
      <c r="H25" s="39"/>
      <c r="I25" s="151" t="s">
        <v>29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31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38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39</v>
      </c>
      <c r="E32" s="39"/>
      <c r="F32" s="39"/>
      <c r="G32" s="39"/>
      <c r="H32" s="39"/>
      <c r="I32" s="39"/>
      <c r="J32" s="161">
        <f>ROUND(J126,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41</v>
      </c>
      <c r="G34" s="39"/>
      <c r="H34" s="39"/>
      <c r="I34" s="162" t="s">
        <v>40</v>
      </c>
      <c r="J34" s="162" t="s">
        <v>42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43</v>
      </c>
      <c r="E35" s="151" t="s">
        <v>44</v>
      </c>
      <c r="F35" s="164">
        <f>ROUND((SUM(BE126:BE214)),  2)</f>
        <v>0</v>
      </c>
      <c r="G35" s="39"/>
      <c r="H35" s="39"/>
      <c r="I35" s="165">
        <v>0.20999999999999999</v>
      </c>
      <c r="J35" s="164">
        <f>ROUND(((SUM(BE126:BE214))*I35),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45</v>
      </c>
      <c r="F36" s="164">
        <f>ROUND((SUM(BF126:BF214)),  2)</f>
        <v>0</v>
      </c>
      <c r="G36" s="39"/>
      <c r="H36" s="39"/>
      <c r="I36" s="165">
        <v>0.12</v>
      </c>
      <c r="J36" s="164">
        <f>ROUND(((SUM(BF126:BF214))*I36),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46</v>
      </c>
      <c r="F37" s="164">
        <f>ROUND((SUM(BG126:BG214)),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47</v>
      </c>
      <c r="F38" s="164">
        <f>ROUND((SUM(BH126:BH214)),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48</v>
      </c>
      <c r="F39" s="164">
        <f>ROUND((SUM(BI126:BI214)),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49</v>
      </c>
      <c r="E41" s="168"/>
      <c r="F41" s="168"/>
      <c r="G41" s="169" t="s">
        <v>50</v>
      </c>
      <c r="H41" s="170" t="s">
        <v>51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52</v>
      </c>
      <c r="E50" s="174"/>
      <c r="F50" s="174"/>
      <c r="G50" s="173" t="s">
        <v>53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6"/>
      <c r="J61" s="178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56</v>
      </c>
      <c r="E65" s="179"/>
      <c r="F65" s="179"/>
      <c r="G65" s="173" t="s">
        <v>57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6"/>
      <c r="J76" s="178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Nový Bor - BUS zastávky, parkování - ulice Liberecká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116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959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118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SO 102 A - Vyhrazené parkovací stání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22</v>
      </c>
      <c r="D91" s="41"/>
      <c r="E91" s="41"/>
      <c r="F91" s="28" t="str">
        <f>F14</f>
        <v>Nový Bor</v>
      </c>
      <c r="G91" s="41"/>
      <c r="H91" s="41"/>
      <c r="I91" s="33" t="s">
        <v>24</v>
      </c>
      <c r="J91" s="80" t="str">
        <f>IF(J14="","",J14)</f>
        <v>16. 4. 2024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28</v>
      </c>
      <c r="D93" s="41"/>
      <c r="E93" s="41"/>
      <c r="F93" s="28" t="str">
        <f>E17</f>
        <v xml:space="preserve"> </v>
      </c>
      <c r="G93" s="41"/>
      <c r="H93" s="41"/>
      <c r="I93" s="33" t="s">
        <v>34</v>
      </c>
      <c r="J93" s="37" t="str">
        <f>E23</f>
        <v>Ing. Martina Hřebřinová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32</v>
      </c>
      <c r="D94" s="41"/>
      <c r="E94" s="41"/>
      <c r="F94" s="28" t="str">
        <f>IF(E20="","",E20)</f>
        <v>Vyplň údaj</v>
      </c>
      <c r="G94" s="41"/>
      <c r="H94" s="41"/>
      <c r="I94" s="33" t="s">
        <v>37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121</v>
      </c>
      <c r="D96" s="186"/>
      <c r="E96" s="186"/>
      <c r="F96" s="186"/>
      <c r="G96" s="186"/>
      <c r="H96" s="186"/>
      <c r="I96" s="186"/>
      <c r="J96" s="187" t="s">
        <v>122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123</v>
      </c>
      <c r="D98" s="41"/>
      <c r="E98" s="41"/>
      <c r="F98" s="41"/>
      <c r="G98" s="41"/>
      <c r="H98" s="41"/>
      <c r="I98" s="41"/>
      <c r="J98" s="111">
        <f>J126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124</v>
      </c>
    </row>
    <row r="99" s="9" customFormat="1" ht="24.96" customHeight="1">
      <c r="A99" s="9"/>
      <c r="B99" s="189"/>
      <c r="C99" s="190"/>
      <c r="D99" s="191" t="s">
        <v>125</v>
      </c>
      <c r="E99" s="192"/>
      <c r="F99" s="192"/>
      <c r="G99" s="192"/>
      <c r="H99" s="192"/>
      <c r="I99" s="192"/>
      <c r="J99" s="193">
        <f>J127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126</v>
      </c>
      <c r="E100" s="197"/>
      <c r="F100" s="197"/>
      <c r="G100" s="197"/>
      <c r="H100" s="197"/>
      <c r="I100" s="197"/>
      <c r="J100" s="198">
        <f>J128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129</v>
      </c>
      <c r="E101" s="197"/>
      <c r="F101" s="197"/>
      <c r="G101" s="197"/>
      <c r="H101" s="197"/>
      <c r="I101" s="197"/>
      <c r="J101" s="198">
        <f>J149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131</v>
      </c>
      <c r="E102" s="197"/>
      <c r="F102" s="197"/>
      <c r="G102" s="197"/>
      <c r="H102" s="197"/>
      <c r="I102" s="197"/>
      <c r="J102" s="198">
        <f>J172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132</v>
      </c>
      <c r="E103" s="197"/>
      <c r="F103" s="197"/>
      <c r="G103" s="197"/>
      <c r="H103" s="197"/>
      <c r="I103" s="197"/>
      <c r="J103" s="198">
        <f>J208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133</v>
      </c>
      <c r="E104" s="197"/>
      <c r="F104" s="197"/>
      <c r="G104" s="197"/>
      <c r="H104" s="197"/>
      <c r="I104" s="197"/>
      <c r="J104" s="198">
        <f>J213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137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84" t="str">
        <f>E7</f>
        <v>Nový Bor - BUS zastávky, parkování - ulice Liberecká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1" customFormat="1" ht="12" customHeight="1">
      <c r="B115" s="22"/>
      <c r="C115" s="33" t="s">
        <v>116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184" t="s">
        <v>959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118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E11</f>
        <v>SO 102 A - Vyhrazené parkovací stání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22</v>
      </c>
      <c r="D120" s="41"/>
      <c r="E120" s="41"/>
      <c r="F120" s="28" t="str">
        <f>F14</f>
        <v>Nový Bor</v>
      </c>
      <c r="G120" s="41"/>
      <c r="H120" s="41"/>
      <c r="I120" s="33" t="s">
        <v>24</v>
      </c>
      <c r="J120" s="80" t="str">
        <f>IF(J14="","",J14)</f>
        <v>16. 4. 2024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5.65" customHeight="1">
      <c r="A122" s="39"/>
      <c r="B122" s="40"/>
      <c r="C122" s="33" t="s">
        <v>28</v>
      </c>
      <c r="D122" s="41"/>
      <c r="E122" s="41"/>
      <c r="F122" s="28" t="str">
        <f>E17</f>
        <v xml:space="preserve"> </v>
      </c>
      <c r="G122" s="41"/>
      <c r="H122" s="41"/>
      <c r="I122" s="33" t="s">
        <v>34</v>
      </c>
      <c r="J122" s="37" t="str">
        <f>E23</f>
        <v>Ing. Martina Hřebřinová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32</v>
      </c>
      <c r="D123" s="41"/>
      <c r="E123" s="41"/>
      <c r="F123" s="28" t="str">
        <f>IF(E20="","",E20)</f>
        <v>Vyplň údaj</v>
      </c>
      <c r="G123" s="41"/>
      <c r="H123" s="41"/>
      <c r="I123" s="33" t="s">
        <v>37</v>
      </c>
      <c r="J123" s="37" t="str">
        <f>E26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0"/>
      <c r="B125" s="201"/>
      <c r="C125" s="202" t="s">
        <v>138</v>
      </c>
      <c r="D125" s="203" t="s">
        <v>64</v>
      </c>
      <c r="E125" s="203" t="s">
        <v>60</v>
      </c>
      <c r="F125" s="203" t="s">
        <v>61</v>
      </c>
      <c r="G125" s="203" t="s">
        <v>139</v>
      </c>
      <c r="H125" s="203" t="s">
        <v>140</v>
      </c>
      <c r="I125" s="203" t="s">
        <v>141</v>
      </c>
      <c r="J125" s="203" t="s">
        <v>122</v>
      </c>
      <c r="K125" s="204" t="s">
        <v>142</v>
      </c>
      <c r="L125" s="205"/>
      <c r="M125" s="101" t="s">
        <v>1</v>
      </c>
      <c r="N125" s="102" t="s">
        <v>43</v>
      </c>
      <c r="O125" s="102" t="s">
        <v>143</v>
      </c>
      <c r="P125" s="102" t="s">
        <v>144</v>
      </c>
      <c r="Q125" s="102" t="s">
        <v>145</v>
      </c>
      <c r="R125" s="102" t="s">
        <v>146</v>
      </c>
      <c r="S125" s="102" t="s">
        <v>147</v>
      </c>
      <c r="T125" s="103" t="s">
        <v>148</v>
      </c>
      <c r="U125" s="200"/>
      <c r="V125" s="200"/>
      <c r="W125" s="200"/>
      <c r="X125" s="200"/>
      <c r="Y125" s="200"/>
      <c r="Z125" s="200"/>
      <c r="AA125" s="200"/>
      <c r="AB125" s="200"/>
      <c r="AC125" s="200"/>
      <c r="AD125" s="200"/>
      <c r="AE125" s="200"/>
    </row>
    <row r="126" s="2" customFormat="1" ht="22.8" customHeight="1">
      <c r="A126" s="39"/>
      <c r="B126" s="40"/>
      <c r="C126" s="108" t="s">
        <v>149</v>
      </c>
      <c r="D126" s="41"/>
      <c r="E126" s="41"/>
      <c r="F126" s="41"/>
      <c r="G126" s="41"/>
      <c r="H126" s="41"/>
      <c r="I126" s="41"/>
      <c r="J126" s="206">
        <f>BK126</f>
        <v>0</v>
      </c>
      <c r="K126" s="41"/>
      <c r="L126" s="45"/>
      <c r="M126" s="104"/>
      <c r="N126" s="207"/>
      <c r="O126" s="105"/>
      <c r="P126" s="208">
        <f>P127</f>
        <v>0</v>
      </c>
      <c r="Q126" s="105"/>
      <c r="R126" s="208">
        <f>R127</f>
        <v>58.959726792000005</v>
      </c>
      <c r="S126" s="105"/>
      <c r="T126" s="209">
        <f>T127</f>
        <v>16.112000000000002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78</v>
      </c>
      <c r="AU126" s="18" t="s">
        <v>124</v>
      </c>
      <c r="BK126" s="210">
        <f>BK127</f>
        <v>0</v>
      </c>
    </row>
    <row r="127" s="12" customFormat="1" ht="25.92" customHeight="1">
      <c r="A127" s="12"/>
      <c r="B127" s="211"/>
      <c r="C127" s="212"/>
      <c r="D127" s="213" t="s">
        <v>78</v>
      </c>
      <c r="E127" s="214" t="s">
        <v>150</v>
      </c>
      <c r="F127" s="214" t="s">
        <v>151</v>
      </c>
      <c r="G127" s="212"/>
      <c r="H127" s="212"/>
      <c r="I127" s="215"/>
      <c r="J127" s="216">
        <f>BK127</f>
        <v>0</v>
      </c>
      <c r="K127" s="212"/>
      <c r="L127" s="217"/>
      <c r="M127" s="218"/>
      <c r="N127" s="219"/>
      <c r="O127" s="219"/>
      <c r="P127" s="220">
        <f>P128+P149+P172+P208+P213</f>
        <v>0</v>
      </c>
      <c r="Q127" s="219"/>
      <c r="R127" s="220">
        <f>R128+R149+R172+R208+R213</f>
        <v>58.959726792000005</v>
      </c>
      <c r="S127" s="219"/>
      <c r="T127" s="221">
        <f>T128+T149+T172+T208+T213</f>
        <v>16.112000000000002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21</v>
      </c>
      <c r="AT127" s="223" t="s">
        <v>78</v>
      </c>
      <c r="AU127" s="223" t="s">
        <v>79</v>
      </c>
      <c r="AY127" s="222" t="s">
        <v>152</v>
      </c>
      <c r="BK127" s="224">
        <f>BK128+BK149+BK172+BK208+BK213</f>
        <v>0</v>
      </c>
    </row>
    <row r="128" s="12" customFormat="1" ht="22.8" customHeight="1">
      <c r="A128" s="12"/>
      <c r="B128" s="211"/>
      <c r="C128" s="212"/>
      <c r="D128" s="213" t="s">
        <v>78</v>
      </c>
      <c r="E128" s="225" t="s">
        <v>21</v>
      </c>
      <c r="F128" s="225" t="s">
        <v>153</v>
      </c>
      <c r="G128" s="212"/>
      <c r="H128" s="212"/>
      <c r="I128" s="215"/>
      <c r="J128" s="226">
        <f>BK128</f>
        <v>0</v>
      </c>
      <c r="K128" s="212"/>
      <c r="L128" s="217"/>
      <c r="M128" s="218"/>
      <c r="N128" s="219"/>
      <c r="O128" s="219"/>
      <c r="P128" s="220">
        <f>SUM(P129:P148)</f>
        <v>0</v>
      </c>
      <c r="Q128" s="219"/>
      <c r="R128" s="220">
        <f>SUM(R129:R148)</f>
        <v>0</v>
      </c>
      <c r="S128" s="219"/>
      <c r="T128" s="221">
        <f>SUM(T129:T148)</f>
        <v>16.112000000000002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2" t="s">
        <v>21</v>
      </c>
      <c r="AT128" s="223" t="s">
        <v>78</v>
      </c>
      <c r="AU128" s="223" t="s">
        <v>21</v>
      </c>
      <c r="AY128" s="222" t="s">
        <v>152</v>
      </c>
      <c r="BK128" s="224">
        <f>SUM(BK129:BK148)</f>
        <v>0</v>
      </c>
    </row>
    <row r="129" s="2" customFormat="1" ht="24.15" customHeight="1">
      <c r="A129" s="39"/>
      <c r="B129" s="40"/>
      <c r="C129" s="227" t="s">
        <v>21</v>
      </c>
      <c r="D129" s="227" t="s">
        <v>154</v>
      </c>
      <c r="E129" s="228" t="s">
        <v>961</v>
      </c>
      <c r="F129" s="229" t="s">
        <v>962</v>
      </c>
      <c r="G129" s="230" t="s">
        <v>157</v>
      </c>
      <c r="H129" s="231">
        <v>19</v>
      </c>
      <c r="I129" s="232"/>
      <c r="J129" s="233">
        <f>ROUND(I129*H129,2)</f>
        <v>0</v>
      </c>
      <c r="K129" s="229" t="s">
        <v>158</v>
      </c>
      <c r="L129" s="45"/>
      <c r="M129" s="234" t="s">
        <v>1</v>
      </c>
      <c r="N129" s="235" t="s">
        <v>44</v>
      </c>
      <c r="O129" s="92"/>
      <c r="P129" s="236">
        <f>O129*H129</f>
        <v>0</v>
      </c>
      <c r="Q129" s="236">
        <v>0</v>
      </c>
      <c r="R129" s="236">
        <f>Q129*H129</f>
        <v>0</v>
      </c>
      <c r="S129" s="236">
        <v>0.75</v>
      </c>
      <c r="T129" s="237">
        <f>S129*H129</f>
        <v>14.25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8" t="s">
        <v>159</v>
      </c>
      <c r="AT129" s="238" t="s">
        <v>154</v>
      </c>
      <c r="AU129" s="238" t="s">
        <v>87</v>
      </c>
      <c r="AY129" s="18" t="s">
        <v>152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8" t="s">
        <v>21</v>
      </c>
      <c r="BK129" s="239">
        <f>ROUND(I129*H129,2)</f>
        <v>0</v>
      </c>
      <c r="BL129" s="18" t="s">
        <v>159</v>
      </c>
      <c r="BM129" s="238" t="s">
        <v>963</v>
      </c>
    </row>
    <row r="130" s="13" customFormat="1">
      <c r="A130" s="13"/>
      <c r="B130" s="240"/>
      <c r="C130" s="241"/>
      <c r="D130" s="242" t="s">
        <v>161</v>
      </c>
      <c r="E130" s="243" t="s">
        <v>1</v>
      </c>
      <c r="F130" s="244" t="s">
        <v>193</v>
      </c>
      <c r="G130" s="241"/>
      <c r="H130" s="243" t="s">
        <v>1</v>
      </c>
      <c r="I130" s="245"/>
      <c r="J130" s="241"/>
      <c r="K130" s="241"/>
      <c r="L130" s="246"/>
      <c r="M130" s="247"/>
      <c r="N130" s="248"/>
      <c r="O130" s="248"/>
      <c r="P130" s="248"/>
      <c r="Q130" s="248"/>
      <c r="R130" s="248"/>
      <c r="S130" s="248"/>
      <c r="T130" s="24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0" t="s">
        <v>161</v>
      </c>
      <c r="AU130" s="250" t="s">
        <v>87</v>
      </c>
      <c r="AV130" s="13" t="s">
        <v>21</v>
      </c>
      <c r="AW130" s="13" t="s">
        <v>36</v>
      </c>
      <c r="AX130" s="13" t="s">
        <v>79</v>
      </c>
      <c r="AY130" s="250" t="s">
        <v>152</v>
      </c>
    </row>
    <row r="131" s="14" customFormat="1">
      <c r="A131" s="14"/>
      <c r="B131" s="251"/>
      <c r="C131" s="252"/>
      <c r="D131" s="242" t="s">
        <v>161</v>
      </c>
      <c r="E131" s="253" t="s">
        <v>1</v>
      </c>
      <c r="F131" s="254" t="s">
        <v>964</v>
      </c>
      <c r="G131" s="252"/>
      <c r="H131" s="255">
        <v>19</v>
      </c>
      <c r="I131" s="256"/>
      <c r="J131" s="252"/>
      <c r="K131" s="252"/>
      <c r="L131" s="257"/>
      <c r="M131" s="258"/>
      <c r="N131" s="259"/>
      <c r="O131" s="259"/>
      <c r="P131" s="259"/>
      <c r="Q131" s="259"/>
      <c r="R131" s="259"/>
      <c r="S131" s="259"/>
      <c r="T131" s="26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1" t="s">
        <v>161</v>
      </c>
      <c r="AU131" s="261" t="s">
        <v>87</v>
      </c>
      <c r="AV131" s="14" t="s">
        <v>87</v>
      </c>
      <c r="AW131" s="14" t="s">
        <v>36</v>
      </c>
      <c r="AX131" s="14" t="s">
        <v>21</v>
      </c>
      <c r="AY131" s="261" t="s">
        <v>152</v>
      </c>
    </row>
    <row r="132" s="2" customFormat="1" ht="24.15" customHeight="1">
      <c r="A132" s="39"/>
      <c r="B132" s="40"/>
      <c r="C132" s="227" t="s">
        <v>87</v>
      </c>
      <c r="D132" s="227" t="s">
        <v>154</v>
      </c>
      <c r="E132" s="228" t="s">
        <v>844</v>
      </c>
      <c r="F132" s="229" t="s">
        <v>845</v>
      </c>
      <c r="G132" s="230" t="s">
        <v>157</v>
      </c>
      <c r="H132" s="231">
        <v>19</v>
      </c>
      <c r="I132" s="232"/>
      <c r="J132" s="233">
        <f>ROUND(I132*H132,2)</f>
        <v>0</v>
      </c>
      <c r="K132" s="229" t="s">
        <v>158</v>
      </c>
      <c r="L132" s="45"/>
      <c r="M132" s="234" t="s">
        <v>1</v>
      </c>
      <c r="N132" s="235" t="s">
        <v>44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0.098000000000000004</v>
      </c>
      <c r="T132" s="237">
        <f>S132*H132</f>
        <v>1.8620000000000001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159</v>
      </c>
      <c r="AT132" s="238" t="s">
        <v>154</v>
      </c>
      <c r="AU132" s="238" t="s">
        <v>87</v>
      </c>
      <c r="AY132" s="18" t="s">
        <v>152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21</v>
      </c>
      <c r="BK132" s="239">
        <f>ROUND(I132*H132,2)</f>
        <v>0</v>
      </c>
      <c r="BL132" s="18" t="s">
        <v>159</v>
      </c>
      <c r="BM132" s="238" t="s">
        <v>965</v>
      </c>
    </row>
    <row r="133" s="13" customFormat="1">
      <c r="A133" s="13"/>
      <c r="B133" s="240"/>
      <c r="C133" s="241"/>
      <c r="D133" s="242" t="s">
        <v>161</v>
      </c>
      <c r="E133" s="243" t="s">
        <v>1</v>
      </c>
      <c r="F133" s="244" t="s">
        <v>200</v>
      </c>
      <c r="G133" s="241"/>
      <c r="H133" s="243" t="s">
        <v>1</v>
      </c>
      <c r="I133" s="245"/>
      <c r="J133" s="241"/>
      <c r="K133" s="241"/>
      <c r="L133" s="246"/>
      <c r="M133" s="247"/>
      <c r="N133" s="248"/>
      <c r="O133" s="248"/>
      <c r="P133" s="248"/>
      <c r="Q133" s="248"/>
      <c r="R133" s="248"/>
      <c r="S133" s="248"/>
      <c r="T133" s="24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0" t="s">
        <v>161</v>
      </c>
      <c r="AU133" s="250" t="s">
        <v>87</v>
      </c>
      <c r="AV133" s="13" t="s">
        <v>21</v>
      </c>
      <c r="AW133" s="13" t="s">
        <v>36</v>
      </c>
      <c r="AX133" s="13" t="s">
        <v>79</v>
      </c>
      <c r="AY133" s="250" t="s">
        <v>152</v>
      </c>
    </row>
    <row r="134" s="14" customFormat="1">
      <c r="A134" s="14"/>
      <c r="B134" s="251"/>
      <c r="C134" s="252"/>
      <c r="D134" s="242" t="s">
        <v>161</v>
      </c>
      <c r="E134" s="253" t="s">
        <v>1</v>
      </c>
      <c r="F134" s="254" t="s">
        <v>964</v>
      </c>
      <c r="G134" s="252"/>
      <c r="H134" s="255">
        <v>19</v>
      </c>
      <c r="I134" s="256"/>
      <c r="J134" s="252"/>
      <c r="K134" s="252"/>
      <c r="L134" s="257"/>
      <c r="M134" s="258"/>
      <c r="N134" s="259"/>
      <c r="O134" s="259"/>
      <c r="P134" s="259"/>
      <c r="Q134" s="259"/>
      <c r="R134" s="259"/>
      <c r="S134" s="259"/>
      <c r="T134" s="26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1" t="s">
        <v>161</v>
      </c>
      <c r="AU134" s="261" t="s">
        <v>87</v>
      </c>
      <c r="AV134" s="14" t="s">
        <v>87</v>
      </c>
      <c r="AW134" s="14" t="s">
        <v>36</v>
      </c>
      <c r="AX134" s="14" t="s">
        <v>21</v>
      </c>
      <c r="AY134" s="261" t="s">
        <v>152</v>
      </c>
    </row>
    <row r="135" s="2" customFormat="1" ht="37.8" customHeight="1">
      <c r="A135" s="39"/>
      <c r="B135" s="40"/>
      <c r="C135" s="227" t="s">
        <v>169</v>
      </c>
      <c r="D135" s="227" t="s">
        <v>154</v>
      </c>
      <c r="E135" s="228" t="s">
        <v>224</v>
      </c>
      <c r="F135" s="229" t="s">
        <v>225</v>
      </c>
      <c r="G135" s="230" t="s">
        <v>226</v>
      </c>
      <c r="H135" s="231">
        <v>75.25</v>
      </c>
      <c r="I135" s="232"/>
      <c r="J135" s="233">
        <f>ROUND(I135*H135,2)</f>
        <v>0</v>
      </c>
      <c r="K135" s="229" t="s">
        <v>158</v>
      </c>
      <c r="L135" s="45"/>
      <c r="M135" s="234" t="s">
        <v>1</v>
      </c>
      <c r="N135" s="235" t="s">
        <v>44</v>
      </c>
      <c r="O135" s="92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159</v>
      </c>
      <c r="AT135" s="238" t="s">
        <v>154</v>
      </c>
      <c r="AU135" s="238" t="s">
        <v>87</v>
      </c>
      <c r="AY135" s="18" t="s">
        <v>152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21</v>
      </c>
      <c r="BK135" s="239">
        <f>ROUND(I135*H135,2)</f>
        <v>0</v>
      </c>
      <c r="BL135" s="18" t="s">
        <v>159</v>
      </c>
      <c r="BM135" s="238" t="s">
        <v>966</v>
      </c>
    </row>
    <row r="136" s="13" customFormat="1">
      <c r="A136" s="13"/>
      <c r="B136" s="240"/>
      <c r="C136" s="241"/>
      <c r="D136" s="242" t="s">
        <v>161</v>
      </c>
      <c r="E136" s="243" t="s">
        <v>1</v>
      </c>
      <c r="F136" s="244" t="s">
        <v>228</v>
      </c>
      <c r="G136" s="241"/>
      <c r="H136" s="243" t="s">
        <v>1</v>
      </c>
      <c r="I136" s="245"/>
      <c r="J136" s="241"/>
      <c r="K136" s="241"/>
      <c r="L136" s="246"/>
      <c r="M136" s="247"/>
      <c r="N136" s="248"/>
      <c r="O136" s="248"/>
      <c r="P136" s="248"/>
      <c r="Q136" s="248"/>
      <c r="R136" s="248"/>
      <c r="S136" s="248"/>
      <c r="T136" s="24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0" t="s">
        <v>161</v>
      </c>
      <c r="AU136" s="250" t="s">
        <v>87</v>
      </c>
      <c r="AV136" s="13" t="s">
        <v>21</v>
      </c>
      <c r="AW136" s="13" t="s">
        <v>36</v>
      </c>
      <c r="AX136" s="13" t="s">
        <v>79</v>
      </c>
      <c r="AY136" s="250" t="s">
        <v>152</v>
      </c>
    </row>
    <row r="137" s="14" customFormat="1">
      <c r="A137" s="14"/>
      <c r="B137" s="251"/>
      <c r="C137" s="252"/>
      <c r="D137" s="242" t="s">
        <v>161</v>
      </c>
      <c r="E137" s="253" t="s">
        <v>1</v>
      </c>
      <c r="F137" s="254" t="s">
        <v>967</v>
      </c>
      <c r="G137" s="252"/>
      <c r="H137" s="255">
        <v>75.25</v>
      </c>
      <c r="I137" s="256"/>
      <c r="J137" s="252"/>
      <c r="K137" s="252"/>
      <c r="L137" s="257"/>
      <c r="M137" s="258"/>
      <c r="N137" s="259"/>
      <c r="O137" s="259"/>
      <c r="P137" s="259"/>
      <c r="Q137" s="259"/>
      <c r="R137" s="259"/>
      <c r="S137" s="259"/>
      <c r="T137" s="26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1" t="s">
        <v>161</v>
      </c>
      <c r="AU137" s="261" t="s">
        <v>87</v>
      </c>
      <c r="AV137" s="14" t="s">
        <v>87</v>
      </c>
      <c r="AW137" s="14" t="s">
        <v>36</v>
      </c>
      <c r="AX137" s="14" t="s">
        <v>21</v>
      </c>
      <c r="AY137" s="261" t="s">
        <v>152</v>
      </c>
    </row>
    <row r="138" s="2" customFormat="1" ht="33" customHeight="1">
      <c r="A138" s="39"/>
      <c r="B138" s="40"/>
      <c r="C138" s="227" t="s">
        <v>159</v>
      </c>
      <c r="D138" s="227" t="s">
        <v>154</v>
      </c>
      <c r="E138" s="228" t="s">
        <v>262</v>
      </c>
      <c r="F138" s="229" t="s">
        <v>263</v>
      </c>
      <c r="G138" s="230" t="s">
        <v>226</v>
      </c>
      <c r="H138" s="231">
        <v>75.25</v>
      </c>
      <c r="I138" s="232"/>
      <c r="J138" s="233">
        <f>ROUND(I138*H138,2)</f>
        <v>0</v>
      </c>
      <c r="K138" s="229" t="s">
        <v>1</v>
      </c>
      <c r="L138" s="45"/>
      <c r="M138" s="234" t="s">
        <v>1</v>
      </c>
      <c r="N138" s="235" t="s">
        <v>44</v>
      </c>
      <c r="O138" s="92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159</v>
      </c>
      <c r="AT138" s="238" t="s">
        <v>154</v>
      </c>
      <c r="AU138" s="238" t="s">
        <v>87</v>
      </c>
      <c r="AY138" s="18" t="s">
        <v>152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21</v>
      </c>
      <c r="BK138" s="239">
        <f>ROUND(I138*H138,2)</f>
        <v>0</v>
      </c>
      <c r="BL138" s="18" t="s">
        <v>159</v>
      </c>
      <c r="BM138" s="238" t="s">
        <v>968</v>
      </c>
    </row>
    <row r="139" s="13" customFormat="1">
      <c r="A139" s="13"/>
      <c r="B139" s="240"/>
      <c r="C139" s="241"/>
      <c r="D139" s="242" t="s">
        <v>161</v>
      </c>
      <c r="E139" s="243" t="s">
        <v>1</v>
      </c>
      <c r="F139" s="244" t="s">
        <v>265</v>
      </c>
      <c r="G139" s="241"/>
      <c r="H139" s="243" t="s">
        <v>1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0" t="s">
        <v>161</v>
      </c>
      <c r="AU139" s="250" t="s">
        <v>87</v>
      </c>
      <c r="AV139" s="13" t="s">
        <v>21</v>
      </c>
      <c r="AW139" s="13" t="s">
        <v>36</v>
      </c>
      <c r="AX139" s="13" t="s">
        <v>79</v>
      </c>
      <c r="AY139" s="250" t="s">
        <v>152</v>
      </c>
    </row>
    <row r="140" s="14" customFormat="1">
      <c r="A140" s="14"/>
      <c r="B140" s="251"/>
      <c r="C140" s="252"/>
      <c r="D140" s="242" t="s">
        <v>161</v>
      </c>
      <c r="E140" s="253" t="s">
        <v>1</v>
      </c>
      <c r="F140" s="254" t="s">
        <v>969</v>
      </c>
      <c r="G140" s="252"/>
      <c r="H140" s="255">
        <v>75.25</v>
      </c>
      <c r="I140" s="256"/>
      <c r="J140" s="252"/>
      <c r="K140" s="252"/>
      <c r="L140" s="257"/>
      <c r="M140" s="258"/>
      <c r="N140" s="259"/>
      <c r="O140" s="259"/>
      <c r="P140" s="259"/>
      <c r="Q140" s="259"/>
      <c r="R140" s="259"/>
      <c r="S140" s="259"/>
      <c r="T140" s="26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1" t="s">
        <v>161</v>
      </c>
      <c r="AU140" s="261" t="s">
        <v>87</v>
      </c>
      <c r="AV140" s="14" t="s">
        <v>87</v>
      </c>
      <c r="AW140" s="14" t="s">
        <v>36</v>
      </c>
      <c r="AX140" s="14" t="s">
        <v>21</v>
      </c>
      <c r="AY140" s="261" t="s">
        <v>152</v>
      </c>
    </row>
    <row r="141" s="2" customFormat="1" ht="24.15" customHeight="1">
      <c r="A141" s="39"/>
      <c r="B141" s="40"/>
      <c r="C141" s="227" t="s">
        <v>183</v>
      </c>
      <c r="D141" s="227" t="s">
        <v>154</v>
      </c>
      <c r="E141" s="228" t="s">
        <v>272</v>
      </c>
      <c r="F141" s="229" t="s">
        <v>273</v>
      </c>
      <c r="G141" s="230" t="s">
        <v>226</v>
      </c>
      <c r="H141" s="231">
        <v>75.25</v>
      </c>
      <c r="I141" s="232"/>
      <c r="J141" s="233">
        <f>ROUND(I141*H141,2)</f>
        <v>0</v>
      </c>
      <c r="K141" s="229" t="s">
        <v>158</v>
      </c>
      <c r="L141" s="45"/>
      <c r="M141" s="234" t="s">
        <v>1</v>
      </c>
      <c r="N141" s="235" t="s">
        <v>44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159</v>
      </c>
      <c r="AT141" s="238" t="s">
        <v>154</v>
      </c>
      <c r="AU141" s="238" t="s">
        <v>87</v>
      </c>
      <c r="AY141" s="18" t="s">
        <v>152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21</v>
      </c>
      <c r="BK141" s="239">
        <f>ROUND(I141*H141,2)</f>
        <v>0</v>
      </c>
      <c r="BL141" s="18" t="s">
        <v>159</v>
      </c>
      <c r="BM141" s="238" t="s">
        <v>970</v>
      </c>
    </row>
    <row r="142" s="2" customFormat="1" ht="16.5" customHeight="1">
      <c r="A142" s="39"/>
      <c r="B142" s="40"/>
      <c r="C142" s="227" t="s">
        <v>189</v>
      </c>
      <c r="D142" s="227" t="s">
        <v>154</v>
      </c>
      <c r="E142" s="228" t="s">
        <v>275</v>
      </c>
      <c r="F142" s="229" t="s">
        <v>276</v>
      </c>
      <c r="G142" s="230" t="s">
        <v>226</v>
      </c>
      <c r="H142" s="231">
        <v>75.25</v>
      </c>
      <c r="I142" s="232"/>
      <c r="J142" s="233">
        <f>ROUND(I142*H142,2)</f>
        <v>0</v>
      </c>
      <c r="K142" s="229" t="s">
        <v>158</v>
      </c>
      <c r="L142" s="45"/>
      <c r="M142" s="234" t="s">
        <v>1</v>
      </c>
      <c r="N142" s="235" t="s">
        <v>44</v>
      </c>
      <c r="O142" s="92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8" t="s">
        <v>159</v>
      </c>
      <c r="AT142" s="238" t="s">
        <v>154</v>
      </c>
      <c r="AU142" s="238" t="s">
        <v>87</v>
      </c>
      <c r="AY142" s="18" t="s">
        <v>152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8" t="s">
        <v>21</v>
      </c>
      <c r="BK142" s="239">
        <f>ROUND(I142*H142,2)</f>
        <v>0</v>
      </c>
      <c r="BL142" s="18" t="s">
        <v>159</v>
      </c>
      <c r="BM142" s="238" t="s">
        <v>971</v>
      </c>
    </row>
    <row r="143" s="13" customFormat="1">
      <c r="A143" s="13"/>
      <c r="B143" s="240"/>
      <c r="C143" s="241"/>
      <c r="D143" s="242" t="s">
        <v>161</v>
      </c>
      <c r="E143" s="243" t="s">
        <v>1</v>
      </c>
      <c r="F143" s="244" t="s">
        <v>265</v>
      </c>
      <c r="G143" s="241"/>
      <c r="H143" s="243" t="s">
        <v>1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0" t="s">
        <v>161</v>
      </c>
      <c r="AU143" s="250" t="s">
        <v>87</v>
      </c>
      <c r="AV143" s="13" t="s">
        <v>21</v>
      </c>
      <c r="AW143" s="13" t="s">
        <v>36</v>
      </c>
      <c r="AX143" s="13" t="s">
        <v>79</v>
      </c>
      <c r="AY143" s="250" t="s">
        <v>152</v>
      </c>
    </row>
    <row r="144" s="14" customFormat="1">
      <c r="A144" s="14"/>
      <c r="B144" s="251"/>
      <c r="C144" s="252"/>
      <c r="D144" s="242" t="s">
        <v>161</v>
      </c>
      <c r="E144" s="253" t="s">
        <v>1</v>
      </c>
      <c r="F144" s="254" t="s">
        <v>969</v>
      </c>
      <c r="G144" s="252"/>
      <c r="H144" s="255">
        <v>75.25</v>
      </c>
      <c r="I144" s="256"/>
      <c r="J144" s="252"/>
      <c r="K144" s="252"/>
      <c r="L144" s="257"/>
      <c r="M144" s="258"/>
      <c r="N144" s="259"/>
      <c r="O144" s="259"/>
      <c r="P144" s="259"/>
      <c r="Q144" s="259"/>
      <c r="R144" s="259"/>
      <c r="S144" s="259"/>
      <c r="T144" s="26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1" t="s">
        <v>161</v>
      </c>
      <c r="AU144" s="261" t="s">
        <v>87</v>
      </c>
      <c r="AV144" s="14" t="s">
        <v>87</v>
      </c>
      <c r="AW144" s="14" t="s">
        <v>36</v>
      </c>
      <c r="AX144" s="14" t="s">
        <v>21</v>
      </c>
      <c r="AY144" s="261" t="s">
        <v>152</v>
      </c>
    </row>
    <row r="145" s="2" customFormat="1" ht="33" customHeight="1">
      <c r="A145" s="39"/>
      <c r="B145" s="40"/>
      <c r="C145" s="227" t="s">
        <v>195</v>
      </c>
      <c r="D145" s="227" t="s">
        <v>154</v>
      </c>
      <c r="E145" s="228" t="s">
        <v>279</v>
      </c>
      <c r="F145" s="229" t="s">
        <v>280</v>
      </c>
      <c r="G145" s="230" t="s">
        <v>281</v>
      </c>
      <c r="H145" s="231">
        <v>135.44999999999999</v>
      </c>
      <c r="I145" s="232"/>
      <c r="J145" s="233">
        <f>ROUND(I145*H145,2)</f>
        <v>0</v>
      </c>
      <c r="K145" s="229" t="s">
        <v>158</v>
      </c>
      <c r="L145" s="45"/>
      <c r="M145" s="234" t="s">
        <v>1</v>
      </c>
      <c r="N145" s="235" t="s">
        <v>44</v>
      </c>
      <c r="O145" s="92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159</v>
      </c>
      <c r="AT145" s="238" t="s">
        <v>154</v>
      </c>
      <c r="AU145" s="238" t="s">
        <v>87</v>
      </c>
      <c r="AY145" s="18" t="s">
        <v>152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21</v>
      </c>
      <c r="BK145" s="239">
        <f>ROUND(I145*H145,2)</f>
        <v>0</v>
      </c>
      <c r="BL145" s="18" t="s">
        <v>159</v>
      </c>
      <c r="BM145" s="238" t="s">
        <v>972</v>
      </c>
    </row>
    <row r="146" s="14" customFormat="1">
      <c r="A146" s="14"/>
      <c r="B146" s="251"/>
      <c r="C146" s="252"/>
      <c r="D146" s="242" t="s">
        <v>161</v>
      </c>
      <c r="E146" s="253" t="s">
        <v>1</v>
      </c>
      <c r="F146" s="254" t="s">
        <v>973</v>
      </c>
      <c r="G146" s="252"/>
      <c r="H146" s="255">
        <v>135.44999999999999</v>
      </c>
      <c r="I146" s="256"/>
      <c r="J146" s="252"/>
      <c r="K146" s="252"/>
      <c r="L146" s="257"/>
      <c r="M146" s="258"/>
      <c r="N146" s="259"/>
      <c r="O146" s="259"/>
      <c r="P146" s="259"/>
      <c r="Q146" s="259"/>
      <c r="R146" s="259"/>
      <c r="S146" s="259"/>
      <c r="T146" s="26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1" t="s">
        <v>161</v>
      </c>
      <c r="AU146" s="261" t="s">
        <v>87</v>
      </c>
      <c r="AV146" s="14" t="s">
        <v>87</v>
      </c>
      <c r="AW146" s="14" t="s">
        <v>36</v>
      </c>
      <c r="AX146" s="14" t="s">
        <v>21</v>
      </c>
      <c r="AY146" s="261" t="s">
        <v>152</v>
      </c>
    </row>
    <row r="147" s="2" customFormat="1" ht="24.15" customHeight="1">
      <c r="A147" s="39"/>
      <c r="B147" s="40"/>
      <c r="C147" s="227" t="s">
        <v>201</v>
      </c>
      <c r="D147" s="227" t="s">
        <v>154</v>
      </c>
      <c r="E147" s="228" t="s">
        <v>304</v>
      </c>
      <c r="F147" s="229" t="s">
        <v>305</v>
      </c>
      <c r="G147" s="230" t="s">
        <v>157</v>
      </c>
      <c r="H147" s="231">
        <v>184.19999999999999</v>
      </c>
      <c r="I147" s="232"/>
      <c r="J147" s="233">
        <f>ROUND(I147*H147,2)</f>
        <v>0</v>
      </c>
      <c r="K147" s="229" t="s">
        <v>158</v>
      </c>
      <c r="L147" s="45"/>
      <c r="M147" s="234" t="s">
        <v>1</v>
      </c>
      <c r="N147" s="235" t="s">
        <v>44</v>
      </c>
      <c r="O147" s="92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159</v>
      </c>
      <c r="AT147" s="238" t="s">
        <v>154</v>
      </c>
      <c r="AU147" s="238" t="s">
        <v>87</v>
      </c>
      <c r="AY147" s="18" t="s">
        <v>152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21</v>
      </c>
      <c r="BK147" s="239">
        <f>ROUND(I147*H147,2)</f>
        <v>0</v>
      </c>
      <c r="BL147" s="18" t="s">
        <v>159</v>
      </c>
      <c r="BM147" s="238" t="s">
        <v>974</v>
      </c>
    </row>
    <row r="148" s="14" customFormat="1">
      <c r="A148" s="14"/>
      <c r="B148" s="251"/>
      <c r="C148" s="252"/>
      <c r="D148" s="242" t="s">
        <v>161</v>
      </c>
      <c r="E148" s="253" t="s">
        <v>1</v>
      </c>
      <c r="F148" s="254" t="s">
        <v>975</v>
      </c>
      <c r="G148" s="252"/>
      <c r="H148" s="255">
        <v>184.19999999999999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1" t="s">
        <v>161</v>
      </c>
      <c r="AU148" s="261" t="s">
        <v>87</v>
      </c>
      <c r="AV148" s="14" t="s">
        <v>87</v>
      </c>
      <c r="AW148" s="14" t="s">
        <v>36</v>
      </c>
      <c r="AX148" s="14" t="s">
        <v>21</v>
      </c>
      <c r="AY148" s="261" t="s">
        <v>152</v>
      </c>
    </row>
    <row r="149" s="12" customFormat="1" ht="22.8" customHeight="1">
      <c r="A149" s="12"/>
      <c r="B149" s="211"/>
      <c r="C149" s="212"/>
      <c r="D149" s="213" t="s">
        <v>78</v>
      </c>
      <c r="E149" s="225" t="s">
        <v>183</v>
      </c>
      <c r="F149" s="225" t="s">
        <v>384</v>
      </c>
      <c r="G149" s="212"/>
      <c r="H149" s="212"/>
      <c r="I149" s="215"/>
      <c r="J149" s="226">
        <f>BK149</f>
        <v>0</v>
      </c>
      <c r="K149" s="212"/>
      <c r="L149" s="217"/>
      <c r="M149" s="218"/>
      <c r="N149" s="219"/>
      <c r="O149" s="219"/>
      <c r="P149" s="220">
        <f>SUM(P150:P171)</f>
        <v>0</v>
      </c>
      <c r="Q149" s="219"/>
      <c r="R149" s="220">
        <f>SUM(R150:R171)</f>
        <v>45.854550000000003</v>
      </c>
      <c r="S149" s="219"/>
      <c r="T149" s="221">
        <f>SUM(T150:T171)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2" t="s">
        <v>21</v>
      </c>
      <c r="AT149" s="223" t="s">
        <v>78</v>
      </c>
      <c r="AU149" s="223" t="s">
        <v>21</v>
      </c>
      <c r="AY149" s="222" t="s">
        <v>152</v>
      </c>
      <c r="BK149" s="224">
        <f>SUM(BK150:BK171)</f>
        <v>0</v>
      </c>
    </row>
    <row r="150" s="2" customFormat="1" ht="24.15" customHeight="1">
      <c r="A150" s="39"/>
      <c r="B150" s="40"/>
      <c r="C150" s="227" t="s">
        <v>206</v>
      </c>
      <c r="D150" s="227" t="s">
        <v>154</v>
      </c>
      <c r="E150" s="228" t="s">
        <v>386</v>
      </c>
      <c r="F150" s="229" t="s">
        <v>387</v>
      </c>
      <c r="G150" s="230" t="s">
        <v>157</v>
      </c>
      <c r="H150" s="231">
        <v>176.5</v>
      </c>
      <c r="I150" s="232"/>
      <c r="J150" s="233">
        <f>ROUND(I150*H150,2)</f>
        <v>0</v>
      </c>
      <c r="K150" s="229" t="s">
        <v>1</v>
      </c>
      <c r="L150" s="45"/>
      <c r="M150" s="234" t="s">
        <v>1</v>
      </c>
      <c r="N150" s="235" t="s">
        <v>44</v>
      </c>
      <c r="O150" s="92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8" t="s">
        <v>159</v>
      </c>
      <c r="AT150" s="238" t="s">
        <v>154</v>
      </c>
      <c r="AU150" s="238" t="s">
        <v>87</v>
      </c>
      <c r="AY150" s="18" t="s">
        <v>152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8" t="s">
        <v>21</v>
      </c>
      <c r="BK150" s="239">
        <f>ROUND(I150*H150,2)</f>
        <v>0</v>
      </c>
      <c r="BL150" s="18" t="s">
        <v>159</v>
      </c>
      <c r="BM150" s="238" t="s">
        <v>976</v>
      </c>
    </row>
    <row r="151" s="13" customFormat="1">
      <c r="A151" s="13"/>
      <c r="B151" s="240"/>
      <c r="C151" s="241"/>
      <c r="D151" s="242" t="s">
        <v>161</v>
      </c>
      <c r="E151" s="243" t="s">
        <v>1</v>
      </c>
      <c r="F151" s="244" t="s">
        <v>389</v>
      </c>
      <c r="G151" s="241"/>
      <c r="H151" s="243" t="s">
        <v>1</v>
      </c>
      <c r="I151" s="245"/>
      <c r="J151" s="241"/>
      <c r="K151" s="241"/>
      <c r="L151" s="246"/>
      <c r="M151" s="247"/>
      <c r="N151" s="248"/>
      <c r="O151" s="248"/>
      <c r="P151" s="248"/>
      <c r="Q151" s="248"/>
      <c r="R151" s="248"/>
      <c r="S151" s="248"/>
      <c r="T151" s="24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0" t="s">
        <v>161</v>
      </c>
      <c r="AU151" s="250" t="s">
        <v>87</v>
      </c>
      <c r="AV151" s="13" t="s">
        <v>21</v>
      </c>
      <c r="AW151" s="13" t="s">
        <v>36</v>
      </c>
      <c r="AX151" s="13" t="s">
        <v>79</v>
      </c>
      <c r="AY151" s="250" t="s">
        <v>152</v>
      </c>
    </row>
    <row r="152" s="14" customFormat="1">
      <c r="A152" s="14"/>
      <c r="B152" s="251"/>
      <c r="C152" s="252"/>
      <c r="D152" s="242" t="s">
        <v>161</v>
      </c>
      <c r="E152" s="253" t="s">
        <v>1</v>
      </c>
      <c r="F152" s="254" t="s">
        <v>977</v>
      </c>
      <c r="G152" s="252"/>
      <c r="H152" s="255">
        <v>176.5</v>
      </c>
      <c r="I152" s="256"/>
      <c r="J152" s="252"/>
      <c r="K152" s="252"/>
      <c r="L152" s="257"/>
      <c r="M152" s="258"/>
      <c r="N152" s="259"/>
      <c r="O152" s="259"/>
      <c r="P152" s="259"/>
      <c r="Q152" s="259"/>
      <c r="R152" s="259"/>
      <c r="S152" s="259"/>
      <c r="T152" s="26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1" t="s">
        <v>161</v>
      </c>
      <c r="AU152" s="261" t="s">
        <v>87</v>
      </c>
      <c r="AV152" s="14" t="s">
        <v>87</v>
      </c>
      <c r="AW152" s="14" t="s">
        <v>36</v>
      </c>
      <c r="AX152" s="14" t="s">
        <v>21</v>
      </c>
      <c r="AY152" s="261" t="s">
        <v>152</v>
      </c>
    </row>
    <row r="153" s="2" customFormat="1" ht="33" customHeight="1">
      <c r="A153" s="39"/>
      <c r="B153" s="40"/>
      <c r="C153" s="227" t="s">
        <v>26</v>
      </c>
      <c r="D153" s="227" t="s">
        <v>154</v>
      </c>
      <c r="E153" s="228" t="s">
        <v>978</v>
      </c>
      <c r="F153" s="229" t="s">
        <v>979</v>
      </c>
      <c r="G153" s="230" t="s">
        <v>157</v>
      </c>
      <c r="H153" s="231">
        <v>19</v>
      </c>
      <c r="I153" s="232"/>
      <c r="J153" s="233">
        <f>ROUND(I153*H153,2)</f>
        <v>0</v>
      </c>
      <c r="K153" s="229" t="s">
        <v>158</v>
      </c>
      <c r="L153" s="45"/>
      <c r="M153" s="234" t="s">
        <v>1</v>
      </c>
      <c r="N153" s="235" t="s">
        <v>44</v>
      </c>
      <c r="O153" s="92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8" t="s">
        <v>159</v>
      </c>
      <c r="AT153" s="238" t="s">
        <v>154</v>
      </c>
      <c r="AU153" s="238" t="s">
        <v>87</v>
      </c>
      <c r="AY153" s="18" t="s">
        <v>152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8" t="s">
        <v>21</v>
      </c>
      <c r="BK153" s="239">
        <f>ROUND(I153*H153,2)</f>
        <v>0</v>
      </c>
      <c r="BL153" s="18" t="s">
        <v>159</v>
      </c>
      <c r="BM153" s="238" t="s">
        <v>980</v>
      </c>
    </row>
    <row r="154" s="13" customFormat="1">
      <c r="A154" s="13"/>
      <c r="B154" s="240"/>
      <c r="C154" s="241"/>
      <c r="D154" s="242" t="s">
        <v>161</v>
      </c>
      <c r="E154" s="243" t="s">
        <v>1</v>
      </c>
      <c r="F154" s="244" t="s">
        <v>395</v>
      </c>
      <c r="G154" s="241"/>
      <c r="H154" s="243" t="s">
        <v>1</v>
      </c>
      <c r="I154" s="245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0" t="s">
        <v>161</v>
      </c>
      <c r="AU154" s="250" t="s">
        <v>87</v>
      </c>
      <c r="AV154" s="13" t="s">
        <v>21</v>
      </c>
      <c r="AW154" s="13" t="s">
        <v>36</v>
      </c>
      <c r="AX154" s="13" t="s">
        <v>79</v>
      </c>
      <c r="AY154" s="250" t="s">
        <v>152</v>
      </c>
    </row>
    <row r="155" s="14" customFormat="1">
      <c r="A155" s="14"/>
      <c r="B155" s="251"/>
      <c r="C155" s="252"/>
      <c r="D155" s="242" t="s">
        <v>161</v>
      </c>
      <c r="E155" s="253" t="s">
        <v>1</v>
      </c>
      <c r="F155" s="254" t="s">
        <v>964</v>
      </c>
      <c r="G155" s="252"/>
      <c r="H155" s="255">
        <v>19</v>
      </c>
      <c r="I155" s="256"/>
      <c r="J155" s="252"/>
      <c r="K155" s="252"/>
      <c r="L155" s="257"/>
      <c r="M155" s="258"/>
      <c r="N155" s="259"/>
      <c r="O155" s="259"/>
      <c r="P155" s="259"/>
      <c r="Q155" s="259"/>
      <c r="R155" s="259"/>
      <c r="S155" s="259"/>
      <c r="T155" s="26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1" t="s">
        <v>161</v>
      </c>
      <c r="AU155" s="261" t="s">
        <v>87</v>
      </c>
      <c r="AV155" s="14" t="s">
        <v>87</v>
      </c>
      <c r="AW155" s="14" t="s">
        <v>36</v>
      </c>
      <c r="AX155" s="14" t="s">
        <v>21</v>
      </c>
      <c r="AY155" s="261" t="s">
        <v>152</v>
      </c>
    </row>
    <row r="156" s="2" customFormat="1" ht="24.15" customHeight="1">
      <c r="A156" s="39"/>
      <c r="B156" s="40"/>
      <c r="C156" s="227" t="s">
        <v>218</v>
      </c>
      <c r="D156" s="227" t="s">
        <v>154</v>
      </c>
      <c r="E156" s="228" t="s">
        <v>404</v>
      </c>
      <c r="F156" s="229" t="s">
        <v>405</v>
      </c>
      <c r="G156" s="230" t="s">
        <v>157</v>
      </c>
      <c r="H156" s="231">
        <v>176.5</v>
      </c>
      <c r="I156" s="232"/>
      <c r="J156" s="233">
        <f>ROUND(I156*H156,2)</f>
        <v>0</v>
      </c>
      <c r="K156" s="229" t="s">
        <v>158</v>
      </c>
      <c r="L156" s="45"/>
      <c r="M156" s="234" t="s">
        <v>1</v>
      </c>
      <c r="N156" s="235" t="s">
        <v>44</v>
      </c>
      <c r="O156" s="92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8" t="s">
        <v>159</v>
      </c>
      <c r="AT156" s="238" t="s">
        <v>154</v>
      </c>
      <c r="AU156" s="238" t="s">
        <v>87</v>
      </c>
      <c r="AY156" s="18" t="s">
        <v>152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8" t="s">
        <v>21</v>
      </c>
      <c r="BK156" s="239">
        <f>ROUND(I156*H156,2)</f>
        <v>0</v>
      </c>
      <c r="BL156" s="18" t="s">
        <v>159</v>
      </c>
      <c r="BM156" s="238" t="s">
        <v>981</v>
      </c>
    </row>
    <row r="157" s="13" customFormat="1">
      <c r="A157" s="13"/>
      <c r="B157" s="240"/>
      <c r="C157" s="241"/>
      <c r="D157" s="242" t="s">
        <v>161</v>
      </c>
      <c r="E157" s="243" t="s">
        <v>1</v>
      </c>
      <c r="F157" s="244" t="s">
        <v>407</v>
      </c>
      <c r="G157" s="241"/>
      <c r="H157" s="243" t="s">
        <v>1</v>
      </c>
      <c r="I157" s="245"/>
      <c r="J157" s="241"/>
      <c r="K157" s="241"/>
      <c r="L157" s="246"/>
      <c r="M157" s="247"/>
      <c r="N157" s="248"/>
      <c r="O157" s="248"/>
      <c r="P157" s="248"/>
      <c r="Q157" s="248"/>
      <c r="R157" s="248"/>
      <c r="S157" s="248"/>
      <c r="T157" s="24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0" t="s">
        <v>161</v>
      </c>
      <c r="AU157" s="250" t="s">
        <v>87</v>
      </c>
      <c r="AV157" s="13" t="s">
        <v>21</v>
      </c>
      <c r="AW157" s="13" t="s">
        <v>36</v>
      </c>
      <c r="AX157" s="13" t="s">
        <v>79</v>
      </c>
      <c r="AY157" s="250" t="s">
        <v>152</v>
      </c>
    </row>
    <row r="158" s="14" customFormat="1">
      <c r="A158" s="14"/>
      <c r="B158" s="251"/>
      <c r="C158" s="252"/>
      <c r="D158" s="242" t="s">
        <v>161</v>
      </c>
      <c r="E158" s="253" t="s">
        <v>1</v>
      </c>
      <c r="F158" s="254" t="s">
        <v>982</v>
      </c>
      <c r="G158" s="252"/>
      <c r="H158" s="255">
        <v>176.5</v>
      </c>
      <c r="I158" s="256"/>
      <c r="J158" s="252"/>
      <c r="K158" s="252"/>
      <c r="L158" s="257"/>
      <c r="M158" s="258"/>
      <c r="N158" s="259"/>
      <c r="O158" s="259"/>
      <c r="P158" s="259"/>
      <c r="Q158" s="259"/>
      <c r="R158" s="259"/>
      <c r="S158" s="259"/>
      <c r="T158" s="26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1" t="s">
        <v>161</v>
      </c>
      <c r="AU158" s="261" t="s">
        <v>87</v>
      </c>
      <c r="AV158" s="14" t="s">
        <v>87</v>
      </c>
      <c r="AW158" s="14" t="s">
        <v>36</v>
      </c>
      <c r="AX158" s="14" t="s">
        <v>21</v>
      </c>
      <c r="AY158" s="261" t="s">
        <v>152</v>
      </c>
    </row>
    <row r="159" s="2" customFormat="1" ht="24.15" customHeight="1">
      <c r="A159" s="39"/>
      <c r="B159" s="40"/>
      <c r="C159" s="227" t="s">
        <v>8</v>
      </c>
      <c r="D159" s="227" t="s">
        <v>154</v>
      </c>
      <c r="E159" s="228" t="s">
        <v>410</v>
      </c>
      <c r="F159" s="229" t="s">
        <v>411</v>
      </c>
      <c r="G159" s="230" t="s">
        <v>157</v>
      </c>
      <c r="H159" s="231">
        <v>19</v>
      </c>
      <c r="I159" s="232"/>
      <c r="J159" s="233">
        <f>ROUND(I159*H159,2)</f>
        <v>0</v>
      </c>
      <c r="K159" s="229" t="s">
        <v>158</v>
      </c>
      <c r="L159" s="45"/>
      <c r="M159" s="234" t="s">
        <v>1</v>
      </c>
      <c r="N159" s="235" t="s">
        <v>44</v>
      </c>
      <c r="O159" s="92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8" t="s">
        <v>159</v>
      </c>
      <c r="AT159" s="238" t="s">
        <v>154</v>
      </c>
      <c r="AU159" s="238" t="s">
        <v>87</v>
      </c>
      <c r="AY159" s="18" t="s">
        <v>152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8" t="s">
        <v>21</v>
      </c>
      <c r="BK159" s="239">
        <f>ROUND(I159*H159,2)</f>
        <v>0</v>
      </c>
      <c r="BL159" s="18" t="s">
        <v>159</v>
      </c>
      <c r="BM159" s="238" t="s">
        <v>983</v>
      </c>
    </row>
    <row r="160" s="14" customFormat="1">
      <c r="A160" s="14"/>
      <c r="B160" s="251"/>
      <c r="C160" s="252"/>
      <c r="D160" s="242" t="s">
        <v>161</v>
      </c>
      <c r="E160" s="253" t="s">
        <v>1</v>
      </c>
      <c r="F160" s="254" t="s">
        <v>964</v>
      </c>
      <c r="G160" s="252"/>
      <c r="H160" s="255">
        <v>19</v>
      </c>
      <c r="I160" s="256"/>
      <c r="J160" s="252"/>
      <c r="K160" s="252"/>
      <c r="L160" s="257"/>
      <c r="M160" s="258"/>
      <c r="N160" s="259"/>
      <c r="O160" s="259"/>
      <c r="P160" s="259"/>
      <c r="Q160" s="259"/>
      <c r="R160" s="259"/>
      <c r="S160" s="259"/>
      <c r="T160" s="26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1" t="s">
        <v>161</v>
      </c>
      <c r="AU160" s="261" t="s">
        <v>87</v>
      </c>
      <c r="AV160" s="14" t="s">
        <v>87</v>
      </c>
      <c r="AW160" s="14" t="s">
        <v>36</v>
      </c>
      <c r="AX160" s="14" t="s">
        <v>21</v>
      </c>
      <c r="AY160" s="261" t="s">
        <v>152</v>
      </c>
    </row>
    <row r="161" s="2" customFormat="1" ht="24.15" customHeight="1">
      <c r="A161" s="39"/>
      <c r="B161" s="40"/>
      <c r="C161" s="227" t="s">
        <v>230</v>
      </c>
      <c r="D161" s="227" t="s">
        <v>154</v>
      </c>
      <c r="E161" s="228" t="s">
        <v>414</v>
      </c>
      <c r="F161" s="229" t="s">
        <v>415</v>
      </c>
      <c r="G161" s="230" t="s">
        <v>157</v>
      </c>
      <c r="H161" s="231">
        <v>38</v>
      </c>
      <c r="I161" s="232"/>
      <c r="J161" s="233">
        <f>ROUND(I161*H161,2)</f>
        <v>0</v>
      </c>
      <c r="K161" s="229" t="s">
        <v>158</v>
      </c>
      <c r="L161" s="45"/>
      <c r="M161" s="234" t="s">
        <v>1</v>
      </c>
      <c r="N161" s="235" t="s">
        <v>44</v>
      </c>
      <c r="O161" s="92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8" t="s">
        <v>159</v>
      </c>
      <c r="AT161" s="238" t="s">
        <v>154</v>
      </c>
      <c r="AU161" s="238" t="s">
        <v>87</v>
      </c>
      <c r="AY161" s="18" t="s">
        <v>152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8" t="s">
        <v>21</v>
      </c>
      <c r="BK161" s="239">
        <f>ROUND(I161*H161,2)</f>
        <v>0</v>
      </c>
      <c r="BL161" s="18" t="s">
        <v>159</v>
      </c>
      <c r="BM161" s="238" t="s">
        <v>984</v>
      </c>
    </row>
    <row r="162" s="14" customFormat="1">
      <c r="A162" s="14"/>
      <c r="B162" s="251"/>
      <c r="C162" s="252"/>
      <c r="D162" s="242" t="s">
        <v>161</v>
      </c>
      <c r="E162" s="253" t="s">
        <v>1</v>
      </c>
      <c r="F162" s="254" t="s">
        <v>985</v>
      </c>
      <c r="G162" s="252"/>
      <c r="H162" s="255">
        <v>38</v>
      </c>
      <c r="I162" s="256"/>
      <c r="J162" s="252"/>
      <c r="K162" s="252"/>
      <c r="L162" s="257"/>
      <c r="M162" s="258"/>
      <c r="N162" s="259"/>
      <c r="O162" s="259"/>
      <c r="P162" s="259"/>
      <c r="Q162" s="259"/>
      <c r="R162" s="259"/>
      <c r="S162" s="259"/>
      <c r="T162" s="26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1" t="s">
        <v>161</v>
      </c>
      <c r="AU162" s="261" t="s">
        <v>87</v>
      </c>
      <c r="AV162" s="14" t="s">
        <v>87</v>
      </c>
      <c r="AW162" s="14" t="s">
        <v>36</v>
      </c>
      <c r="AX162" s="14" t="s">
        <v>21</v>
      </c>
      <c r="AY162" s="261" t="s">
        <v>152</v>
      </c>
    </row>
    <row r="163" s="2" customFormat="1" ht="37.8" customHeight="1">
      <c r="A163" s="39"/>
      <c r="B163" s="40"/>
      <c r="C163" s="227" t="s">
        <v>236</v>
      </c>
      <c r="D163" s="227" t="s">
        <v>154</v>
      </c>
      <c r="E163" s="228" t="s">
        <v>419</v>
      </c>
      <c r="F163" s="229" t="s">
        <v>420</v>
      </c>
      <c r="G163" s="230" t="s">
        <v>157</v>
      </c>
      <c r="H163" s="231">
        <v>19</v>
      </c>
      <c r="I163" s="232"/>
      <c r="J163" s="233">
        <f>ROUND(I163*H163,2)</f>
        <v>0</v>
      </c>
      <c r="K163" s="229" t="s">
        <v>158</v>
      </c>
      <c r="L163" s="45"/>
      <c r="M163" s="234" t="s">
        <v>1</v>
      </c>
      <c r="N163" s="235" t="s">
        <v>44</v>
      </c>
      <c r="O163" s="92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159</v>
      </c>
      <c r="AT163" s="238" t="s">
        <v>154</v>
      </c>
      <c r="AU163" s="238" t="s">
        <v>87</v>
      </c>
      <c r="AY163" s="18" t="s">
        <v>152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21</v>
      </c>
      <c r="BK163" s="239">
        <f>ROUND(I163*H163,2)</f>
        <v>0</v>
      </c>
      <c r="BL163" s="18" t="s">
        <v>159</v>
      </c>
      <c r="BM163" s="238" t="s">
        <v>986</v>
      </c>
    </row>
    <row r="164" s="14" customFormat="1">
      <c r="A164" s="14"/>
      <c r="B164" s="251"/>
      <c r="C164" s="252"/>
      <c r="D164" s="242" t="s">
        <v>161</v>
      </c>
      <c r="E164" s="253" t="s">
        <v>1</v>
      </c>
      <c r="F164" s="254" t="s">
        <v>964</v>
      </c>
      <c r="G164" s="252"/>
      <c r="H164" s="255">
        <v>19</v>
      </c>
      <c r="I164" s="256"/>
      <c r="J164" s="252"/>
      <c r="K164" s="252"/>
      <c r="L164" s="257"/>
      <c r="M164" s="258"/>
      <c r="N164" s="259"/>
      <c r="O164" s="259"/>
      <c r="P164" s="259"/>
      <c r="Q164" s="259"/>
      <c r="R164" s="259"/>
      <c r="S164" s="259"/>
      <c r="T164" s="26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1" t="s">
        <v>161</v>
      </c>
      <c r="AU164" s="261" t="s">
        <v>87</v>
      </c>
      <c r="AV164" s="14" t="s">
        <v>87</v>
      </c>
      <c r="AW164" s="14" t="s">
        <v>36</v>
      </c>
      <c r="AX164" s="14" t="s">
        <v>21</v>
      </c>
      <c r="AY164" s="261" t="s">
        <v>152</v>
      </c>
    </row>
    <row r="165" s="2" customFormat="1" ht="24.15" customHeight="1">
      <c r="A165" s="39"/>
      <c r="B165" s="40"/>
      <c r="C165" s="227" t="s">
        <v>243</v>
      </c>
      <c r="D165" s="227" t="s">
        <v>154</v>
      </c>
      <c r="E165" s="228" t="s">
        <v>423</v>
      </c>
      <c r="F165" s="229" t="s">
        <v>424</v>
      </c>
      <c r="G165" s="230" t="s">
        <v>157</v>
      </c>
      <c r="H165" s="231">
        <v>19</v>
      </c>
      <c r="I165" s="232"/>
      <c r="J165" s="233">
        <f>ROUND(I165*H165,2)</f>
        <v>0</v>
      </c>
      <c r="K165" s="229" t="s">
        <v>158</v>
      </c>
      <c r="L165" s="45"/>
      <c r="M165" s="234" t="s">
        <v>1</v>
      </c>
      <c r="N165" s="235" t="s">
        <v>44</v>
      </c>
      <c r="O165" s="92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8" t="s">
        <v>159</v>
      </c>
      <c r="AT165" s="238" t="s">
        <v>154</v>
      </c>
      <c r="AU165" s="238" t="s">
        <v>87</v>
      </c>
      <c r="AY165" s="18" t="s">
        <v>152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8" t="s">
        <v>21</v>
      </c>
      <c r="BK165" s="239">
        <f>ROUND(I165*H165,2)</f>
        <v>0</v>
      </c>
      <c r="BL165" s="18" t="s">
        <v>159</v>
      </c>
      <c r="BM165" s="238" t="s">
        <v>987</v>
      </c>
    </row>
    <row r="166" s="14" customFormat="1">
      <c r="A166" s="14"/>
      <c r="B166" s="251"/>
      <c r="C166" s="252"/>
      <c r="D166" s="242" t="s">
        <v>161</v>
      </c>
      <c r="E166" s="253" t="s">
        <v>1</v>
      </c>
      <c r="F166" s="254" t="s">
        <v>964</v>
      </c>
      <c r="G166" s="252"/>
      <c r="H166" s="255">
        <v>19</v>
      </c>
      <c r="I166" s="256"/>
      <c r="J166" s="252"/>
      <c r="K166" s="252"/>
      <c r="L166" s="257"/>
      <c r="M166" s="258"/>
      <c r="N166" s="259"/>
      <c r="O166" s="259"/>
      <c r="P166" s="259"/>
      <c r="Q166" s="259"/>
      <c r="R166" s="259"/>
      <c r="S166" s="259"/>
      <c r="T166" s="26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1" t="s">
        <v>161</v>
      </c>
      <c r="AU166" s="261" t="s">
        <v>87</v>
      </c>
      <c r="AV166" s="14" t="s">
        <v>87</v>
      </c>
      <c r="AW166" s="14" t="s">
        <v>36</v>
      </c>
      <c r="AX166" s="14" t="s">
        <v>21</v>
      </c>
      <c r="AY166" s="261" t="s">
        <v>152</v>
      </c>
    </row>
    <row r="167" s="2" customFormat="1" ht="33" customHeight="1">
      <c r="A167" s="39"/>
      <c r="B167" s="40"/>
      <c r="C167" s="227" t="s">
        <v>249</v>
      </c>
      <c r="D167" s="227" t="s">
        <v>154</v>
      </c>
      <c r="E167" s="228" t="s">
        <v>988</v>
      </c>
      <c r="F167" s="229" t="s">
        <v>989</v>
      </c>
      <c r="G167" s="230" t="s">
        <v>157</v>
      </c>
      <c r="H167" s="231">
        <v>157.5</v>
      </c>
      <c r="I167" s="232"/>
      <c r="J167" s="233">
        <f>ROUND(I167*H167,2)</f>
        <v>0</v>
      </c>
      <c r="K167" s="229" t="s">
        <v>158</v>
      </c>
      <c r="L167" s="45"/>
      <c r="M167" s="234" t="s">
        <v>1</v>
      </c>
      <c r="N167" s="235" t="s">
        <v>44</v>
      </c>
      <c r="O167" s="92"/>
      <c r="P167" s="236">
        <f>O167*H167</f>
        <v>0</v>
      </c>
      <c r="Q167" s="236">
        <v>0.11162</v>
      </c>
      <c r="R167" s="236">
        <f>Q167*H167</f>
        <v>17.58015</v>
      </c>
      <c r="S167" s="236">
        <v>0</v>
      </c>
      <c r="T167" s="23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8" t="s">
        <v>159</v>
      </c>
      <c r="AT167" s="238" t="s">
        <v>154</v>
      </c>
      <c r="AU167" s="238" t="s">
        <v>87</v>
      </c>
      <c r="AY167" s="18" t="s">
        <v>152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8" t="s">
        <v>21</v>
      </c>
      <c r="BK167" s="239">
        <f>ROUND(I167*H167,2)</f>
        <v>0</v>
      </c>
      <c r="BL167" s="18" t="s">
        <v>159</v>
      </c>
      <c r="BM167" s="238" t="s">
        <v>990</v>
      </c>
    </row>
    <row r="168" s="13" customFormat="1">
      <c r="A168" s="13"/>
      <c r="B168" s="240"/>
      <c r="C168" s="241"/>
      <c r="D168" s="242" t="s">
        <v>161</v>
      </c>
      <c r="E168" s="243" t="s">
        <v>1</v>
      </c>
      <c r="F168" s="244" t="s">
        <v>991</v>
      </c>
      <c r="G168" s="241"/>
      <c r="H168" s="243" t="s">
        <v>1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0" t="s">
        <v>161</v>
      </c>
      <c r="AU168" s="250" t="s">
        <v>87</v>
      </c>
      <c r="AV168" s="13" t="s">
        <v>21</v>
      </c>
      <c r="AW168" s="13" t="s">
        <v>36</v>
      </c>
      <c r="AX168" s="13" t="s">
        <v>79</v>
      </c>
      <c r="AY168" s="250" t="s">
        <v>152</v>
      </c>
    </row>
    <row r="169" s="14" customFormat="1">
      <c r="A169" s="14"/>
      <c r="B169" s="251"/>
      <c r="C169" s="252"/>
      <c r="D169" s="242" t="s">
        <v>161</v>
      </c>
      <c r="E169" s="253" t="s">
        <v>1</v>
      </c>
      <c r="F169" s="254" t="s">
        <v>992</v>
      </c>
      <c r="G169" s="252"/>
      <c r="H169" s="255">
        <v>157.5</v>
      </c>
      <c r="I169" s="256"/>
      <c r="J169" s="252"/>
      <c r="K169" s="252"/>
      <c r="L169" s="257"/>
      <c r="M169" s="258"/>
      <c r="N169" s="259"/>
      <c r="O169" s="259"/>
      <c r="P169" s="259"/>
      <c r="Q169" s="259"/>
      <c r="R169" s="259"/>
      <c r="S169" s="259"/>
      <c r="T169" s="26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1" t="s">
        <v>161</v>
      </c>
      <c r="AU169" s="261" t="s">
        <v>87</v>
      </c>
      <c r="AV169" s="14" t="s">
        <v>87</v>
      </c>
      <c r="AW169" s="14" t="s">
        <v>36</v>
      </c>
      <c r="AX169" s="14" t="s">
        <v>21</v>
      </c>
      <c r="AY169" s="261" t="s">
        <v>152</v>
      </c>
    </row>
    <row r="170" s="2" customFormat="1" ht="24.15" customHeight="1">
      <c r="A170" s="39"/>
      <c r="B170" s="40"/>
      <c r="C170" s="273" t="s">
        <v>253</v>
      </c>
      <c r="D170" s="273" t="s">
        <v>291</v>
      </c>
      <c r="E170" s="274" t="s">
        <v>476</v>
      </c>
      <c r="F170" s="275" t="s">
        <v>477</v>
      </c>
      <c r="G170" s="276" t="s">
        <v>157</v>
      </c>
      <c r="H170" s="277">
        <v>160.65000000000001</v>
      </c>
      <c r="I170" s="278"/>
      <c r="J170" s="279">
        <f>ROUND(I170*H170,2)</f>
        <v>0</v>
      </c>
      <c r="K170" s="275" t="s">
        <v>158</v>
      </c>
      <c r="L170" s="280"/>
      <c r="M170" s="281" t="s">
        <v>1</v>
      </c>
      <c r="N170" s="282" t="s">
        <v>44</v>
      </c>
      <c r="O170" s="92"/>
      <c r="P170" s="236">
        <f>O170*H170</f>
        <v>0</v>
      </c>
      <c r="Q170" s="236">
        <v>0.17599999999999999</v>
      </c>
      <c r="R170" s="236">
        <f>Q170*H170</f>
        <v>28.2744</v>
      </c>
      <c r="S170" s="236">
        <v>0</v>
      </c>
      <c r="T170" s="23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201</v>
      </c>
      <c r="AT170" s="238" t="s">
        <v>291</v>
      </c>
      <c r="AU170" s="238" t="s">
        <v>87</v>
      </c>
      <c r="AY170" s="18" t="s">
        <v>152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21</v>
      </c>
      <c r="BK170" s="239">
        <f>ROUND(I170*H170,2)</f>
        <v>0</v>
      </c>
      <c r="BL170" s="18" t="s">
        <v>159</v>
      </c>
      <c r="BM170" s="238" t="s">
        <v>993</v>
      </c>
    </row>
    <row r="171" s="14" customFormat="1">
      <c r="A171" s="14"/>
      <c r="B171" s="251"/>
      <c r="C171" s="252"/>
      <c r="D171" s="242" t="s">
        <v>161</v>
      </c>
      <c r="E171" s="252"/>
      <c r="F171" s="254" t="s">
        <v>994</v>
      </c>
      <c r="G171" s="252"/>
      <c r="H171" s="255">
        <v>160.65000000000001</v>
      </c>
      <c r="I171" s="256"/>
      <c r="J171" s="252"/>
      <c r="K171" s="252"/>
      <c r="L171" s="257"/>
      <c r="M171" s="258"/>
      <c r="N171" s="259"/>
      <c r="O171" s="259"/>
      <c r="P171" s="259"/>
      <c r="Q171" s="259"/>
      <c r="R171" s="259"/>
      <c r="S171" s="259"/>
      <c r="T171" s="26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1" t="s">
        <v>161</v>
      </c>
      <c r="AU171" s="261" t="s">
        <v>87</v>
      </c>
      <c r="AV171" s="14" t="s">
        <v>87</v>
      </c>
      <c r="AW171" s="14" t="s">
        <v>4</v>
      </c>
      <c r="AX171" s="14" t="s">
        <v>21</v>
      </c>
      <c r="AY171" s="261" t="s">
        <v>152</v>
      </c>
    </row>
    <row r="172" s="12" customFormat="1" ht="22.8" customHeight="1">
      <c r="A172" s="12"/>
      <c r="B172" s="211"/>
      <c r="C172" s="212"/>
      <c r="D172" s="213" t="s">
        <v>78</v>
      </c>
      <c r="E172" s="225" t="s">
        <v>206</v>
      </c>
      <c r="F172" s="225" t="s">
        <v>552</v>
      </c>
      <c r="G172" s="212"/>
      <c r="H172" s="212"/>
      <c r="I172" s="215"/>
      <c r="J172" s="226">
        <f>BK172</f>
        <v>0</v>
      </c>
      <c r="K172" s="212"/>
      <c r="L172" s="217"/>
      <c r="M172" s="218"/>
      <c r="N172" s="219"/>
      <c r="O172" s="219"/>
      <c r="P172" s="220">
        <f>SUM(P173:P207)</f>
        <v>0</v>
      </c>
      <c r="Q172" s="219"/>
      <c r="R172" s="220">
        <f>SUM(R173:R207)</f>
        <v>13.105176792</v>
      </c>
      <c r="S172" s="219"/>
      <c r="T172" s="221">
        <f>SUM(T173:T207)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2" t="s">
        <v>21</v>
      </c>
      <c r="AT172" s="223" t="s">
        <v>78</v>
      </c>
      <c r="AU172" s="223" t="s">
        <v>21</v>
      </c>
      <c r="AY172" s="222" t="s">
        <v>152</v>
      </c>
      <c r="BK172" s="224">
        <f>SUM(BK173:BK207)</f>
        <v>0</v>
      </c>
    </row>
    <row r="173" s="2" customFormat="1" ht="24.15" customHeight="1">
      <c r="A173" s="39"/>
      <c r="B173" s="40"/>
      <c r="C173" s="227" t="s">
        <v>257</v>
      </c>
      <c r="D173" s="227" t="s">
        <v>154</v>
      </c>
      <c r="E173" s="228" t="s">
        <v>554</v>
      </c>
      <c r="F173" s="229" t="s">
        <v>555</v>
      </c>
      <c r="G173" s="230" t="s">
        <v>523</v>
      </c>
      <c r="H173" s="231">
        <v>2</v>
      </c>
      <c r="I173" s="232"/>
      <c r="J173" s="233">
        <f>ROUND(I173*H173,2)</f>
        <v>0</v>
      </c>
      <c r="K173" s="229" t="s">
        <v>158</v>
      </c>
      <c r="L173" s="45"/>
      <c r="M173" s="234" t="s">
        <v>1</v>
      </c>
      <c r="N173" s="235" t="s">
        <v>44</v>
      </c>
      <c r="O173" s="92"/>
      <c r="P173" s="236">
        <f>O173*H173</f>
        <v>0</v>
      </c>
      <c r="Q173" s="236">
        <v>0.00069999999999999999</v>
      </c>
      <c r="R173" s="236">
        <f>Q173*H173</f>
        <v>0.0014</v>
      </c>
      <c r="S173" s="236">
        <v>0</v>
      </c>
      <c r="T173" s="23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8" t="s">
        <v>159</v>
      </c>
      <c r="AT173" s="238" t="s">
        <v>154</v>
      </c>
      <c r="AU173" s="238" t="s">
        <v>87</v>
      </c>
      <c r="AY173" s="18" t="s">
        <v>152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8" t="s">
        <v>21</v>
      </c>
      <c r="BK173" s="239">
        <f>ROUND(I173*H173,2)</f>
        <v>0</v>
      </c>
      <c r="BL173" s="18" t="s">
        <v>159</v>
      </c>
      <c r="BM173" s="238" t="s">
        <v>995</v>
      </c>
    </row>
    <row r="174" s="14" customFormat="1">
      <c r="A174" s="14"/>
      <c r="B174" s="251"/>
      <c r="C174" s="252"/>
      <c r="D174" s="242" t="s">
        <v>161</v>
      </c>
      <c r="E174" s="253" t="s">
        <v>1</v>
      </c>
      <c r="F174" s="254" t="s">
        <v>996</v>
      </c>
      <c r="G174" s="252"/>
      <c r="H174" s="255">
        <v>1</v>
      </c>
      <c r="I174" s="256"/>
      <c r="J174" s="252"/>
      <c r="K174" s="252"/>
      <c r="L174" s="257"/>
      <c r="M174" s="258"/>
      <c r="N174" s="259"/>
      <c r="O174" s="259"/>
      <c r="P174" s="259"/>
      <c r="Q174" s="259"/>
      <c r="R174" s="259"/>
      <c r="S174" s="259"/>
      <c r="T174" s="26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1" t="s">
        <v>161</v>
      </c>
      <c r="AU174" s="261" t="s">
        <v>87</v>
      </c>
      <c r="AV174" s="14" t="s">
        <v>87</v>
      </c>
      <c r="AW174" s="14" t="s">
        <v>36</v>
      </c>
      <c r="AX174" s="14" t="s">
        <v>79</v>
      </c>
      <c r="AY174" s="261" t="s">
        <v>152</v>
      </c>
    </row>
    <row r="175" s="14" customFormat="1">
      <c r="A175" s="14"/>
      <c r="B175" s="251"/>
      <c r="C175" s="252"/>
      <c r="D175" s="242" t="s">
        <v>161</v>
      </c>
      <c r="E175" s="253" t="s">
        <v>1</v>
      </c>
      <c r="F175" s="254" t="s">
        <v>997</v>
      </c>
      <c r="G175" s="252"/>
      <c r="H175" s="255">
        <v>1</v>
      </c>
      <c r="I175" s="256"/>
      <c r="J175" s="252"/>
      <c r="K175" s="252"/>
      <c r="L175" s="257"/>
      <c r="M175" s="258"/>
      <c r="N175" s="259"/>
      <c r="O175" s="259"/>
      <c r="P175" s="259"/>
      <c r="Q175" s="259"/>
      <c r="R175" s="259"/>
      <c r="S175" s="259"/>
      <c r="T175" s="26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1" t="s">
        <v>161</v>
      </c>
      <c r="AU175" s="261" t="s">
        <v>87</v>
      </c>
      <c r="AV175" s="14" t="s">
        <v>87</v>
      </c>
      <c r="AW175" s="14" t="s">
        <v>36</v>
      </c>
      <c r="AX175" s="14" t="s">
        <v>79</v>
      </c>
      <c r="AY175" s="261" t="s">
        <v>152</v>
      </c>
    </row>
    <row r="176" s="15" customFormat="1">
      <c r="A176" s="15"/>
      <c r="B176" s="262"/>
      <c r="C176" s="263"/>
      <c r="D176" s="242" t="s">
        <v>161</v>
      </c>
      <c r="E176" s="264" t="s">
        <v>1</v>
      </c>
      <c r="F176" s="265" t="s">
        <v>182</v>
      </c>
      <c r="G176" s="263"/>
      <c r="H176" s="266">
        <v>2</v>
      </c>
      <c r="I176" s="267"/>
      <c r="J176" s="263"/>
      <c r="K176" s="263"/>
      <c r="L176" s="268"/>
      <c r="M176" s="269"/>
      <c r="N176" s="270"/>
      <c r="O176" s="270"/>
      <c r="P176" s="270"/>
      <c r="Q176" s="270"/>
      <c r="R176" s="270"/>
      <c r="S176" s="270"/>
      <c r="T176" s="271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2" t="s">
        <v>161</v>
      </c>
      <c r="AU176" s="272" t="s">
        <v>87</v>
      </c>
      <c r="AV176" s="15" t="s">
        <v>159</v>
      </c>
      <c r="AW176" s="15" t="s">
        <v>36</v>
      </c>
      <c r="AX176" s="15" t="s">
        <v>21</v>
      </c>
      <c r="AY176" s="272" t="s">
        <v>152</v>
      </c>
    </row>
    <row r="177" s="2" customFormat="1" ht="24.15" customHeight="1">
      <c r="A177" s="39"/>
      <c r="B177" s="40"/>
      <c r="C177" s="273" t="s">
        <v>261</v>
      </c>
      <c r="D177" s="273" t="s">
        <v>291</v>
      </c>
      <c r="E177" s="274" t="s">
        <v>565</v>
      </c>
      <c r="F177" s="275" t="s">
        <v>998</v>
      </c>
      <c r="G177" s="276" t="s">
        <v>523</v>
      </c>
      <c r="H177" s="277">
        <v>1</v>
      </c>
      <c r="I177" s="278"/>
      <c r="J177" s="279">
        <f>ROUND(I177*H177,2)</f>
        <v>0</v>
      </c>
      <c r="K177" s="275" t="s">
        <v>158</v>
      </c>
      <c r="L177" s="280"/>
      <c r="M177" s="281" t="s">
        <v>1</v>
      </c>
      <c r="N177" s="282" t="s">
        <v>44</v>
      </c>
      <c r="O177" s="92"/>
      <c r="P177" s="236">
        <f>O177*H177</f>
        <v>0</v>
      </c>
      <c r="Q177" s="236">
        <v>0.0035000000000000001</v>
      </c>
      <c r="R177" s="236">
        <f>Q177*H177</f>
        <v>0.0035000000000000001</v>
      </c>
      <c r="S177" s="236">
        <v>0</v>
      </c>
      <c r="T177" s="23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8" t="s">
        <v>503</v>
      </c>
      <c r="AT177" s="238" t="s">
        <v>291</v>
      </c>
      <c r="AU177" s="238" t="s">
        <v>87</v>
      </c>
      <c r="AY177" s="18" t="s">
        <v>152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8" t="s">
        <v>21</v>
      </c>
      <c r="BK177" s="239">
        <f>ROUND(I177*H177,2)</f>
        <v>0</v>
      </c>
      <c r="BL177" s="18" t="s">
        <v>503</v>
      </c>
      <c r="BM177" s="238" t="s">
        <v>999</v>
      </c>
    </row>
    <row r="178" s="2" customFormat="1" ht="24.15" customHeight="1">
      <c r="A178" s="39"/>
      <c r="B178" s="40"/>
      <c r="C178" s="273" t="s">
        <v>271</v>
      </c>
      <c r="D178" s="273" t="s">
        <v>291</v>
      </c>
      <c r="E178" s="274" t="s">
        <v>1000</v>
      </c>
      <c r="F178" s="275" t="s">
        <v>1001</v>
      </c>
      <c r="G178" s="276" t="s">
        <v>523</v>
      </c>
      <c r="H178" s="277">
        <v>1</v>
      </c>
      <c r="I178" s="278"/>
      <c r="J178" s="279">
        <f>ROUND(I178*H178,2)</f>
        <v>0</v>
      </c>
      <c r="K178" s="275" t="s">
        <v>158</v>
      </c>
      <c r="L178" s="280"/>
      <c r="M178" s="281" t="s">
        <v>1</v>
      </c>
      <c r="N178" s="282" t="s">
        <v>44</v>
      </c>
      <c r="O178" s="92"/>
      <c r="P178" s="236">
        <f>O178*H178</f>
        <v>0</v>
      </c>
      <c r="Q178" s="236">
        <v>0.0025000000000000001</v>
      </c>
      <c r="R178" s="236">
        <f>Q178*H178</f>
        <v>0.0025000000000000001</v>
      </c>
      <c r="S178" s="236">
        <v>0</v>
      </c>
      <c r="T178" s="23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8" t="s">
        <v>503</v>
      </c>
      <c r="AT178" s="238" t="s">
        <v>291</v>
      </c>
      <c r="AU178" s="238" t="s">
        <v>87</v>
      </c>
      <c r="AY178" s="18" t="s">
        <v>152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8" t="s">
        <v>21</v>
      </c>
      <c r="BK178" s="239">
        <f>ROUND(I178*H178,2)</f>
        <v>0</v>
      </c>
      <c r="BL178" s="18" t="s">
        <v>503</v>
      </c>
      <c r="BM178" s="238" t="s">
        <v>1002</v>
      </c>
    </row>
    <row r="179" s="2" customFormat="1" ht="24.15" customHeight="1">
      <c r="A179" s="39"/>
      <c r="B179" s="40"/>
      <c r="C179" s="227" t="s">
        <v>7</v>
      </c>
      <c r="D179" s="227" t="s">
        <v>154</v>
      </c>
      <c r="E179" s="228" t="s">
        <v>573</v>
      </c>
      <c r="F179" s="229" t="s">
        <v>574</v>
      </c>
      <c r="G179" s="230" t="s">
        <v>523</v>
      </c>
      <c r="H179" s="231">
        <v>1</v>
      </c>
      <c r="I179" s="232"/>
      <c r="J179" s="233">
        <f>ROUND(I179*H179,2)</f>
        <v>0</v>
      </c>
      <c r="K179" s="229" t="s">
        <v>158</v>
      </c>
      <c r="L179" s="45"/>
      <c r="M179" s="234" t="s">
        <v>1</v>
      </c>
      <c r="N179" s="235" t="s">
        <v>44</v>
      </c>
      <c r="O179" s="92"/>
      <c r="P179" s="236">
        <f>O179*H179</f>
        <v>0</v>
      </c>
      <c r="Q179" s="236">
        <v>0.10940999999999999</v>
      </c>
      <c r="R179" s="236">
        <f>Q179*H179</f>
        <v>0.10940999999999999</v>
      </c>
      <c r="S179" s="236">
        <v>0</v>
      </c>
      <c r="T179" s="23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8" t="s">
        <v>159</v>
      </c>
      <c r="AT179" s="238" t="s">
        <v>154</v>
      </c>
      <c r="AU179" s="238" t="s">
        <v>87</v>
      </c>
      <c r="AY179" s="18" t="s">
        <v>152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8" t="s">
        <v>21</v>
      </c>
      <c r="BK179" s="239">
        <f>ROUND(I179*H179,2)</f>
        <v>0</v>
      </c>
      <c r="BL179" s="18" t="s">
        <v>159</v>
      </c>
      <c r="BM179" s="238" t="s">
        <v>1003</v>
      </c>
    </row>
    <row r="180" s="13" customFormat="1">
      <c r="A180" s="13"/>
      <c r="B180" s="240"/>
      <c r="C180" s="241"/>
      <c r="D180" s="242" t="s">
        <v>161</v>
      </c>
      <c r="E180" s="243" t="s">
        <v>1</v>
      </c>
      <c r="F180" s="244" t="s">
        <v>576</v>
      </c>
      <c r="G180" s="241"/>
      <c r="H180" s="243" t="s">
        <v>1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0" t="s">
        <v>161</v>
      </c>
      <c r="AU180" s="250" t="s">
        <v>87</v>
      </c>
      <c r="AV180" s="13" t="s">
        <v>21</v>
      </c>
      <c r="AW180" s="13" t="s">
        <v>36</v>
      </c>
      <c r="AX180" s="13" t="s">
        <v>79</v>
      </c>
      <c r="AY180" s="250" t="s">
        <v>152</v>
      </c>
    </row>
    <row r="181" s="14" customFormat="1">
      <c r="A181" s="14"/>
      <c r="B181" s="251"/>
      <c r="C181" s="252"/>
      <c r="D181" s="242" t="s">
        <v>161</v>
      </c>
      <c r="E181" s="253" t="s">
        <v>1</v>
      </c>
      <c r="F181" s="254" t="s">
        <v>21</v>
      </c>
      <c r="G181" s="252"/>
      <c r="H181" s="255">
        <v>1</v>
      </c>
      <c r="I181" s="256"/>
      <c r="J181" s="252"/>
      <c r="K181" s="252"/>
      <c r="L181" s="257"/>
      <c r="M181" s="258"/>
      <c r="N181" s="259"/>
      <c r="O181" s="259"/>
      <c r="P181" s="259"/>
      <c r="Q181" s="259"/>
      <c r="R181" s="259"/>
      <c r="S181" s="259"/>
      <c r="T181" s="26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1" t="s">
        <v>161</v>
      </c>
      <c r="AU181" s="261" t="s">
        <v>87</v>
      </c>
      <c r="AV181" s="14" t="s">
        <v>87</v>
      </c>
      <c r="AW181" s="14" t="s">
        <v>36</v>
      </c>
      <c r="AX181" s="14" t="s">
        <v>21</v>
      </c>
      <c r="AY181" s="261" t="s">
        <v>152</v>
      </c>
    </row>
    <row r="182" s="2" customFormat="1" ht="21.75" customHeight="1">
      <c r="A182" s="39"/>
      <c r="B182" s="40"/>
      <c r="C182" s="273" t="s">
        <v>278</v>
      </c>
      <c r="D182" s="273" t="s">
        <v>291</v>
      </c>
      <c r="E182" s="274" t="s">
        <v>582</v>
      </c>
      <c r="F182" s="275" t="s">
        <v>583</v>
      </c>
      <c r="G182" s="276" t="s">
        <v>523</v>
      </c>
      <c r="H182" s="277">
        <v>1</v>
      </c>
      <c r="I182" s="278"/>
      <c r="J182" s="279">
        <f>ROUND(I182*H182,2)</f>
        <v>0</v>
      </c>
      <c r="K182" s="275" t="s">
        <v>158</v>
      </c>
      <c r="L182" s="280"/>
      <c r="M182" s="281" t="s">
        <v>1</v>
      </c>
      <c r="N182" s="282" t="s">
        <v>44</v>
      </c>
      <c r="O182" s="92"/>
      <c r="P182" s="236">
        <f>O182*H182</f>
        <v>0</v>
      </c>
      <c r="Q182" s="236">
        <v>0.0061000000000000004</v>
      </c>
      <c r="R182" s="236">
        <f>Q182*H182</f>
        <v>0.0061000000000000004</v>
      </c>
      <c r="S182" s="236">
        <v>0</v>
      </c>
      <c r="T182" s="237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8" t="s">
        <v>201</v>
      </c>
      <c r="AT182" s="238" t="s">
        <v>291</v>
      </c>
      <c r="AU182" s="238" t="s">
        <v>87</v>
      </c>
      <c r="AY182" s="18" t="s">
        <v>152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8" t="s">
        <v>21</v>
      </c>
      <c r="BK182" s="239">
        <f>ROUND(I182*H182,2)</f>
        <v>0</v>
      </c>
      <c r="BL182" s="18" t="s">
        <v>159</v>
      </c>
      <c r="BM182" s="238" t="s">
        <v>1004</v>
      </c>
    </row>
    <row r="183" s="2" customFormat="1" ht="24.15" customHeight="1">
      <c r="A183" s="39"/>
      <c r="B183" s="40"/>
      <c r="C183" s="227" t="s">
        <v>284</v>
      </c>
      <c r="D183" s="227" t="s">
        <v>154</v>
      </c>
      <c r="E183" s="228" t="s">
        <v>586</v>
      </c>
      <c r="F183" s="229" t="s">
        <v>587</v>
      </c>
      <c r="G183" s="230" t="s">
        <v>157</v>
      </c>
      <c r="H183" s="231">
        <v>3.7000000000000002</v>
      </c>
      <c r="I183" s="232"/>
      <c r="J183" s="233">
        <f>ROUND(I183*H183,2)</f>
        <v>0</v>
      </c>
      <c r="K183" s="229" t="s">
        <v>158</v>
      </c>
      <c r="L183" s="45"/>
      <c r="M183" s="234" t="s">
        <v>1</v>
      </c>
      <c r="N183" s="235" t="s">
        <v>44</v>
      </c>
      <c r="O183" s="92"/>
      <c r="P183" s="236">
        <f>O183*H183</f>
        <v>0</v>
      </c>
      <c r="Q183" s="236">
        <v>0.0011999999999999999</v>
      </c>
      <c r="R183" s="236">
        <f>Q183*H183</f>
        <v>0.0044399999999999995</v>
      </c>
      <c r="S183" s="236">
        <v>0</v>
      </c>
      <c r="T183" s="23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8" t="s">
        <v>159</v>
      </c>
      <c r="AT183" s="238" t="s">
        <v>154</v>
      </c>
      <c r="AU183" s="238" t="s">
        <v>87</v>
      </c>
      <c r="AY183" s="18" t="s">
        <v>152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8" t="s">
        <v>21</v>
      </c>
      <c r="BK183" s="239">
        <f>ROUND(I183*H183,2)</f>
        <v>0</v>
      </c>
      <c r="BL183" s="18" t="s">
        <v>159</v>
      </c>
      <c r="BM183" s="238" t="s">
        <v>1005</v>
      </c>
    </row>
    <row r="184" s="13" customFormat="1">
      <c r="A184" s="13"/>
      <c r="B184" s="240"/>
      <c r="C184" s="241"/>
      <c r="D184" s="242" t="s">
        <v>161</v>
      </c>
      <c r="E184" s="243" t="s">
        <v>1</v>
      </c>
      <c r="F184" s="244" t="s">
        <v>589</v>
      </c>
      <c r="G184" s="241"/>
      <c r="H184" s="243" t="s">
        <v>1</v>
      </c>
      <c r="I184" s="245"/>
      <c r="J184" s="241"/>
      <c r="K184" s="241"/>
      <c r="L184" s="246"/>
      <c r="M184" s="247"/>
      <c r="N184" s="248"/>
      <c r="O184" s="248"/>
      <c r="P184" s="248"/>
      <c r="Q184" s="248"/>
      <c r="R184" s="248"/>
      <c r="S184" s="248"/>
      <c r="T184" s="24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0" t="s">
        <v>161</v>
      </c>
      <c r="AU184" s="250" t="s">
        <v>87</v>
      </c>
      <c r="AV184" s="13" t="s">
        <v>21</v>
      </c>
      <c r="AW184" s="13" t="s">
        <v>36</v>
      </c>
      <c r="AX184" s="13" t="s">
        <v>79</v>
      </c>
      <c r="AY184" s="250" t="s">
        <v>152</v>
      </c>
    </row>
    <row r="185" s="14" customFormat="1">
      <c r="A185" s="14"/>
      <c r="B185" s="251"/>
      <c r="C185" s="252"/>
      <c r="D185" s="242" t="s">
        <v>161</v>
      </c>
      <c r="E185" s="253" t="s">
        <v>1</v>
      </c>
      <c r="F185" s="254" t="s">
        <v>1006</v>
      </c>
      <c r="G185" s="252"/>
      <c r="H185" s="255">
        <v>3.7000000000000002</v>
      </c>
      <c r="I185" s="256"/>
      <c r="J185" s="252"/>
      <c r="K185" s="252"/>
      <c r="L185" s="257"/>
      <c r="M185" s="258"/>
      <c r="N185" s="259"/>
      <c r="O185" s="259"/>
      <c r="P185" s="259"/>
      <c r="Q185" s="259"/>
      <c r="R185" s="259"/>
      <c r="S185" s="259"/>
      <c r="T185" s="26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1" t="s">
        <v>161</v>
      </c>
      <c r="AU185" s="261" t="s">
        <v>87</v>
      </c>
      <c r="AV185" s="14" t="s">
        <v>87</v>
      </c>
      <c r="AW185" s="14" t="s">
        <v>36</v>
      </c>
      <c r="AX185" s="14" t="s">
        <v>21</v>
      </c>
      <c r="AY185" s="261" t="s">
        <v>152</v>
      </c>
    </row>
    <row r="186" s="2" customFormat="1" ht="16.5" customHeight="1">
      <c r="A186" s="39"/>
      <c r="B186" s="40"/>
      <c r="C186" s="227" t="s">
        <v>290</v>
      </c>
      <c r="D186" s="227" t="s">
        <v>154</v>
      </c>
      <c r="E186" s="228" t="s">
        <v>603</v>
      </c>
      <c r="F186" s="229" t="s">
        <v>604</v>
      </c>
      <c r="G186" s="230" t="s">
        <v>157</v>
      </c>
      <c r="H186" s="231">
        <v>3.7000000000000002</v>
      </c>
      <c r="I186" s="232"/>
      <c r="J186" s="233">
        <f>ROUND(I186*H186,2)</f>
        <v>0</v>
      </c>
      <c r="K186" s="229" t="s">
        <v>158</v>
      </c>
      <c r="L186" s="45"/>
      <c r="M186" s="234" t="s">
        <v>1</v>
      </c>
      <c r="N186" s="235" t="s">
        <v>44</v>
      </c>
      <c r="O186" s="92"/>
      <c r="P186" s="236">
        <f>O186*H186</f>
        <v>0</v>
      </c>
      <c r="Q186" s="236">
        <v>1.0000000000000001E-05</v>
      </c>
      <c r="R186" s="236">
        <f>Q186*H186</f>
        <v>3.7000000000000005E-05</v>
      </c>
      <c r="S186" s="236">
        <v>0</v>
      </c>
      <c r="T186" s="23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8" t="s">
        <v>159</v>
      </c>
      <c r="AT186" s="238" t="s">
        <v>154</v>
      </c>
      <c r="AU186" s="238" t="s">
        <v>87</v>
      </c>
      <c r="AY186" s="18" t="s">
        <v>152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8" t="s">
        <v>21</v>
      </c>
      <c r="BK186" s="239">
        <f>ROUND(I186*H186,2)</f>
        <v>0</v>
      </c>
      <c r="BL186" s="18" t="s">
        <v>159</v>
      </c>
      <c r="BM186" s="238" t="s">
        <v>1007</v>
      </c>
    </row>
    <row r="187" s="13" customFormat="1">
      <c r="A187" s="13"/>
      <c r="B187" s="240"/>
      <c r="C187" s="241"/>
      <c r="D187" s="242" t="s">
        <v>161</v>
      </c>
      <c r="E187" s="243" t="s">
        <v>1</v>
      </c>
      <c r="F187" s="244" t="s">
        <v>589</v>
      </c>
      <c r="G187" s="241"/>
      <c r="H187" s="243" t="s">
        <v>1</v>
      </c>
      <c r="I187" s="245"/>
      <c r="J187" s="241"/>
      <c r="K187" s="241"/>
      <c r="L187" s="246"/>
      <c r="M187" s="247"/>
      <c r="N187" s="248"/>
      <c r="O187" s="248"/>
      <c r="P187" s="248"/>
      <c r="Q187" s="248"/>
      <c r="R187" s="248"/>
      <c r="S187" s="248"/>
      <c r="T187" s="24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0" t="s">
        <v>161</v>
      </c>
      <c r="AU187" s="250" t="s">
        <v>87</v>
      </c>
      <c r="AV187" s="13" t="s">
        <v>21</v>
      </c>
      <c r="AW187" s="13" t="s">
        <v>36</v>
      </c>
      <c r="AX187" s="13" t="s">
        <v>79</v>
      </c>
      <c r="AY187" s="250" t="s">
        <v>152</v>
      </c>
    </row>
    <row r="188" s="14" customFormat="1">
      <c r="A188" s="14"/>
      <c r="B188" s="251"/>
      <c r="C188" s="252"/>
      <c r="D188" s="242" t="s">
        <v>161</v>
      </c>
      <c r="E188" s="253" t="s">
        <v>1</v>
      </c>
      <c r="F188" s="254" t="s">
        <v>1008</v>
      </c>
      <c r="G188" s="252"/>
      <c r="H188" s="255">
        <v>3.7000000000000002</v>
      </c>
      <c r="I188" s="256"/>
      <c r="J188" s="252"/>
      <c r="K188" s="252"/>
      <c r="L188" s="257"/>
      <c r="M188" s="258"/>
      <c r="N188" s="259"/>
      <c r="O188" s="259"/>
      <c r="P188" s="259"/>
      <c r="Q188" s="259"/>
      <c r="R188" s="259"/>
      <c r="S188" s="259"/>
      <c r="T188" s="26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1" t="s">
        <v>161</v>
      </c>
      <c r="AU188" s="261" t="s">
        <v>87</v>
      </c>
      <c r="AV188" s="14" t="s">
        <v>87</v>
      </c>
      <c r="AW188" s="14" t="s">
        <v>36</v>
      </c>
      <c r="AX188" s="14" t="s">
        <v>21</v>
      </c>
      <c r="AY188" s="261" t="s">
        <v>152</v>
      </c>
    </row>
    <row r="189" s="2" customFormat="1" ht="37.8" customHeight="1">
      <c r="A189" s="39"/>
      <c r="B189" s="40"/>
      <c r="C189" s="227" t="s">
        <v>296</v>
      </c>
      <c r="D189" s="227" t="s">
        <v>154</v>
      </c>
      <c r="E189" s="228" t="s">
        <v>1009</v>
      </c>
      <c r="F189" s="229" t="s">
        <v>1010</v>
      </c>
      <c r="G189" s="230" t="s">
        <v>209</v>
      </c>
      <c r="H189" s="231">
        <v>34</v>
      </c>
      <c r="I189" s="232"/>
      <c r="J189" s="233">
        <f>ROUND(I189*H189,2)</f>
        <v>0</v>
      </c>
      <c r="K189" s="229" t="s">
        <v>158</v>
      </c>
      <c r="L189" s="45"/>
      <c r="M189" s="234" t="s">
        <v>1</v>
      </c>
      <c r="N189" s="235" t="s">
        <v>44</v>
      </c>
      <c r="O189" s="92"/>
      <c r="P189" s="236">
        <f>O189*H189</f>
        <v>0</v>
      </c>
      <c r="Q189" s="236">
        <v>0.15540000000000001</v>
      </c>
      <c r="R189" s="236">
        <f>Q189*H189</f>
        <v>5.2836000000000007</v>
      </c>
      <c r="S189" s="236">
        <v>0</v>
      </c>
      <c r="T189" s="23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8" t="s">
        <v>159</v>
      </c>
      <c r="AT189" s="238" t="s">
        <v>154</v>
      </c>
      <c r="AU189" s="238" t="s">
        <v>87</v>
      </c>
      <c r="AY189" s="18" t="s">
        <v>152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8" t="s">
        <v>21</v>
      </c>
      <c r="BK189" s="239">
        <f>ROUND(I189*H189,2)</f>
        <v>0</v>
      </c>
      <c r="BL189" s="18" t="s">
        <v>159</v>
      </c>
      <c r="BM189" s="238" t="s">
        <v>1011</v>
      </c>
    </row>
    <row r="190" s="13" customFormat="1">
      <c r="A190" s="13"/>
      <c r="B190" s="240"/>
      <c r="C190" s="241"/>
      <c r="D190" s="242" t="s">
        <v>161</v>
      </c>
      <c r="E190" s="243" t="s">
        <v>1</v>
      </c>
      <c r="F190" s="244" t="s">
        <v>1012</v>
      </c>
      <c r="G190" s="241"/>
      <c r="H190" s="243" t="s">
        <v>1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0" t="s">
        <v>161</v>
      </c>
      <c r="AU190" s="250" t="s">
        <v>87</v>
      </c>
      <c r="AV190" s="13" t="s">
        <v>21</v>
      </c>
      <c r="AW190" s="13" t="s">
        <v>36</v>
      </c>
      <c r="AX190" s="13" t="s">
        <v>79</v>
      </c>
      <c r="AY190" s="250" t="s">
        <v>152</v>
      </c>
    </row>
    <row r="191" s="14" customFormat="1">
      <c r="A191" s="14"/>
      <c r="B191" s="251"/>
      <c r="C191" s="252"/>
      <c r="D191" s="242" t="s">
        <v>161</v>
      </c>
      <c r="E191" s="253" t="s">
        <v>1</v>
      </c>
      <c r="F191" s="254" t="s">
        <v>1013</v>
      </c>
      <c r="G191" s="252"/>
      <c r="H191" s="255">
        <v>34</v>
      </c>
      <c r="I191" s="256"/>
      <c r="J191" s="252"/>
      <c r="K191" s="252"/>
      <c r="L191" s="257"/>
      <c r="M191" s="258"/>
      <c r="N191" s="259"/>
      <c r="O191" s="259"/>
      <c r="P191" s="259"/>
      <c r="Q191" s="259"/>
      <c r="R191" s="259"/>
      <c r="S191" s="259"/>
      <c r="T191" s="26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1" t="s">
        <v>161</v>
      </c>
      <c r="AU191" s="261" t="s">
        <v>87</v>
      </c>
      <c r="AV191" s="14" t="s">
        <v>87</v>
      </c>
      <c r="AW191" s="14" t="s">
        <v>36</v>
      </c>
      <c r="AX191" s="14" t="s">
        <v>21</v>
      </c>
      <c r="AY191" s="261" t="s">
        <v>152</v>
      </c>
    </row>
    <row r="192" s="2" customFormat="1" ht="16.5" customHeight="1">
      <c r="A192" s="39"/>
      <c r="B192" s="40"/>
      <c r="C192" s="273" t="s">
        <v>303</v>
      </c>
      <c r="D192" s="273" t="s">
        <v>291</v>
      </c>
      <c r="E192" s="274" t="s">
        <v>1014</v>
      </c>
      <c r="F192" s="275" t="s">
        <v>1015</v>
      </c>
      <c r="G192" s="276" t="s">
        <v>209</v>
      </c>
      <c r="H192" s="277">
        <v>34.68</v>
      </c>
      <c r="I192" s="278"/>
      <c r="J192" s="279">
        <f>ROUND(I192*H192,2)</f>
        <v>0</v>
      </c>
      <c r="K192" s="275" t="s">
        <v>158</v>
      </c>
      <c r="L192" s="280"/>
      <c r="M192" s="281" t="s">
        <v>1</v>
      </c>
      <c r="N192" s="282" t="s">
        <v>44</v>
      </c>
      <c r="O192" s="92"/>
      <c r="P192" s="236">
        <f>O192*H192</f>
        <v>0</v>
      </c>
      <c r="Q192" s="236">
        <v>0.080000000000000002</v>
      </c>
      <c r="R192" s="236">
        <f>Q192*H192</f>
        <v>2.7744</v>
      </c>
      <c r="S192" s="236">
        <v>0</v>
      </c>
      <c r="T192" s="23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8" t="s">
        <v>201</v>
      </c>
      <c r="AT192" s="238" t="s">
        <v>291</v>
      </c>
      <c r="AU192" s="238" t="s">
        <v>87</v>
      </c>
      <c r="AY192" s="18" t="s">
        <v>152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8" t="s">
        <v>21</v>
      </c>
      <c r="BK192" s="239">
        <f>ROUND(I192*H192,2)</f>
        <v>0</v>
      </c>
      <c r="BL192" s="18" t="s">
        <v>159</v>
      </c>
      <c r="BM192" s="238" t="s">
        <v>1016</v>
      </c>
    </row>
    <row r="193" s="14" customFormat="1">
      <c r="A193" s="14"/>
      <c r="B193" s="251"/>
      <c r="C193" s="252"/>
      <c r="D193" s="242" t="s">
        <v>161</v>
      </c>
      <c r="E193" s="252"/>
      <c r="F193" s="254" t="s">
        <v>1017</v>
      </c>
      <c r="G193" s="252"/>
      <c r="H193" s="255">
        <v>34.68</v>
      </c>
      <c r="I193" s="256"/>
      <c r="J193" s="252"/>
      <c r="K193" s="252"/>
      <c r="L193" s="257"/>
      <c r="M193" s="258"/>
      <c r="N193" s="259"/>
      <c r="O193" s="259"/>
      <c r="P193" s="259"/>
      <c r="Q193" s="259"/>
      <c r="R193" s="259"/>
      <c r="S193" s="259"/>
      <c r="T193" s="26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1" t="s">
        <v>161</v>
      </c>
      <c r="AU193" s="261" t="s">
        <v>87</v>
      </c>
      <c r="AV193" s="14" t="s">
        <v>87</v>
      </c>
      <c r="AW193" s="14" t="s">
        <v>4</v>
      </c>
      <c r="AX193" s="14" t="s">
        <v>21</v>
      </c>
      <c r="AY193" s="261" t="s">
        <v>152</v>
      </c>
    </row>
    <row r="194" s="2" customFormat="1" ht="37.8" customHeight="1">
      <c r="A194" s="39"/>
      <c r="B194" s="40"/>
      <c r="C194" s="227" t="s">
        <v>309</v>
      </c>
      <c r="D194" s="227" t="s">
        <v>154</v>
      </c>
      <c r="E194" s="228" t="s">
        <v>620</v>
      </c>
      <c r="F194" s="229" t="s">
        <v>621</v>
      </c>
      <c r="G194" s="230" t="s">
        <v>209</v>
      </c>
      <c r="H194" s="231">
        <v>26</v>
      </c>
      <c r="I194" s="232"/>
      <c r="J194" s="233">
        <f>ROUND(I194*H194,2)</f>
        <v>0</v>
      </c>
      <c r="K194" s="229" t="s">
        <v>158</v>
      </c>
      <c r="L194" s="45"/>
      <c r="M194" s="234" t="s">
        <v>1</v>
      </c>
      <c r="N194" s="235" t="s">
        <v>44</v>
      </c>
      <c r="O194" s="92"/>
      <c r="P194" s="236">
        <f>O194*H194</f>
        <v>0</v>
      </c>
      <c r="Q194" s="236">
        <v>0.1295</v>
      </c>
      <c r="R194" s="236">
        <f>Q194*H194</f>
        <v>3.367</v>
      </c>
      <c r="S194" s="236">
        <v>0</v>
      </c>
      <c r="T194" s="23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8" t="s">
        <v>159</v>
      </c>
      <c r="AT194" s="238" t="s">
        <v>154</v>
      </c>
      <c r="AU194" s="238" t="s">
        <v>87</v>
      </c>
      <c r="AY194" s="18" t="s">
        <v>152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8" t="s">
        <v>21</v>
      </c>
      <c r="BK194" s="239">
        <f>ROUND(I194*H194,2)</f>
        <v>0</v>
      </c>
      <c r="BL194" s="18" t="s">
        <v>159</v>
      </c>
      <c r="BM194" s="238" t="s">
        <v>1018</v>
      </c>
    </row>
    <row r="195" s="13" customFormat="1">
      <c r="A195" s="13"/>
      <c r="B195" s="240"/>
      <c r="C195" s="241"/>
      <c r="D195" s="242" t="s">
        <v>161</v>
      </c>
      <c r="E195" s="243" t="s">
        <v>1</v>
      </c>
      <c r="F195" s="244" t="s">
        <v>623</v>
      </c>
      <c r="G195" s="241"/>
      <c r="H195" s="243" t="s">
        <v>1</v>
      </c>
      <c r="I195" s="245"/>
      <c r="J195" s="241"/>
      <c r="K195" s="241"/>
      <c r="L195" s="246"/>
      <c r="M195" s="247"/>
      <c r="N195" s="248"/>
      <c r="O195" s="248"/>
      <c r="P195" s="248"/>
      <c r="Q195" s="248"/>
      <c r="R195" s="248"/>
      <c r="S195" s="248"/>
      <c r="T195" s="24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0" t="s">
        <v>161</v>
      </c>
      <c r="AU195" s="250" t="s">
        <v>87</v>
      </c>
      <c r="AV195" s="13" t="s">
        <v>21</v>
      </c>
      <c r="AW195" s="13" t="s">
        <v>36</v>
      </c>
      <c r="AX195" s="13" t="s">
        <v>79</v>
      </c>
      <c r="AY195" s="250" t="s">
        <v>152</v>
      </c>
    </row>
    <row r="196" s="14" customFormat="1">
      <c r="A196" s="14"/>
      <c r="B196" s="251"/>
      <c r="C196" s="252"/>
      <c r="D196" s="242" t="s">
        <v>161</v>
      </c>
      <c r="E196" s="253" t="s">
        <v>1</v>
      </c>
      <c r="F196" s="254" t="s">
        <v>1019</v>
      </c>
      <c r="G196" s="252"/>
      <c r="H196" s="255">
        <v>26</v>
      </c>
      <c r="I196" s="256"/>
      <c r="J196" s="252"/>
      <c r="K196" s="252"/>
      <c r="L196" s="257"/>
      <c r="M196" s="258"/>
      <c r="N196" s="259"/>
      <c r="O196" s="259"/>
      <c r="P196" s="259"/>
      <c r="Q196" s="259"/>
      <c r="R196" s="259"/>
      <c r="S196" s="259"/>
      <c r="T196" s="26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1" t="s">
        <v>161</v>
      </c>
      <c r="AU196" s="261" t="s">
        <v>87</v>
      </c>
      <c r="AV196" s="14" t="s">
        <v>87</v>
      </c>
      <c r="AW196" s="14" t="s">
        <v>36</v>
      </c>
      <c r="AX196" s="14" t="s">
        <v>21</v>
      </c>
      <c r="AY196" s="261" t="s">
        <v>152</v>
      </c>
    </row>
    <row r="197" s="2" customFormat="1" ht="16.5" customHeight="1">
      <c r="A197" s="39"/>
      <c r="B197" s="40"/>
      <c r="C197" s="273" t="s">
        <v>314</v>
      </c>
      <c r="D197" s="273" t="s">
        <v>291</v>
      </c>
      <c r="E197" s="274" t="s">
        <v>626</v>
      </c>
      <c r="F197" s="275" t="s">
        <v>627</v>
      </c>
      <c r="G197" s="276" t="s">
        <v>209</v>
      </c>
      <c r="H197" s="277">
        <v>27.641999999999999</v>
      </c>
      <c r="I197" s="278"/>
      <c r="J197" s="279">
        <f>ROUND(I197*H197,2)</f>
        <v>0</v>
      </c>
      <c r="K197" s="275" t="s">
        <v>158</v>
      </c>
      <c r="L197" s="280"/>
      <c r="M197" s="281" t="s">
        <v>1</v>
      </c>
      <c r="N197" s="282" t="s">
        <v>44</v>
      </c>
      <c r="O197" s="92"/>
      <c r="P197" s="236">
        <f>O197*H197</f>
        <v>0</v>
      </c>
      <c r="Q197" s="236">
        <v>0.056120000000000003</v>
      </c>
      <c r="R197" s="236">
        <f>Q197*H197</f>
        <v>1.55126904</v>
      </c>
      <c r="S197" s="236">
        <v>0</v>
      </c>
      <c r="T197" s="23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8" t="s">
        <v>201</v>
      </c>
      <c r="AT197" s="238" t="s">
        <v>291</v>
      </c>
      <c r="AU197" s="238" t="s">
        <v>87</v>
      </c>
      <c r="AY197" s="18" t="s">
        <v>152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8" t="s">
        <v>21</v>
      </c>
      <c r="BK197" s="239">
        <f>ROUND(I197*H197,2)</f>
        <v>0</v>
      </c>
      <c r="BL197" s="18" t="s">
        <v>159</v>
      </c>
      <c r="BM197" s="238" t="s">
        <v>1020</v>
      </c>
    </row>
    <row r="198" s="14" customFormat="1">
      <c r="A198" s="14"/>
      <c r="B198" s="251"/>
      <c r="C198" s="252"/>
      <c r="D198" s="242" t="s">
        <v>161</v>
      </c>
      <c r="E198" s="252"/>
      <c r="F198" s="254" t="s">
        <v>629</v>
      </c>
      <c r="G198" s="252"/>
      <c r="H198" s="255">
        <v>27.641999999999999</v>
      </c>
      <c r="I198" s="256"/>
      <c r="J198" s="252"/>
      <c r="K198" s="252"/>
      <c r="L198" s="257"/>
      <c r="M198" s="258"/>
      <c r="N198" s="259"/>
      <c r="O198" s="259"/>
      <c r="P198" s="259"/>
      <c r="Q198" s="259"/>
      <c r="R198" s="259"/>
      <c r="S198" s="259"/>
      <c r="T198" s="26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1" t="s">
        <v>161</v>
      </c>
      <c r="AU198" s="261" t="s">
        <v>87</v>
      </c>
      <c r="AV198" s="14" t="s">
        <v>87</v>
      </c>
      <c r="AW198" s="14" t="s">
        <v>4</v>
      </c>
      <c r="AX198" s="14" t="s">
        <v>21</v>
      </c>
      <c r="AY198" s="261" t="s">
        <v>152</v>
      </c>
    </row>
    <row r="199" s="2" customFormat="1" ht="24.15" customHeight="1">
      <c r="A199" s="39"/>
      <c r="B199" s="40"/>
      <c r="C199" s="227" t="s">
        <v>320</v>
      </c>
      <c r="D199" s="227" t="s">
        <v>154</v>
      </c>
      <c r="E199" s="228" t="s">
        <v>704</v>
      </c>
      <c r="F199" s="229" t="s">
        <v>705</v>
      </c>
      <c r="G199" s="230" t="s">
        <v>209</v>
      </c>
      <c r="H199" s="231">
        <v>6.7999999999999998</v>
      </c>
      <c r="I199" s="232"/>
      <c r="J199" s="233">
        <f>ROUND(I199*H199,2)</f>
        <v>0</v>
      </c>
      <c r="K199" s="229" t="s">
        <v>158</v>
      </c>
      <c r="L199" s="45"/>
      <c r="M199" s="234" t="s">
        <v>1</v>
      </c>
      <c r="N199" s="235" t="s">
        <v>44</v>
      </c>
      <c r="O199" s="92"/>
      <c r="P199" s="236">
        <f>O199*H199</f>
        <v>0</v>
      </c>
      <c r="Q199" s="236">
        <v>1.4950000000000001E-06</v>
      </c>
      <c r="R199" s="236">
        <f>Q199*H199</f>
        <v>1.0166000000000001E-05</v>
      </c>
      <c r="S199" s="236">
        <v>0</v>
      </c>
      <c r="T199" s="23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8" t="s">
        <v>159</v>
      </c>
      <c r="AT199" s="238" t="s">
        <v>154</v>
      </c>
      <c r="AU199" s="238" t="s">
        <v>87</v>
      </c>
      <c r="AY199" s="18" t="s">
        <v>152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8" t="s">
        <v>21</v>
      </c>
      <c r="BK199" s="239">
        <f>ROUND(I199*H199,2)</f>
        <v>0</v>
      </c>
      <c r="BL199" s="18" t="s">
        <v>159</v>
      </c>
      <c r="BM199" s="238" t="s">
        <v>1021</v>
      </c>
    </row>
    <row r="200" s="13" customFormat="1">
      <c r="A200" s="13"/>
      <c r="B200" s="240"/>
      <c r="C200" s="241"/>
      <c r="D200" s="242" t="s">
        <v>161</v>
      </c>
      <c r="E200" s="243" t="s">
        <v>1</v>
      </c>
      <c r="F200" s="244" t="s">
        <v>707</v>
      </c>
      <c r="G200" s="241"/>
      <c r="H200" s="243" t="s">
        <v>1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0" t="s">
        <v>161</v>
      </c>
      <c r="AU200" s="250" t="s">
        <v>87</v>
      </c>
      <c r="AV200" s="13" t="s">
        <v>21</v>
      </c>
      <c r="AW200" s="13" t="s">
        <v>36</v>
      </c>
      <c r="AX200" s="13" t="s">
        <v>79</v>
      </c>
      <c r="AY200" s="250" t="s">
        <v>152</v>
      </c>
    </row>
    <row r="201" s="14" customFormat="1">
      <c r="A201" s="14"/>
      <c r="B201" s="251"/>
      <c r="C201" s="252"/>
      <c r="D201" s="242" t="s">
        <v>161</v>
      </c>
      <c r="E201" s="253" t="s">
        <v>1</v>
      </c>
      <c r="F201" s="254" t="s">
        <v>1022</v>
      </c>
      <c r="G201" s="252"/>
      <c r="H201" s="255">
        <v>6.7999999999999998</v>
      </c>
      <c r="I201" s="256"/>
      <c r="J201" s="252"/>
      <c r="K201" s="252"/>
      <c r="L201" s="257"/>
      <c r="M201" s="258"/>
      <c r="N201" s="259"/>
      <c r="O201" s="259"/>
      <c r="P201" s="259"/>
      <c r="Q201" s="259"/>
      <c r="R201" s="259"/>
      <c r="S201" s="259"/>
      <c r="T201" s="26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1" t="s">
        <v>161</v>
      </c>
      <c r="AU201" s="261" t="s">
        <v>87</v>
      </c>
      <c r="AV201" s="14" t="s">
        <v>87</v>
      </c>
      <c r="AW201" s="14" t="s">
        <v>36</v>
      </c>
      <c r="AX201" s="14" t="s">
        <v>21</v>
      </c>
      <c r="AY201" s="261" t="s">
        <v>152</v>
      </c>
    </row>
    <row r="202" s="2" customFormat="1" ht="24.15" customHeight="1">
      <c r="A202" s="39"/>
      <c r="B202" s="40"/>
      <c r="C202" s="227" t="s">
        <v>325</v>
      </c>
      <c r="D202" s="227" t="s">
        <v>154</v>
      </c>
      <c r="E202" s="228" t="s">
        <v>710</v>
      </c>
      <c r="F202" s="229" t="s">
        <v>711</v>
      </c>
      <c r="G202" s="230" t="s">
        <v>209</v>
      </c>
      <c r="H202" s="231">
        <v>6.7999999999999998</v>
      </c>
      <c r="I202" s="232"/>
      <c r="J202" s="233">
        <f>ROUND(I202*H202,2)</f>
        <v>0</v>
      </c>
      <c r="K202" s="229" t="s">
        <v>158</v>
      </c>
      <c r="L202" s="45"/>
      <c r="M202" s="234" t="s">
        <v>1</v>
      </c>
      <c r="N202" s="235" t="s">
        <v>44</v>
      </c>
      <c r="O202" s="92"/>
      <c r="P202" s="236">
        <f>O202*H202</f>
        <v>0</v>
      </c>
      <c r="Q202" s="236">
        <v>0.00022049999999999999</v>
      </c>
      <c r="R202" s="236">
        <f>Q202*H202</f>
        <v>0.0014993999999999999</v>
      </c>
      <c r="S202" s="236">
        <v>0</v>
      </c>
      <c r="T202" s="23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8" t="s">
        <v>159</v>
      </c>
      <c r="AT202" s="238" t="s">
        <v>154</v>
      </c>
      <c r="AU202" s="238" t="s">
        <v>87</v>
      </c>
      <c r="AY202" s="18" t="s">
        <v>152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8" t="s">
        <v>21</v>
      </c>
      <c r="BK202" s="239">
        <f>ROUND(I202*H202,2)</f>
        <v>0</v>
      </c>
      <c r="BL202" s="18" t="s">
        <v>159</v>
      </c>
      <c r="BM202" s="238" t="s">
        <v>1023</v>
      </c>
    </row>
    <row r="203" s="13" customFormat="1">
      <c r="A203" s="13"/>
      <c r="B203" s="240"/>
      <c r="C203" s="241"/>
      <c r="D203" s="242" t="s">
        <v>161</v>
      </c>
      <c r="E203" s="243" t="s">
        <v>1</v>
      </c>
      <c r="F203" s="244" t="s">
        <v>707</v>
      </c>
      <c r="G203" s="241"/>
      <c r="H203" s="243" t="s">
        <v>1</v>
      </c>
      <c r="I203" s="245"/>
      <c r="J203" s="241"/>
      <c r="K203" s="241"/>
      <c r="L203" s="246"/>
      <c r="M203" s="247"/>
      <c r="N203" s="248"/>
      <c r="O203" s="248"/>
      <c r="P203" s="248"/>
      <c r="Q203" s="248"/>
      <c r="R203" s="248"/>
      <c r="S203" s="248"/>
      <c r="T203" s="24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0" t="s">
        <v>161</v>
      </c>
      <c r="AU203" s="250" t="s">
        <v>87</v>
      </c>
      <c r="AV203" s="13" t="s">
        <v>21</v>
      </c>
      <c r="AW203" s="13" t="s">
        <v>36</v>
      </c>
      <c r="AX203" s="13" t="s">
        <v>79</v>
      </c>
      <c r="AY203" s="250" t="s">
        <v>152</v>
      </c>
    </row>
    <row r="204" s="14" customFormat="1">
      <c r="A204" s="14"/>
      <c r="B204" s="251"/>
      <c r="C204" s="252"/>
      <c r="D204" s="242" t="s">
        <v>161</v>
      </c>
      <c r="E204" s="253" t="s">
        <v>1</v>
      </c>
      <c r="F204" s="254" t="s">
        <v>1022</v>
      </c>
      <c r="G204" s="252"/>
      <c r="H204" s="255">
        <v>6.7999999999999998</v>
      </c>
      <c r="I204" s="256"/>
      <c r="J204" s="252"/>
      <c r="K204" s="252"/>
      <c r="L204" s="257"/>
      <c r="M204" s="258"/>
      <c r="N204" s="259"/>
      <c r="O204" s="259"/>
      <c r="P204" s="259"/>
      <c r="Q204" s="259"/>
      <c r="R204" s="259"/>
      <c r="S204" s="259"/>
      <c r="T204" s="26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1" t="s">
        <v>161</v>
      </c>
      <c r="AU204" s="261" t="s">
        <v>87</v>
      </c>
      <c r="AV204" s="14" t="s">
        <v>87</v>
      </c>
      <c r="AW204" s="14" t="s">
        <v>36</v>
      </c>
      <c r="AX204" s="14" t="s">
        <v>21</v>
      </c>
      <c r="AY204" s="261" t="s">
        <v>152</v>
      </c>
    </row>
    <row r="205" s="2" customFormat="1" ht="24.15" customHeight="1">
      <c r="A205" s="39"/>
      <c r="B205" s="40"/>
      <c r="C205" s="227" t="s">
        <v>330</v>
      </c>
      <c r="D205" s="227" t="s">
        <v>154</v>
      </c>
      <c r="E205" s="228" t="s">
        <v>714</v>
      </c>
      <c r="F205" s="229" t="s">
        <v>715</v>
      </c>
      <c r="G205" s="230" t="s">
        <v>209</v>
      </c>
      <c r="H205" s="231">
        <v>6.7999999999999998</v>
      </c>
      <c r="I205" s="232"/>
      <c r="J205" s="233">
        <f>ROUND(I205*H205,2)</f>
        <v>0</v>
      </c>
      <c r="K205" s="229" t="s">
        <v>158</v>
      </c>
      <c r="L205" s="45"/>
      <c r="M205" s="234" t="s">
        <v>1</v>
      </c>
      <c r="N205" s="235" t="s">
        <v>44</v>
      </c>
      <c r="O205" s="92"/>
      <c r="P205" s="236">
        <f>O205*H205</f>
        <v>0</v>
      </c>
      <c r="Q205" s="236">
        <v>1.6449999999999999E-06</v>
      </c>
      <c r="R205" s="236">
        <f>Q205*H205</f>
        <v>1.1185999999999999E-05</v>
      </c>
      <c r="S205" s="236">
        <v>0</v>
      </c>
      <c r="T205" s="23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8" t="s">
        <v>159</v>
      </c>
      <c r="AT205" s="238" t="s">
        <v>154</v>
      </c>
      <c r="AU205" s="238" t="s">
        <v>87</v>
      </c>
      <c r="AY205" s="18" t="s">
        <v>152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8" t="s">
        <v>21</v>
      </c>
      <c r="BK205" s="239">
        <f>ROUND(I205*H205,2)</f>
        <v>0</v>
      </c>
      <c r="BL205" s="18" t="s">
        <v>159</v>
      </c>
      <c r="BM205" s="238" t="s">
        <v>1024</v>
      </c>
    </row>
    <row r="206" s="13" customFormat="1">
      <c r="A206" s="13"/>
      <c r="B206" s="240"/>
      <c r="C206" s="241"/>
      <c r="D206" s="242" t="s">
        <v>161</v>
      </c>
      <c r="E206" s="243" t="s">
        <v>1</v>
      </c>
      <c r="F206" s="244" t="s">
        <v>717</v>
      </c>
      <c r="G206" s="241"/>
      <c r="H206" s="243" t="s">
        <v>1</v>
      </c>
      <c r="I206" s="245"/>
      <c r="J206" s="241"/>
      <c r="K206" s="241"/>
      <c r="L206" s="246"/>
      <c r="M206" s="247"/>
      <c r="N206" s="248"/>
      <c r="O206" s="248"/>
      <c r="P206" s="248"/>
      <c r="Q206" s="248"/>
      <c r="R206" s="248"/>
      <c r="S206" s="248"/>
      <c r="T206" s="24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0" t="s">
        <v>161</v>
      </c>
      <c r="AU206" s="250" t="s">
        <v>87</v>
      </c>
      <c r="AV206" s="13" t="s">
        <v>21</v>
      </c>
      <c r="AW206" s="13" t="s">
        <v>36</v>
      </c>
      <c r="AX206" s="13" t="s">
        <v>79</v>
      </c>
      <c r="AY206" s="250" t="s">
        <v>152</v>
      </c>
    </row>
    <row r="207" s="14" customFormat="1">
      <c r="A207" s="14"/>
      <c r="B207" s="251"/>
      <c r="C207" s="252"/>
      <c r="D207" s="242" t="s">
        <v>161</v>
      </c>
      <c r="E207" s="253" t="s">
        <v>1</v>
      </c>
      <c r="F207" s="254" t="s">
        <v>1022</v>
      </c>
      <c r="G207" s="252"/>
      <c r="H207" s="255">
        <v>6.7999999999999998</v>
      </c>
      <c r="I207" s="256"/>
      <c r="J207" s="252"/>
      <c r="K207" s="252"/>
      <c r="L207" s="257"/>
      <c r="M207" s="258"/>
      <c r="N207" s="259"/>
      <c r="O207" s="259"/>
      <c r="P207" s="259"/>
      <c r="Q207" s="259"/>
      <c r="R207" s="259"/>
      <c r="S207" s="259"/>
      <c r="T207" s="26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1" t="s">
        <v>161</v>
      </c>
      <c r="AU207" s="261" t="s">
        <v>87</v>
      </c>
      <c r="AV207" s="14" t="s">
        <v>87</v>
      </c>
      <c r="AW207" s="14" t="s">
        <v>36</v>
      </c>
      <c r="AX207" s="14" t="s">
        <v>21</v>
      </c>
      <c r="AY207" s="261" t="s">
        <v>152</v>
      </c>
    </row>
    <row r="208" s="12" customFormat="1" ht="22.8" customHeight="1">
      <c r="A208" s="12"/>
      <c r="B208" s="211"/>
      <c r="C208" s="212"/>
      <c r="D208" s="213" t="s">
        <v>78</v>
      </c>
      <c r="E208" s="225" t="s">
        <v>757</v>
      </c>
      <c r="F208" s="225" t="s">
        <v>758</v>
      </c>
      <c r="G208" s="212"/>
      <c r="H208" s="212"/>
      <c r="I208" s="215"/>
      <c r="J208" s="226">
        <f>BK208</f>
        <v>0</v>
      </c>
      <c r="K208" s="212"/>
      <c r="L208" s="217"/>
      <c r="M208" s="218"/>
      <c r="N208" s="219"/>
      <c r="O208" s="219"/>
      <c r="P208" s="220">
        <f>SUM(P209:P212)</f>
        <v>0</v>
      </c>
      <c r="Q208" s="219"/>
      <c r="R208" s="220">
        <f>SUM(R209:R212)</f>
        <v>0</v>
      </c>
      <c r="S208" s="219"/>
      <c r="T208" s="221">
        <f>SUM(T209:T212)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22" t="s">
        <v>21</v>
      </c>
      <c r="AT208" s="223" t="s">
        <v>78</v>
      </c>
      <c r="AU208" s="223" t="s">
        <v>21</v>
      </c>
      <c r="AY208" s="222" t="s">
        <v>152</v>
      </c>
      <c r="BK208" s="224">
        <f>SUM(BK209:BK212)</f>
        <v>0</v>
      </c>
    </row>
    <row r="209" s="2" customFormat="1" ht="21.75" customHeight="1">
      <c r="A209" s="39"/>
      <c r="B209" s="40"/>
      <c r="C209" s="227" t="s">
        <v>335</v>
      </c>
      <c r="D209" s="227" t="s">
        <v>154</v>
      </c>
      <c r="E209" s="228" t="s">
        <v>760</v>
      </c>
      <c r="F209" s="229" t="s">
        <v>761</v>
      </c>
      <c r="G209" s="230" t="s">
        <v>281</v>
      </c>
      <c r="H209" s="231">
        <v>16.111999999999998</v>
      </c>
      <c r="I209" s="232"/>
      <c r="J209" s="233">
        <f>ROUND(I209*H209,2)</f>
        <v>0</v>
      </c>
      <c r="K209" s="229" t="s">
        <v>158</v>
      </c>
      <c r="L209" s="45"/>
      <c r="M209" s="234" t="s">
        <v>1</v>
      </c>
      <c r="N209" s="235" t="s">
        <v>44</v>
      </c>
      <c r="O209" s="92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8" t="s">
        <v>159</v>
      </c>
      <c r="AT209" s="238" t="s">
        <v>154</v>
      </c>
      <c r="AU209" s="238" t="s">
        <v>87</v>
      </c>
      <c r="AY209" s="18" t="s">
        <v>152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8" t="s">
        <v>21</v>
      </c>
      <c r="BK209" s="239">
        <f>ROUND(I209*H209,2)</f>
        <v>0</v>
      </c>
      <c r="BL209" s="18" t="s">
        <v>159</v>
      </c>
      <c r="BM209" s="238" t="s">
        <v>1025</v>
      </c>
    </row>
    <row r="210" s="2" customFormat="1" ht="24.15" customHeight="1">
      <c r="A210" s="39"/>
      <c r="B210" s="40"/>
      <c r="C210" s="227" t="s">
        <v>340</v>
      </c>
      <c r="D210" s="227" t="s">
        <v>154</v>
      </c>
      <c r="E210" s="228" t="s">
        <v>764</v>
      </c>
      <c r="F210" s="229" t="s">
        <v>765</v>
      </c>
      <c r="G210" s="230" t="s">
        <v>281</v>
      </c>
      <c r="H210" s="231">
        <v>16.111999999999998</v>
      </c>
      <c r="I210" s="232"/>
      <c r="J210" s="233">
        <f>ROUND(I210*H210,2)</f>
        <v>0</v>
      </c>
      <c r="K210" s="229" t="s">
        <v>1</v>
      </c>
      <c r="L210" s="45"/>
      <c r="M210" s="234" t="s">
        <v>1</v>
      </c>
      <c r="N210" s="235" t="s">
        <v>44</v>
      </c>
      <c r="O210" s="92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8" t="s">
        <v>159</v>
      </c>
      <c r="AT210" s="238" t="s">
        <v>154</v>
      </c>
      <c r="AU210" s="238" t="s">
        <v>87</v>
      </c>
      <c r="AY210" s="18" t="s">
        <v>152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8" t="s">
        <v>21</v>
      </c>
      <c r="BK210" s="239">
        <f>ROUND(I210*H210,2)</f>
        <v>0</v>
      </c>
      <c r="BL210" s="18" t="s">
        <v>159</v>
      </c>
      <c r="BM210" s="238" t="s">
        <v>1026</v>
      </c>
    </row>
    <row r="211" s="2" customFormat="1" ht="44.25" customHeight="1">
      <c r="A211" s="39"/>
      <c r="B211" s="40"/>
      <c r="C211" s="227" t="s">
        <v>346</v>
      </c>
      <c r="D211" s="227" t="s">
        <v>154</v>
      </c>
      <c r="E211" s="228" t="s">
        <v>776</v>
      </c>
      <c r="F211" s="229" t="s">
        <v>777</v>
      </c>
      <c r="G211" s="230" t="s">
        <v>281</v>
      </c>
      <c r="H211" s="231">
        <v>14.25</v>
      </c>
      <c r="I211" s="232"/>
      <c r="J211" s="233">
        <f>ROUND(I211*H211,2)</f>
        <v>0</v>
      </c>
      <c r="K211" s="229" t="s">
        <v>158</v>
      </c>
      <c r="L211" s="45"/>
      <c r="M211" s="234" t="s">
        <v>1</v>
      </c>
      <c r="N211" s="235" t="s">
        <v>44</v>
      </c>
      <c r="O211" s="92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159</v>
      </c>
      <c r="AT211" s="238" t="s">
        <v>154</v>
      </c>
      <c r="AU211" s="238" t="s">
        <v>87</v>
      </c>
      <c r="AY211" s="18" t="s">
        <v>152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21</v>
      </c>
      <c r="BK211" s="239">
        <f>ROUND(I211*H211,2)</f>
        <v>0</v>
      </c>
      <c r="BL211" s="18" t="s">
        <v>159</v>
      </c>
      <c r="BM211" s="238" t="s">
        <v>1027</v>
      </c>
    </row>
    <row r="212" s="2" customFormat="1" ht="44.25" customHeight="1">
      <c r="A212" s="39"/>
      <c r="B212" s="40"/>
      <c r="C212" s="227" t="s">
        <v>352</v>
      </c>
      <c r="D212" s="227" t="s">
        <v>154</v>
      </c>
      <c r="E212" s="228" t="s">
        <v>780</v>
      </c>
      <c r="F212" s="229" t="s">
        <v>781</v>
      </c>
      <c r="G212" s="230" t="s">
        <v>281</v>
      </c>
      <c r="H212" s="231">
        <v>1.8620000000000001</v>
      </c>
      <c r="I212" s="232"/>
      <c r="J212" s="233">
        <f>ROUND(I212*H212,2)</f>
        <v>0</v>
      </c>
      <c r="K212" s="229" t="s">
        <v>158</v>
      </c>
      <c r="L212" s="45"/>
      <c r="M212" s="234" t="s">
        <v>1</v>
      </c>
      <c r="N212" s="235" t="s">
        <v>44</v>
      </c>
      <c r="O212" s="92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8" t="s">
        <v>159</v>
      </c>
      <c r="AT212" s="238" t="s">
        <v>154</v>
      </c>
      <c r="AU212" s="238" t="s">
        <v>87</v>
      </c>
      <c r="AY212" s="18" t="s">
        <v>152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8" t="s">
        <v>21</v>
      </c>
      <c r="BK212" s="239">
        <f>ROUND(I212*H212,2)</f>
        <v>0</v>
      </c>
      <c r="BL212" s="18" t="s">
        <v>159</v>
      </c>
      <c r="BM212" s="238" t="s">
        <v>1028</v>
      </c>
    </row>
    <row r="213" s="12" customFormat="1" ht="22.8" customHeight="1">
      <c r="A213" s="12"/>
      <c r="B213" s="211"/>
      <c r="C213" s="212"/>
      <c r="D213" s="213" t="s">
        <v>78</v>
      </c>
      <c r="E213" s="225" t="s">
        <v>783</v>
      </c>
      <c r="F213" s="225" t="s">
        <v>784</v>
      </c>
      <c r="G213" s="212"/>
      <c r="H213" s="212"/>
      <c r="I213" s="215"/>
      <c r="J213" s="226">
        <f>BK213</f>
        <v>0</v>
      </c>
      <c r="K213" s="212"/>
      <c r="L213" s="217"/>
      <c r="M213" s="218"/>
      <c r="N213" s="219"/>
      <c r="O213" s="219"/>
      <c r="P213" s="220">
        <f>P214</f>
        <v>0</v>
      </c>
      <c r="Q213" s="219"/>
      <c r="R213" s="220">
        <f>R214</f>
        <v>0</v>
      </c>
      <c r="S213" s="219"/>
      <c r="T213" s="221">
        <f>T214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22" t="s">
        <v>21</v>
      </c>
      <c r="AT213" s="223" t="s">
        <v>78</v>
      </c>
      <c r="AU213" s="223" t="s">
        <v>21</v>
      </c>
      <c r="AY213" s="222" t="s">
        <v>152</v>
      </c>
      <c r="BK213" s="224">
        <f>BK214</f>
        <v>0</v>
      </c>
    </row>
    <row r="214" s="2" customFormat="1" ht="24.15" customHeight="1">
      <c r="A214" s="39"/>
      <c r="B214" s="40"/>
      <c r="C214" s="227" t="s">
        <v>357</v>
      </c>
      <c r="D214" s="227" t="s">
        <v>154</v>
      </c>
      <c r="E214" s="228" t="s">
        <v>786</v>
      </c>
      <c r="F214" s="229" t="s">
        <v>787</v>
      </c>
      <c r="G214" s="230" t="s">
        <v>281</v>
      </c>
      <c r="H214" s="231">
        <v>58.954000000000001</v>
      </c>
      <c r="I214" s="232"/>
      <c r="J214" s="233">
        <f>ROUND(I214*H214,2)</f>
        <v>0</v>
      </c>
      <c r="K214" s="229" t="s">
        <v>158</v>
      </c>
      <c r="L214" s="45"/>
      <c r="M214" s="301" t="s">
        <v>1</v>
      </c>
      <c r="N214" s="302" t="s">
        <v>44</v>
      </c>
      <c r="O214" s="303"/>
      <c r="P214" s="304">
        <f>O214*H214</f>
        <v>0</v>
      </c>
      <c r="Q214" s="304">
        <v>0</v>
      </c>
      <c r="R214" s="304">
        <f>Q214*H214</f>
        <v>0</v>
      </c>
      <c r="S214" s="304">
        <v>0</v>
      </c>
      <c r="T214" s="30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8" t="s">
        <v>159</v>
      </c>
      <c r="AT214" s="238" t="s">
        <v>154</v>
      </c>
      <c r="AU214" s="238" t="s">
        <v>87</v>
      </c>
      <c r="AY214" s="18" t="s">
        <v>152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8" t="s">
        <v>21</v>
      </c>
      <c r="BK214" s="239">
        <f>ROUND(I214*H214,2)</f>
        <v>0</v>
      </c>
      <c r="BL214" s="18" t="s">
        <v>159</v>
      </c>
      <c r="BM214" s="238" t="s">
        <v>1029</v>
      </c>
    </row>
    <row r="215" s="2" customFormat="1" ht="6.96" customHeight="1">
      <c r="A215" s="39"/>
      <c r="B215" s="67"/>
      <c r="C215" s="68"/>
      <c r="D215" s="68"/>
      <c r="E215" s="68"/>
      <c r="F215" s="68"/>
      <c r="G215" s="68"/>
      <c r="H215" s="68"/>
      <c r="I215" s="68"/>
      <c r="J215" s="68"/>
      <c r="K215" s="68"/>
      <c r="L215" s="45"/>
      <c r="M215" s="39"/>
      <c r="O215" s="39"/>
      <c r="P215" s="39"/>
      <c r="Q215" s="39"/>
      <c r="R215" s="39"/>
      <c r="S215" s="39"/>
      <c r="T215" s="39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</row>
  </sheetData>
  <sheetProtection sheet="1" autoFilter="0" formatColumns="0" formatRows="0" objects="1" scenarios="1" spinCount="100000" saltValue="h6b4bEgSHu82sR0D8/ureDkMycGrGQtgJUrPc/RhbwlZ22Fduw5czQqQe+Jj2jZR7UCmZITsg63RlkWMkFKDzA==" hashValue="q8RpO5U+j6GOyUKYo0v33cdZ787jP8TSdrjImJFYO3JkOb0E6K0D3CePdnaQOEWhCoUpRCrR4xC30nrMm0Hp/Q==" algorithmName="SHA-512" password="CA9C"/>
  <autoFilter ref="C125:K21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115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Nový Bor - BUS zastávky, parkování - ulice Liberecká</v>
      </c>
      <c r="F7" s="151"/>
      <c r="G7" s="151"/>
      <c r="H7" s="151"/>
      <c r="L7" s="21"/>
    </row>
    <row r="8" s="1" customFormat="1" ht="12" customHeight="1">
      <c r="B8" s="21"/>
      <c r="D8" s="151" t="s">
        <v>116</v>
      </c>
      <c r="L8" s="21"/>
    </row>
    <row r="9" s="2" customFormat="1" ht="16.5" customHeight="1">
      <c r="A9" s="39"/>
      <c r="B9" s="45"/>
      <c r="C9" s="39"/>
      <c r="D9" s="39"/>
      <c r="E9" s="152" t="s">
        <v>959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118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1030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19</v>
      </c>
      <c r="E13" s="39"/>
      <c r="F13" s="142" t="s">
        <v>1</v>
      </c>
      <c r="G13" s="39"/>
      <c r="H13" s="39"/>
      <c r="I13" s="151" t="s">
        <v>20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22</v>
      </c>
      <c r="E14" s="39"/>
      <c r="F14" s="142" t="s">
        <v>23</v>
      </c>
      <c r="G14" s="39"/>
      <c r="H14" s="39"/>
      <c r="I14" s="151" t="s">
        <v>24</v>
      </c>
      <c r="J14" s="154" t="str">
        <f>'Rekapitulace stavby'!AN8</f>
        <v>16. 4. 2024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28</v>
      </c>
      <c r="E16" s="39"/>
      <c r="F16" s="39"/>
      <c r="G16" s="39"/>
      <c r="H16" s="39"/>
      <c r="I16" s="151" t="s">
        <v>29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1" t="s">
        <v>31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32</v>
      </c>
      <c r="E19" s="39"/>
      <c r="F19" s="39"/>
      <c r="G19" s="39"/>
      <c r="H19" s="39"/>
      <c r="I19" s="151" t="s">
        <v>29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31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34</v>
      </c>
      <c r="E22" s="39"/>
      <c r="F22" s="39"/>
      <c r="G22" s="39"/>
      <c r="H22" s="39"/>
      <c r="I22" s="151" t="s">
        <v>29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35</v>
      </c>
      <c r="F23" s="39"/>
      <c r="G23" s="39"/>
      <c r="H23" s="39"/>
      <c r="I23" s="151" t="s">
        <v>31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37</v>
      </c>
      <c r="E25" s="39"/>
      <c r="F25" s="39"/>
      <c r="G25" s="39"/>
      <c r="H25" s="39"/>
      <c r="I25" s="151" t="s">
        <v>29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31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38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39</v>
      </c>
      <c r="E32" s="39"/>
      <c r="F32" s="39"/>
      <c r="G32" s="39"/>
      <c r="H32" s="39"/>
      <c r="I32" s="39"/>
      <c r="J32" s="161">
        <f>ROUND(J127,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41</v>
      </c>
      <c r="G34" s="39"/>
      <c r="H34" s="39"/>
      <c r="I34" s="162" t="s">
        <v>40</v>
      </c>
      <c r="J34" s="162" t="s">
        <v>42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43</v>
      </c>
      <c r="E35" s="151" t="s">
        <v>44</v>
      </c>
      <c r="F35" s="164">
        <f>ROUND((SUM(BE127:BE237)),  2)</f>
        <v>0</v>
      </c>
      <c r="G35" s="39"/>
      <c r="H35" s="39"/>
      <c r="I35" s="165">
        <v>0.20999999999999999</v>
      </c>
      <c r="J35" s="164">
        <f>ROUND(((SUM(BE127:BE237))*I35),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45</v>
      </c>
      <c r="F36" s="164">
        <f>ROUND((SUM(BF127:BF237)),  2)</f>
        <v>0</v>
      </c>
      <c r="G36" s="39"/>
      <c r="H36" s="39"/>
      <c r="I36" s="165">
        <v>0.12</v>
      </c>
      <c r="J36" s="164">
        <f>ROUND(((SUM(BF127:BF237))*I36),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46</v>
      </c>
      <c r="F37" s="164">
        <f>ROUND((SUM(BG127:BG237)),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47</v>
      </c>
      <c r="F38" s="164">
        <f>ROUND((SUM(BH127:BH237)),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48</v>
      </c>
      <c r="F39" s="164">
        <f>ROUND((SUM(BI127:BI237)),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49</v>
      </c>
      <c r="E41" s="168"/>
      <c r="F41" s="168"/>
      <c r="G41" s="169" t="s">
        <v>50</v>
      </c>
      <c r="H41" s="170" t="s">
        <v>51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52</v>
      </c>
      <c r="E50" s="174"/>
      <c r="F50" s="174"/>
      <c r="G50" s="173" t="s">
        <v>53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6"/>
      <c r="J61" s="178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56</v>
      </c>
      <c r="E65" s="179"/>
      <c r="F65" s="179"/>
      <c r="G65" s="173" t="s">
        <v>57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6"/>
      <c r="J76" s="178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Nový Bor - BUS zastávky, parkování - ulice Liberecká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116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959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118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SO 102 B - Parkoviště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22</v>
      </c>
      <c r="D91" s="41"/>
      <c r="E91" s="41"/>
      <c r="F91" s="28" t="str">
        <f>F14</f>
        <v>Nový Bor</v>
      </c>
      <c r="G91" s="41"/>
      <c r="H91" s="41"/>
      <c r="I91" s="33" t="s">
        <v>24</v>
      </c>
      <c r="J91" s="80" t="str">
        <f>IF(J14="","",J14)</f>
        <v>16. 4. 2024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28</v>
      </c>
      <c r="D93" s="41"/>
      <c r="E93" s="41"/>
      <c r="F93" s="28" t="str">
        <f>E17</f>
        <v xml:space="preserve"> </v>
      </c>
      <c r="G93" s="41"/>
      <c r="H93" s="41"/>
      <c r="I93" s="33" t="s">
        <v>34</v>
      </c>
      <c r="J93" s="37" t="str">
        <f>E23</f>
        <v>Ing. Martina Hřebřinová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32</v>
      </c>
      <c r="D94" s="41"/>
      <c r="E94" s="41"/>
      <c r="F94" s="28" t="str">
        <f>IF(E20="","",E20)</f>
        <v>Vyplň údaj</v>
      </c>
      <c r="G94" s="41"/>
      <c r="H94" s="41"/>
      <c r="I94" s="33" t="s">
        <v>37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121</v>
      </c>
      <c r="D96" s="186"/>
      <c r="E96" s="186"/>
      <c r="F96" s="186"/>
      <c r="G96" s="186"/>
      <c r="H96" s="186"/>
      <c r="I96" s="186"/>
      <c r="J96" s="187" t="s">
        <v>122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123</v>
      </c>
      <c r="D98" s="41"/>
      <c r="E98" s="41"/>
      <c r="F98" s="41"/>
      <c r="G98" s="41"/>
      <c r="H98" s="41"/>
      <c r="I98" s="41"/>
      <c r="J98" s="111">
        <f>J127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124</v>
      </c>
    </row>
    <row r="99" s="9" customFormat="1" ht="24.96" customHeight="1">
      <c r="A99" s="9"/>
      <c r="B99" s="189"/>
      <c r="C99" s="190"/>
      <c r="D99" s="191" t="s">
        <v>125</v>
      </c>
      <c r="E99" s="192"/>
      <c r="F99" s="192"/>
      <c r="G99" s="192"/>
      <c r="H99" s="192"/>
      <c r="I99" s="192"/>
      <c r="J99" s="193">
        <f>J128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126</v>
      </c>
      <c r="E100" s="197"/>
      <c r="F100" s="197"/>
      <c r="G100" s="197"/>
      <c r="H100" s="197"/>
      <c r="I100" s="197"/>
      <c r="J100" s="198">
        <f>J129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1031</v>
      </c>
      <c r="E101" s="197"/>
      <c r="F101" s="197"/>
      <c r="G101" s="197"/>
      <c r="H101" s="197"/>
      <c r="I101" s="197"/>
      <c r="J101" s="198">
        <f>J173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129</v>
      </c>
      <c r="E102" s="197"/>
      <c r="F102" s="197"/>
      <c r="G102" s="197"/>
      <c r="H102" s="197"/>
      <c r="I102" s="197"/>
      <c r="J102" s="198">
        <f>J189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131</v>
      </c>
      <c r="E103" s="197"/>
      <c r="F103" s="197"/>
      <c r="G103" s="197"/>
      <c r="H103" s="197"/>
      <c r="I103" s="197"/>
      <c r="J103" s="198">
        <f>J205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132</v>
      </c>
      <c r="E104" s="197"/>
      <c r="F104" s="197"/>
      <c r="G104" s="197"/>
      <c r="H104" s="197"/>
      <c r="I104" s="197"/>
      <c r="J104" s="198">
        <f>J231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133</v>
      </c>
      <c r="E105" s="197"/>
      <c r="F105" s="197"/>
      <c r="G105" s="197"/>
      <c r="H105" s="197"/>
      <c r="I105" s="197"/>
      <c r="J105" s="198">
        <f>J236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137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84" t="str">
        <f>E7</f>
        <v>Nový Bor - BUS zastávky, parkování - ulice Liberecká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" customFormat="1" ht="12" customHeight="1">
      <c r="B116" s="22"/>
      <c r="C116" s="33" t="s">
        <v>116</v>
      </c>
      <c r="D116" s="23"/>
      <c r="E116" s="23"/>
      <c r="F116" s="23"/>
      <c r="G116" s="23"/>
      <c r="H116" s="23"/>
      <c r="I116" s="23"/>
      <c r="J116" s="23"/>
      <c r="K116" s="23"/>
      <c r="L116" s="21"/>
    </row>
    <row r="117" s="2" customFormat="1" ht="16.5" customHeight="1">
      <c r="A117" s="39"/>
      <c r="B117" s="40"/>
      <c r="C117" s="41"/>
      <c r="D117" s="41"/>
      <c r="E117" s="184" t="s">
        <v>959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118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E11</f>
        <v>SO 102 B - Parkoviště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22</v>
      </c>
      <c r="D121" s="41"/>
      <c r="E121" s="41"/>
      <c r="F121" s="28" t="str">
        <f>F14</f>
        <v>Nový Bor</v>
      </c>
      <c r="G121" s="41"/>
      <c r="H121" s="41"/>
      <c r="I121" s="33" t="s">
        <v>24</v>
      </c>
      <c r="J121" s="80" t="str">
        <f>IF(J14="","",J14)</f>
        <v>16. 4. 2024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25.65" customHeight="1">
      <c r="A123" s="39"/>
      <c r="B123" s="40"/>
      <c r="C123" s="33" t="s">
        <v>28</v>
      </c>
      <c r="D123" s="41"/>
      <c r="E123" s="41"/>
      <c r="F123" s="28" t="str">
        <f>E17</f>
        <v xml:space="preserve"> </v>
      </c>
      <c r="G123" s="41"/>
      <c r="H123" s="41"/>
      <c r="I123" s="33" t="s">
        <v>34</v>
      </c>
      <c r="J123" s="37" t="str">
        <f>E23</f>
        <v>Ing. Martina Hřebřinová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32</v>
      </c>
      <c r="D124" s="41"/>
      <c r="E124" s="41"/>
      <c r="F124" s="28" t="str">
        <f>IF(E20="","",E20)</f>
        <v>Vyplň údaj</v>
      </c>
      <c r="G124" s="41"/>
      <c r="H124" s="41"/>
      <c r="I124" s="33" t="s">
        <v>37</v>
      </c>
      <c r="J124" s="37" t="str">
        <f>E26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200"/>
      <c r="B126" s="201"/>
      <c r="C126" s="202" t="s">
        <v>138</v>
      </c>
      <c r="D126" s="203" t="s">
        <v>64</v>
      </c>
      <c r="E126" s="203" t="s">
        <v>60</v>
      </c>
      <c r="F126" s="203" t="s">
        <v>61</v>
      </c>
      <c r="G126" s="203" t="s">
        <v>139</v>
      </c>
      <c r="H126" s="203" t="s">
        <v>140</v>
      </c>
      <c r="I126" s="203" t="s">
        <v>141</v>
      </c>
      <c r="J126" s="203" t="s">
        <v>122</v>
      </c>
      <c r="K126" s="204" t="s">
        <v>142</v>
      </c>
      <c r="L126" s="205"/>
      <c r="M126" s="101" t="s">
        <v>1</v>
      </c>
      <c r="N126" s="102" t="s">
        <v>43</v>
      </c>
      <c r="O126" s="102" t="s">
        <v>143</v>
      </c>
      <c r="P126" s="102" t="s">
        <v>144</v>
      </c>
      <c r="Q126" s="102" t="s">
        <v>145</v>
      </c>
      <c r="R126" s="102" t="s">
        <v>146</v>
      </c>
      <c r="S126" s="102" t="s">
        <v>147</v>
      </c>
      <c r="T126" s="103" t="s">
        <v>148</v>
      </c>
      <c r="U126" s="200"/>
      <c r="V126" s="200"/>
      <c r="W126" s="200"/>
      <c r="X126" s="200"/>
      <c r="Y126" s="200"/>
      <c r="Z126" s="200"/>
      <c r="AA126" s="200"/>
      <c r="AB126" s="200"/>
      <c r="AC126" s="200"/>
      <c r="AD126" s="200"/>
      <c r="AE126" s="200"/>
    </row>
    <row r="127" s="2" customFormat="1" ht="22.8" customHeight="1">
      <c r="A127" s="39"/>
      <c r="B127" s="40"/>
      <c r="C127" s="108" t="s">
        <v>149</v>
      </c>
      <c r="D127" s="41"/>
      <c r="E127" s="41"/>
      <c r="F127" s="41"/>
      <c r="G127" s="41"/>
      <c r="H127" s="41"/>
      <c r="I127" s="41"/>
      <c r="J127" s="206">
        <f>BK127</f>
        <v>0</v>
      </c>
      <c r="K127" s="41"/>
      <c r="L127" s="45"/>
      <c r="M127" s="104"/>
      <c r="N127" s="207"/>
      <c r="O127" s="105"/>
      <c r="P127" s="208">
        <f>P128</f>
        <v>0</v>
      </c>
      <c r="Q127" s="105"/>
      <c r="R127" s="208">
        <f>R128</f>
        <v>344.16896139999994</v>
      </c>
      <c r="S127" s="105"/>
      <c r="T127" s="209">
        <f>T128</f>
        <v>49.494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78</v>
      </c>
      <c r="AU127" s="18" t="s">
        <v>124</v>
      </c>
      <c r="BK127" s="210">
        <f>BK128</f>
        <v>0</v>
      </c>
    </row>
    <row r="128" s="12" customFormat="1" ht="25.92" customHeight="1">
      <c r="A128" s="12"/>
      <c r="B128" s="211"/>
      <c r="C128" s="212"/>
      <c r="D128" s="213" t="s">
        <v>78</v>
      </c>
      <c r="E128" s="214" t="s">
        <v>150</v>
      </c>
      <c r="F128" s="214" t="s">
        <v>151</v>
      </c>
      <c r="G128" s="212"/>
      <c r="H128" s="212"/>
      <c r="I128" s="215"/>
      <c r="J128" s="216">
        <f>BK128</f>
        <v>0</v>
      </c>
      <c r="K128" s="212"/>
      <c r="L128" s="217"/>
      <c r="M128" s="218"/>
      <c r="N128" s="219"/>
      <c r="O128" s="219"/>
      <c r="P128" s="220">
        <f>P129+P173+P189+P205+P231+P236</f>
        <v>0</v>
      </c>
      <c r="Q128" s="219"/>
      <c r="R128" s="220">
        <f>R129+R173+R189+R205+R231+R236</f>
        <v>344.16896139999994</v>
      </c>
      <c r="S128" s="219"/>
      <c r="T128" s="221">
        <f>T129+T173+T189+T205+T231+T236</f>
        <v>49.494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2" t="s">
        <v>21</v>
      </c>
      <c r="AT128" s="223" t="s">
        <v>78</v>
      </c>
      <c r="AU128" s="223" t="s">
        <v>79</v>
      </c>
      <c r="AY128" s="222" t="s">
        <v>152</v>
      </c>
      <c r="BK128" s="224">
        <f>BK129+BK173+BK189+BK205+BK231+BK236</f>
        <v>0</v>
      </c>
    </row>
    <row r="129" s="12" customFormat="1" ht="22.8" customHeight="1">
      <c r="A129" s="12"/>
      <c r="B129" s="211"/>
      <c r="C129" s="212"/>
      <c r="D129" s="213" t="s">
        <v>78</v>
      </c>
      <c r="E129" s="225" t="s">
        <v>21</v>
      </c>
      <c r="F129" s="225" t="s">
        <v>153</v>
      </c>
      <c r="G129" s="212"/>
      <c r="H129" s="212"/>
      <c r="I129" s="215"/>
      <c r="J129" s="226">
        <f>BK129</f>
        <v>0</v>
      </c>
      <c r="K129" s="212"/>
      <c r="L129" s="217"/>
      <c r="M129" s="218"/>
      <c r="N129" s="219"/>
      <c r="O129" s="219"/>
      <c r="P129" s="220">
        <f>SUM(P130:P172)</f>
        <v>0</v>
      </c>
      <c r="Q129" s="219"/>
      <c r="R129" s="220">
        <f>SUM(R130:R172)</f>
        <v>0.66816000000000009</v>
      </c>
      <c r="S129" s="219"/>
      <c r="T129" s="221">
        <f>SUM(T130:T172)</f>
        <v>49.494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2" t="s">
        <v>21</v>
      </c>
      <c r="AT129" s="223" t="s">
        <v>78</v>
      </c>
      <c r="AU129" s="223" t="s">
        <v>21</v>
      </c>
      <c r="AY129" s="222" t="s">
        <v>152</v>
      </c>
      <c r="BK129" s="224">
        <f>SUM(BK130:BK172)</f>
        <v>0</v>
      </c>
    </row>
    <row r="130" s="2" customFormat="1" ht="24.15" customHeight="1">
      <c r="A130" s="39"/>
      <c r="B130" s="40"/>
      <c r="C130" s="227" t="s">
        <v>21</v>
      </c>
      <c r="D130" s="227" t="s">
        <v>154</v>
      </c>
      <c r="E130" s="228" t="s">
        <v>1032</v>
      </c>
      <c r="F130" s="229" t="s">
        <v>1033</v>
      </c>
      <c r="G130" s="230" t="s">
        <v>157</v>
      </c>
      <c r="H130" s="231">
        <v>73</v>
      </c>
      <c r="I130" s="232"/>
      <c r="J130" s="233">
        <f>ROUND(I130*H130,2)</f>
        <v>0</v>
      </c>
      <c r="K130" s="229" t="s">
        <v>158</v>
      </c>
      <c r="L130" s="45"/>
      <c r="M130" s="234" t="s">
        <v>1</v>
      </c>
      <c r="N130" s="235" t="s">
        <v>44</v>
      </c>
      <c r="O130" s="92"/>
      <c r="P130" s="236">
        <f>O130*H130</f>
        <v>0</v>
      </c>
      <c r="Q130" s="236">
        <v>0</v>
      </c>
      <c r="R130" s="236">
        <f>Q130*H130</f>
        <v>0</v>
      </c>
      <c r="S130" s="236">
        <v>0.57999999999999996</v>
      </c>
      <c r="T130" s="237">
        <f>S130*H130</f>
        <v>42.339999999999996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8" t="s">
        <v>159</v>
      </c>
      <c r="AT130" s="238" t="s">
        <v>154</v>
      </c>
      <c r="AU130" s="238" t="s">
        <v>87</v>
      </c>
      <c r="AY130" s="18" t="s">
        <v>152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8" t="s">
        <v>21</v>
      </c>
      <c r="BK130" s="239">
        <f>ROUND(I130*H130,2)</f>
        <v>0</v>
      </c>
      <c r="BL130" s="18" t="s">
        <v>159</v>
      </c>
      <c r="BM130" s="238" t="s">
        <v>1034</v>
      </c>
    </row>
    <row r="131" s="13" customFormat="1">
      <c r="A131" s="13"/>
      <c r="B131" s="240"/>
      <c r="C131" s="241"/>
      <c r="D131" s="242" t="s">
        <v>161</v>
      </c>
      <c r="E131" s="243" t="s">
        <v>1</v>
      </c>
      <c r="F131" s="244" t="s">
        <v>1035</v>
      </c>
      <c r="G131" s="241"/>
      <c r="H131" s="243" t="s">
        <v>1</v>
      </c>
      <c r="I131" s="245"/>
      <c r="J131" s="241"/>
      <c r="K131" s="241"/>
      <c r="L131" s="246"/>
      <c r="M131" s="247"/>
      <c r="N131" s="248"/>
      <c r="O131" s="248"/>
      <c r="P131" s="248"/>
      <c r="Q131" s="248"/>
      <c r="R131" s="248"/>
      <c r="S131" s="248"/>
      <c r="T131" s="24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0" t="s">
        <v>161</v>
      </c>
      <c r="AU131" s="250" t="s">
        <v>87</v>
      </c>
      <c r="AV131" s="13" t="s">
        <v>21</v>
      </c>
      <c r="AW131" s="13" t="s">
        <v>36</v>
      </c>
      <c r="AX131" s="13" t="s">
        <v>79</v>
      </c>
      <c r="AY131" s="250" t="s">
        <v>152</v>
      </c>
    </row>
    <row r="132" s="14" customFormat="1">
      <c r="A132" s="14"/>
      <c r="B132" s="251"/>
      <c r="C132" s="252"/>
      <c r="D132" s="242" t="s">
        <v>161</v>
      </c>
      <c r="E132" s="253" t="s">
        <v>1</v>
      </c>
      <c r="F132" s="254" t="s">
        <v>1036</v>
      </c>
      <c r="G132" s="252"/>
      <c r="H132" s="255">
        <v>73</v>
      </c>
      <c r="I132" s="256"/>
      <c r="J132" s="252"/>
      <c r="K132" s="252"/>
      <c r="L132" s="257"/>
      <c r="M132" s="258"/>
      <c r="N132" s="259"/>
      <c r="O132" s="259"/>
      <c r="P132" s="259"/>
      <c r="Q132" s="259"/>
      <c r="R132" s="259"/>
      <c r="S132" s="259"/>
      <c r="T132" s="26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1" t="s">
        <v>161</v>
      </c>
      <c r="AU132" s="261" t="s">
        <v>87</v>
      </c>
      <c r="AV132" s="14" t="s">
        <v>87</v>
      </c>
      <c r="AW132" s="14" t="s">
        <v>36</v>
      </c>
      <c r="AX132" s="14" t="s">
        <v>21</v>
      </c>
      <c r="AY132" s="261" t="s">
        <v>152</v>
      </c>
    </row>
    <row r="133" s="2" customFormat="1" ht="24.15" customHeight="1">
      <c r="A133" s="39"/>
      <c r="B133" s="40"/>
      <c r="C133" s="227" t="s">
        <v>87</v>
      </c>
      <c r="D133" s="227" t="s">
        <v>154</v>
      </c>
      <c r="E133" s="228" t="s">
        <v>844</v>
      </c>
      <c r="F133" s="229" t="s">
        <v>845</v>
      </c>
      <c r="G133" s="230" t="s">
        <v>157</v>
      </c>
      <c r="H133" s="231">
        <v>73</v>
      </c>
      <c r="I133" s="232"/>
      <c r="J133" s="233">
        <f>ROUND(I133*H133,2)</f>
        <v>0</v>
      </c>
      <c r="K133" s="229" t="s">
        <v>158</v>
      </c>
      <c r="L133" s="45"/>
      <c r="M133" s="234" t="s">
        <v>1</v>
      </c>
      <c r="N133" s="235" t="s">
        <v>44</v>
      </c>
      <c r="O133" s="92"/>
      <c r="P133" s="236">
        <f>O133*H133</f>
        <v>0</v>
      </c>
      <c r="Q133" s="236">
        <v>0</v>
      </c>
      <c r="R133" s="236">
        <f>Q133*H133</f>
        <v>0</v>
      </c>
      <c r="S133" s="236">
        <v>0.098000000000000004</v>
      </c>
      <c r="T133" s="237">
        <f>S133*H133</f>
        <v>7.1539999999999999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8" t="s">
        <v>159</v>
      </c>
      <c r="AT133" s="238" t="s">
        <v>154</v>
      </c>
      <c r="AU133" s="238" t="s">
        <v>87</v>
      </c>
      <c r="AY133" s="18" t="s">
        <v>152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8" t="s">
        <v>21</v>
      </c>
      <c r="BK133" s="239">
        <f>ROUND(I133*H133,2)</f>
        <v>0</v>
      </c>
      <c r="BL133" s="18" t="s">
        <v>159</v>
      </c>
      <c r="BM133" s="238" t="s">
        <v>1037</v>
      </c>
    </row>
    <row r="134" s="13" customFormat="1">
      <c r="A134" s="13"/>
      <c r="B134" s="240"/>
      <c r="C134" s="241"/>
      <c r="D134" s="242" t="s">
        <v>161</v>
      </c>
      <c r="E134" s="243" t="s">
        <v>1</v>
      </c>
      <c r="F134" s="244" t="s">
        <v>200</v>
      </c>
      <c r="G134" s="241"/>
      <c r="H134" s="243" t="s">
        <v>1</v>
      </c>
      <c r="I134" s="245"/>
      <c r="J134" s="241"/>
      <c r="K134" s="241"/>
      <c r="L134" s="246"/>
      <c r="M134" s="247"/>
      <c r="N134" s="248"/>
      <c r="O134" s="248"/>
      <c r="P134" s="248"/>
      <c r="Q134" s="248"/>
      <c r="R134" s="248"/>
      <c r="S134" s="248"/>
      <c r="T134" s="24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0" t="s">
        <v>161</v>
      </c>
      <c r="AU134" s="250" t="s">
        <v>87</v>
      </c>
      <c r="AV134" s="13" t="s">
        <v>21</v>
      </c>
      <c r="AW134" s="13" t="s">
        <v>36</v>
      </c>
      <c r="AX134" s="13" t="s">
        <v>79</v>
      </c>
      <c r="AY134" s="250" t="s">
        <v>152</v>
      </c>
    </row>
    <row r="135" s="14" customFormat="1">
      <c r="A135" s="14"/>
      <c r="B135" s="251"/>
      <c r="C135" s="252"/>
      <c r="D135" s="242" t="s">
        <v>161</v>
      </c>
      <c r="E135" s="253" t="s">
        <v>1</v>
      </c>
      <c r="F135" s="254" t="s">
        <v>1036</v>
      </c>
      <c r="G135" s="252"/>
      <c r="H135" s="255">
        <v>73</v>
      </c>
      <c r="I135" s="256"/>
      <c r="J135" s="252"/>
      <c r="K135" s="252"/>
      <c r="L135" s="257"/>
      <c r="M135" s="258"/>
      <c r="N135" s="259"/>
      <c r="O135" s="259"/>
      <c r="P135" s="259"/>
      <c r="Q135" s="259"/>
      <c r="R135" s="259"/>
      <c r="S135" s="259"/>
      <c r="T135" s="26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1" t="s">
        <v>161</v>
      </c>
      <c r="AU135" s="261" t="s">
        <v>87</v>
      </c>
      <c r="AV135" s="14" t="s">
        <v>87</v>
      </c>
      <c r="AW135" s="14" t="s">
        <v>36</v>
      </c>
      <c r="AX135" s="14" t="s">
        <v>21</v>
      </c>
      <c r="AY135" s="261" t="s">
        <v>152</v>
      </c>
    </row>
    <row r="136" s="2" customFormat="1" ht="37.8" customHeight="1">
      <c r="A136" s="39"/>
      <c r="B136" s="40"/>
      <c r="C136" s="227" t="s">
        <v>169</v>
      </c>
      <c r="D136" s="227" t="s">
        <v>154</v>
      </c>
      <c r="E136" s="228" t="s">
        <v>1038</v>
      </c>
      <c r="F136" s="229" t="s">
        <v>1039</v>
      </c>
      <c r="G136" s="230" t="s">
        <v>226</v>
      </c>
      <c r="H136" s="231">
        <v>379.69</v>
      </c>
      <c r="I136" s="232"/>
      <c r="J136" s="233">
        <f>ROUND(I136*H136,2)</f>
        <v>0</v>
      </c>
      <c r="K136" s="229" t="s">
        <v>158</v>
      </c>
      <c r="L136" s="45"/>
      <c r="M136" s="234" t="s">
        <v>1</v>
      </c>
      <c r="N136" s="235" t="s">
        <v>44</v>
      </c>
      <c r="O136" s="92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8" t="s">
        <v>159</v>
      </c>
      <c r="AT136" s="238" t="s">
        <v>154</v>
      </c>
      <c r="AU136" s="238" t="s">
        <v>87</v>
      </c>
      <c r="AY136" s="18" t="s">
        <v>152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8" t="s">
        <v>21</v>
      </c>
      <c r="BK136" s="239">
        <f>ROUND(I136*H136,2)</f>
        <v>0</v>
      </c>
      <c r="BL136" s="18" t="s">
        <v>159</v>
      </c>
      <c r="BM136" s="238" t="s">
        <v>1040</v>
      </c>
    </row>
    <row r="137" s="13" customFormat="1">
      <c r="A137" s="13"/>
      <c r="B137" s="240"/>
      <c r="C137" s="241"/>
      <c r="D137" s="242" t="s">
        <v>161</v>
      </c>
      <c r="E137" s="243" t="s">
        <v>1</v>
      </c>
      <c r="F137" s="244" t="s">
        <v>228</v>
      </c>
      <c r="G137" s="241"/>
      <c r="H137" s="243" t="s">
        <v>1</v>
      </c>
      <c r="I137" s="245"/>
      <c r="J137" s="241"/>
      <c r="K137" s="241"/>
      <c r="L137" s="246"/>
      <c r="M137" s="247"/>
      <c r="N137" s="248"/>
      <c r="O137" s="248"/>
      <c r="P137" s="248"/>
      <c r="Q137" s="248"/>
      <c r="R137" s="248"/>
      <c r="S137" s="248"/>
      <c r="T137" s="24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0" t="s">
        <v>161</v>
      </c>
      <c r="AU137" s="250" t="s">
        <v>87</v>
      </c>
      <c r="AV137" s="13" t="s">
        <v>21</v>
      </c>
      <c r="AW137" s="13" t="s">
        <v>36</v>
      </c>
      <c r="AX137" s="13" t="s">
        <v>79</v>
      </c>
      <c r="AY137" s="250" t="s">
        <v>152</v>
      </c>
    </row>
    <row r="138" s="14" customFormat="1">
      <c r="A138" s="14"/>
      <c r="B138" s="251"/>
      <c r="C138" s="252"/>
      <c r="D138" s="242" t="s">
        <v>161</v>
      </c>
      <c r="E138" s="253" t="s">
        <v>1</v>
      </c>
      <c r="F138" s="254" t="s">
        <v>1041</v>
      </c>
      <c r="G138" s="252"/>
      <c r="H138" s="255">
        <v>379.69</v>
      </c>
      <c r="I138" s="256"/>
      <c r="J138" s="252"/>
      <c r="K138" s="252"/>
      <c r="L138" s="257"/>
      <c r="M138" s="258"/>
      <c r="N138" s="259"/>
      <c r="O138" s="259"/>
      <c r="P138" s="259"/>
      <c r="Q138" s="259"/>
      <c r="R138" s="259"/>
      <c r="S138" s="259"/>
      <c r="T138" s="26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1" t="s">
        <v>161</v>
      </c>
      <c r="AU138" s="261" t="s">
        <v>87</v>
      </c>
      <c r="AV138" s="14" t="s">
        <v>87</v>
      </c>
      <c r="AW138" s="14" t="s">
        <v>36</v>
      </c>
      <c r="AX138" s="14" t="s">
        <v>21</v>
      </c>
      <c r="AY138" s="261" t="s">
        <v>152</v>
      </c>
    </row>
    <row r="139" s="2" customFormat="1" ht="33" customHeight="1">
      <c r="A139" s="39"/>
      <c r="B139" s="40"/>
      <c r="C139" s="227" t="s">
        <v>159</v>
      </c>
      <c r="D139" s="227" t="s">
        <v>154</v>
      </c>
      <c r="E139" s="228" t="s">
        <v>262</v>
      </c>
      <c r="F139" s="229" t="s">
        <v>263</v>
      </c>
      <c r="G139" s="230" t="s">
        <v>226</v>
      </c>
      <c r="H139" s="231">
        <v>382.69</v>
      </c>
      <c r="I139" s="232"/>
      <c r="J139" s="233">
        <f>ROUND(I139*H139,2)</f>
        <v>0</v>
      </c>
      <c r="K139" s="229" t="s">
        <v>1</v>
      </c>
      <c r="L139" s="45"/>
      <c r="M139" s="234" t="s">
        <v>1</v>
      </c>
      <c r="N139" s="235" t="s">
        <v>44</v>
      </c>
      <c r="O139" s="92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8" t="s">
        <v>159</v>
      </c>
      <c r="AT139" s="238" t="s">
        <v>154</v>
      </c>
      <c r="AU139" s="238" t="s">
        <v>87</v>
      </c>
      <c r="AY139" s="18" t="s">
        <v>152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8" t="s">
        <v>21</v>
      </c>
      <c r="BK139" s="239">
        <f>ROUND(I139*H139,2)</f>
        <v>0</v>
      </c>
      <c r="BL139" s="18" t="s">
        <v>159</v>
      </c>
      <c r="BM139" s="238" t="s">
        <v>1042</v>
      </c>
    </row>
    <row r="140" s="13" customFormat="1">
      <c r="A140" s="13"/>
      <c r="B140" s="240"/>
      <c r="C140" s="241"/>
      <c r="D140" s="242" t="s">
        <v>161</v>
      </c>
      <c r="E140" s="243" t="s">
        <v>1</v>
      </c>
      <c r="F140" s="244" t="s">
        <v>852</v>
      </c>
      <c r="G140" s="241"/>
      <c r="H140" s="243" t="s">
        <v>1</v>
      </c>
      <c r="I140" s="245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0" t="s">
        <v>161</v>
      </c>
      <c r="AU140" s="250" t="s">
        <v>87</v>
      </c>
      <c r="AV140" s="13" t="s">
        <v>21</v>
      </c>
      <c r="AW140" s="13" t="s">
        <v>36</v>
      </c>
      <c r="AX140" s="13" t="s">
        <v>79</v>
      </c>
      <c r="AY140" s="250" t="s">
        <v>152</v>
      </c>
    </row>
    <row r="141" s="14" customFormat="1">
      <c r="A141" s="14"/>
      <c r="B141" s="251"/>
      <c r="C141" s="252"/>
      <c r="D141" s="242" t="s">
        <v>161</v>
      </c>
      <c r="E141" s="253" t="s">
        <v>1</v>
      </c>
      <c r="F141" s="254" t="s">
        <v>1043</v>
      </c>
      <c r="G141" s="252"/>
      <c r="H141" s="255">
        <v>3</v>
      </c>
      <c r="I141" s="256"/>
      <c r="J141" s="252"/>
      <c r="K141" s="252"/>
      <c r="L141" s="257"/>
      <c r="M141" s="258"/>
      <c r="N141" s="259"/>
      <c r="O141" s="259"/>
      <c r="P141" s="259"/>
      <c r="Q141" s="259"/>
      <c r="R141" s="259"/>
      <c r="S141" s="259"/>
      <c r="T141" s="26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1" t="s">
        <v>161</v>
      </c>
      <c r="AU141" s="261" t="s">
        <v>87</v>
      </c>
      <c r="AV141" s="14" t="s">
        <v>87</v>
      </c>
      <c r="AW141" s="14" t="s">
        <v>36</v>
      </c>
      <c r="AX141" s="14" t="s">
        <v>79</v>
      </c>
      <c r="AY141" s="261" t="s">
        <v>152</v>
      </c>
    </row>
    <row r="142" s="13" customFormat="1">
      <c r="A142" s="13"/>
      <c r="B142" s="240"/>
      <c r="C142" s="241"/>
      <c r="D142" s="242" t="s">
        <v>161</v>
      </c>
      <c r="E142" s="243" t="s">
        <v>1</v>
      </c>
      <c r="F142" s="244" t="s">
        <v>853</v>
      </c>
      <c r="G142" s="241"/>
      <c r="H142" s="243" t="s">
        <v>1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161</v>
      </c>
      <c r="AU142" s="250" t="s">
        <v>87</v>
      </c>
      <c r="AV142" s="13" t="s">
        <v>21</v>
      </c>
      <c r="AW142" s="13" t="s">
        <v>36</v>
      </c>
      <c r="AX142" s="13" t="s">
        <v>79</v>
      </c>
      <c r="AY142" s="250" t="s">
        <v>152</v>
      </c>
    </row>
    <row r="143" s="14" customFormat="1">
      <c r="A143" s="14"/>
      <c r="B143" s="251"/>
      <c r="C143" s="252"/>
      <c r="D143" s="242" t="s">
        <v>161</v>
      </c>
      <c r="E143" s="253" t="s">
        <v>1</v>
      </c>
      <c r="F143" s="254" t="s">
        <v>1044</v>
      </c>
      <c r="G143" s="252"/>
      <c r="H143" s="255">
        <v>379.69</v>
      </c>
      <c r="I143" s="256"/>
      <c r="J143" s="252"/>
      <c r="K143" s="252"/>
      <c r="L143" s="257"/>
      <c r="M143" s="258"/>
      <c r="N143" s="259"/>
      <c r="O143" s="259"/>
      <c r="P143" s="259"/>
      <c r="Q143" s="259"/>
      <c r="R143" s="259"/>
      <c r="S143" s="259"/>
      <c r="T143" s="26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1" t="s">
        <v>161</v>
      </c>
      <c r="AU143" s="261" t="s">
        <v>87</v>
      </c>
      <c r="AV143" s="14" t="s">
        <v>87</v>
      </c>
      <c r="AW143" s="14" t="s">
        <v>36</v>
      </c>
      <c r="AX143" s="14" t="s">
        <v>79</v>
      </c>
      <c r="AY143" s="261" t="s">
        <v>152</v>
      </c>
    </row>
    <row r="144" s="15" customFormat="1">
      <c r="A144" s="15"/>
      <c r="B144" s="262"/>
      <c r="C144" s="263"/>
      <c r="D144" s="242" t="s">
        <v>161</v>
      </c>
      <c r="E144" s="264" t="s">
        <v>1</v>
      </c>
      <c r="F144" s="265" t="s">
        <v>182</v>
      </c>
      <c r="G144" s="263"/>
      <c r="H144" s="266">
        <v>382.69</v>
      </c>
      <c r="I144" s="267"/>
      <c r="J144" s="263"/>
      <c r="K144" s="263"/>
      <c r="L144" s="268"/>
      <c r="M144" s="269"/>
      <c r="N144" s="270"/>
      <c r="O144" s="270"/>
      <c r="P144" s="270"/>
      <c r="Q144" s="270"/>
      <c r="R144" s="270"/>
      <c r="S144" s="270"/>
      <c r="T144" s="271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2" t="s">
        <v>161</v>
      </c>
      <c r="AU144" s="272" t="s">
        <v>87</v>
      </c>
      <c r="AV144" s="15" t="s">
        <v>159</v>
      </c>
      <c r="AW144" s="15" t="s">
        <v>36</v>
      </c>
      <c r="AX144" s="15" t="s">
        <v>21</v>
      </c>
      <c r="AY144" s="272" t="s">
        <v>152</v>
      </c>
    </row>
    <row r="145" s="2" customFormat="1" ht="24.15" customHeight="1">
      <c r="A145" s="39"/>
      <c r="B145" s="40"/>
      <c r="C145" s="227" t="s">
        <v>183</v>
      </c>
      <c r="D145" s="227" t="s">
        <v>154</v>
      </c>
      <c r="E145" s="228" t="s">
        <v>272</v>
      </c>
      <c r="F145" s="229" t="s">
        <v>273</v>
      </c>
      <c r="G145" s="230" t="s">
        <v>226</v>
      </c>
      <c r="H145" s="231">
        <v>382.69</v>
      </c>
      <c r="I145" s="232"/>
      <c r="J145" s="233">
        <f>ROUND(I145*H145,2)</f>
        <v>0</v>
      </c>
      <c r="K145" s="229" t="s">
        <v>158</v>
      </c>
      <c r="L145" s="45"/>
      <c r="M145" s="234" t="s">
        <v>1</v>
      </c>
      <c r="N145" s="235" t="s">
        <v>44</v>
      </c>
      <c r="O145" s="92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159</v>
      </c>
      <c r="AT145" s="238" t="s">
        <v>154</v>
      </c>
      <c r="AU145" s="238" t="s">
        <v>87</v>
      </c>
      <c r="AY145" s="18" t="s">
        <v>152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21</v>
      </c>
      <c r="BK145" s="239">
        <f>ROUND(I145*H145,2)</f>
        <v>0</v>
      </c>
      <c r="BL145" s="18" t="s">
        <v>159</v>
      </c>
      <c r="BM145" s="238" t="s">
        <v>1045</v>
      </c>
    </row>
    <row r="146" s="2" customFormat="1" ht="16.5" customHeight="1">
      <c r="A146" s="39"/>
      <c r="B146" s="40"/>
      <c r="C146" s="227" t="s">
        <v>189</v>
      </c>
      <c r="D146" s="227" t="s">
        <v>154</v>
      </c>
      <c r="E146" s="228" t="s">
        <v>275</v>
      </c>
      <c r="F146" s="229" t="s">
        <v>276</v>
      </c>
      <c r="G146" s="230" t="s">
        <v>226</v>
      </c>
      <c r="H146" s="231">
        <v>382.69</v>
      </c>
      <c r="I146" s="232"/>
      <c r="J146" s="233">
        <f>ROUND(I146*H146,2)</f>
        <v>0</v>
      </c>
      <c r="K146" s="229" t="s">
        <v>158</v>
      </c>
      <c r="L146" s="45"/>
      <c r="M146" s="234" t="s">
        <v>1</v>
      </c>
      <c r="N146" s="235" t="s">
        <v>44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159</v>
      </c>
      <c r="AT146" s="238" t="s">
        <v>154</v>
      </c>
      <c r="AU146" s="238" t="s">
        <v>87</v>
      </c>
      <c r="AY146" s="18" t="s">
        <v>152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21</v>
      </c>
      <c r="BK146" s="239">
        <f>ROUND(I146*H146,2)</f>
        <v>0</v>
      </c>
      <c r="BL146" s="18" t="s">
        <v>159</v>
      </c>
      <c r="BM146" s="238" t="s">
        <v>1046</v>
      </c>
    </row>
    <row r="147" s="13" customFormat="1">
      <c r="A147" s="13"/>
      <c r="B147" s="240"/>
      <c r="C147" s="241"/>
      <c r="D147" s="242" t="s">
        <v>161</v>
      </c>
      <c r="E147" s="243" t="s">
        <v>1</v>
      </c>
      <c r="F147" s="244" t="s">
        <v>852</v>
      </c>
      <c r="G147" s="241"/>
      <c r="H147" s="243" t="s">
        <v>1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0" t="s">
        <v>161</v>
      </c>
      <c r="AU147" s="250" t="s">
        <v>87</v>
      </c>
      <c r="AV147" s="13" t="s">
        <v>21</v>
      </c>
      <c r="AW147" s="13" t="s">
        <v>36</v>
      </c>
      <c r="AX147" s="13" t="s">
        <v>79</v>
      </c>
      <c r="AY147" s="250" t="s">
        <v>152</v>
      </c>
    </row>
    <row r="148" s="14" customFormat="1">
      <c r="A148" s="14"/>
      <c r="B148" s="251"/>
      <c r="C148" s="252"/>
      <c r="D148" s="242" t="s">
        <v>161</v>
      </c>
      <c r="E148" s="253" t="s">
        <v>1</v>
      </c>
      <c r="F148" s="254" t="s">
        <v>1043</v>
      </c>
      <c r="G148" s="252"/>
      <c r="H148" s="255">
        <v>3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1" t="s">
        <v>161</v>
      </c>
      <c r="AU148" s="261" t="s">
        <v>87</v>
      </c>
      <c r="AV148" s="14" t="s">
        <v>87</v>
      </c>
      <c r="AW148" s="14" t="s">
        <v>36</v>
      </c>
      <c r="AX148" s="14" t="s">
        <v>79</v>
      </c>
      <c r="AY148" s="261" t="s">
        <v>152</v>
      </c>
    </row>
    <row r="149" s="13" customFormat="1">
      <c r="A149" s="13"/>
      <c r="B149" s="240"/>
      <c r="C149" s="241"/>
      <c r="D149" s="242" t="s">
        <v>161</v>
      </c>
      <c r="E149" s="243" t="s">
        <v>1</v>
      </c>
      <c r="F149" s="244" t="s">
        <v>853</v>
      </c>
      <c r="G149" s="241"/>
      <c r="H149" s="243" t="s">
        <v>1</v>
      </c>
      <c r="I149" s="245"/>
      <c r="J149" s="241"/>
      <c r="K149" s="241"/>
      <c r="L149" s="246"/>
      <c r="M149" s="247"/>
      <c r="N149" s="248"/>
      <c r="O149" s="248"/>
      <c r="P149" s="248"/>
      <c r="Q149" s="248"/>
      <c r="R149" s="248"/>
      <c r="S149" s="248"/>
      <c r="T149" s="24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0" t="s">
        <v>161</v>
      </c>
      <c r="AU149" s="250" t="s">
        <v>87</v>
      </c>
      <c r="AV149" s="13" t="s">
        <v>21</v>
      </c>
      <c r="AW149" s="13" t="s">
        <v>36</v>
      </c>
      <c r="AX149" s="13" t="s">
        <v>79</v>
      </c>
      <c r="AY149" s="250" t="s">
        <v>152</v>
      </c>
    </row>
    <row r="150" s="14" customFormat="1">
      <c r="A150" s="14"/>
      <c r="B150" s="251"/>
      <c r="C150" s="252"/>
      <c r="D150" s="242" t="s">
        <v>161</v>
      </c>
      <c r="E150" s="253" t="s">
        <v>1</v>
      </c>
      <c r="F150" s="254" t="s">
        <v>1044</v>
      </c>
      <c r="G150" s="252"/>
      <c r="H150" s="255">
        <v>379.69</v>
      </c>
      <c r="I150" s="256"/>
      <c r="J150" s="252"/>
      <c r="K150" s="252"/>
      <c r="L150" s="257"/>
      <c r="M150" s="258"/>
      <c r="N150" s="259"/>
      <c r="O150" s="259"/>
      <c r="P150" s="259"/>
      <c r="Q150" s="259"/>
      <c r="R150" s="259"/>
      <c r="S150" s="259"/>
      <c r="T150" s="26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1" t="s">
        <v>161</v>
      </c>
      <c r="AU150" s="261" t="s">
        <v>87</v>
      </c>
      <c r="AV150" s="14" t="s">
        <v>87</v>
      </c>
      <c r="AW150" s="14" t="s">
        <v>36</v>
      </c>
      <c r="AX150" s="14" t="s">
        <v>79</v>
      </c>
      <c r="AY150" s="261" t="s">
        <v>152</v>
      </c>
    </row>
    <row r="151" s="15" customFormat="1">
      <c r="A151" s="15"/>
      <c r="B151" s="262"/>
      <c r="C151" s="263"/>
      <c r="D151" s="242" t="s">
        <v>161</v>
      </c>
      <c r="E151" s="264" t="s">
        <v>1</v>
      </c>
      <c r="F151" s="265" t="s">
        <v>182</v>
      </c>
      <c r="G151" s="263"/>
      <c r="H151" s="266">
        <v>382.69</v>
      </c>
      <c r="I151" s="267"/>
      <c r="J151" s="263"/>
      <c r="K151" s="263"/>
      <c r="L151" s="268"/>
      <c r="M151" s="269"/>
      <c r="N151" s="270"/>
      <c r="O151" s="270"/>
      <c r="P151" s="270"/>
      <c r="Q151" s="270"/>
      <c r="R151" s="270"/>
      <c r="S151" s="270"/>
      <c r="T151" s="271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2" t="s">
        <v>161</v>
      </c>
      <c r="AU151" s="272" t="s">
        <v>87</v>
      </c>
      <c r="AV151" s="15" t="s">
        <v>159</v>
      </c>
      <c r="AW151" s="15" t="s">
        <v>36</v>
      </c>
      <c r="AX151" s="15" t="s">
        <v>21</v>
      </c>
      <c r="AY151" s="272" t="s">
        <v>152</v>
      </c>
    </row>
    <row r="152" s="2" customFormat="1" ht="33" customHeight="1">
      <c r="A152" s="39"/>
      <c r="B152" s="40"/>
      <c r="C152" s="227" t="s">
        <v>195</v>
      </c>
      <c r="D152" s="227" t="s">
        <v>154</v>
      </c>
      <c r="E152" s="228" t="s">
        <v>279</v>
      </c>
      <c r="F152" s="229" t="s">
        <v>280</v>
      </c>
      <c r="G152" s="230" t="s">
        <v>281</v>
      </c>
      <c r="H152" s="231">
        <v>688.84199999999998</v>
      </c>
      <c r="I152" s="232"/>
      <c r="J152" s="233">
        <f>ROUND(I152*H152,2)</f>
        <v>0</v>
      </c>
      <c r="K152" s="229" t="s">
        <v>158</v>
      </c>
      <c r="L152" s="45"/>
      <c r="M152" s="234" t="s">
        <v>1</v>
      </c>
      <c r="N152" s="235" t="s">
        <v>44</v>
      </c>
      <c r="O152" s="92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8" t="s">
        <v>159</v>
      </c>
      <c r="AT152" s="238" t="s">
        <v>154</v>
      </c>
      <c r="AU152" s="238" t="s">
        <v>87</v>
      </c>
      <c r="AY152" s="18" t="s">
        <v>152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8" t="s">
        <v>21</v>
      </c>
      <c r="BK152" s="239">
        <f>ROUND(I152*H152,2)</f>
        <v>0</v>
      </c>
      <c r="BL152" s="18" t="s">
        <v>159</v>
      </c>
      <c r="BM152" s="238" t="s">
        <v>1047</v>
      </c>
    </row>
    <row r="153" s="14" customFormat="1">
      <c r="A153" s="14"/>
      <c r="B153" s="251"/>
      <c r="C153" s="252"/>
      <c r="D153" s="242" t="s">
        <v>161</v>
      </c>
      <c r="E153" s="253" t="s">
        <v>1</v>
      </c>
      <c r="F153" s="254" t="s">
        <v>1048</v>
      </c>
      <c r="G153" s="252"/>
      <c r="H153" s="255">
        <v>688.84199999999998</v>
      </c>
      <c r="I153" s="256"/>
      <c r="J153" s="252"/>
      <c r="K153" s="252"/>
      <c r="L153" s="257"/>
      <c r="M153" s="258"/>
      <c r="N153" s="259"/>
      <c r="O153" s="259"/>
      <c r="P153" s="259"/>
      <c r="Q153" s="259"/>
      <c r="R153" s="259"/>
      <c r="S153" s="259"/>
      <c r="T153" s="26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1" t="s">
        <v>161</v>
      </c>
      <c r="AU153" s="261" t="s">
        <v>87</v>
      </c>
      <c r="AV153" s="14" t="s">
        <v>87</v>
      </c>
      <c r="AW153" s="14" t="s">
        <v>36</v>
      </c>
      <c r="AX153" s="14" t="s">
        <v>21</v>
      </c>
      <c r="AY153" s="261" t="s">
        <v>152</v>
      </c>
    </row>
    <row r="154" s="2" customFormat="1" ht="24.15" customHeight="1">
      <c r="A154" s="39"/>
      <c r="B154" s="40"/>
      <c r="C154" s="227" t="s">
        <v>201</v>
      </c>
      <c r="D154" s="227" t="s">
        <v>154</v>
      </c>
      <c r="E154" s="228" t="s">
        <v>1049</v>
      </c>
      <c r="F154" s="229" t="s">
        <v>1050</v>
      </c>
      <c r="G154" s="230" t="s">
        <v>157</v>
      </c>
      <c r="H154" s="231">
        <v>84</v>
      </c>
      <c r="I154" s="232"/>
      <c r="J154" s="233">
        <f>ROUND(I154*H154,2)</f>
        <v>0</v>
      </c>
      <c r="K154" s="229" t="s">
        <v>158</v>
      </c>
      <c r="L154" s="45"/>
      <c r="M154" s="234" t="s">
        <v>1</v>
      </c>
      <c r="N154" s="235" t="s">
        <v>44</v>
      </c>
      <c r="O154" s="92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159</v>
      </c>
      <c r="AT154" s="238" t="s">
        <v>154</v>
      </c>
      <c r="AU154" s="238" t="s">
        <v>87</v>
      </c>
      <c r="AY154" s="18" t="s">
        <v>152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21</v>
      </c>
      <c r="BK154" s="239">
        <f>ROUND(I154*H154,2)</f>
        <v>0</v>
      </c>
      <c r="BL154" s="18" t="s">
        <v>159</v>
      </c>
      <c r="BM154" s="238" t="s">
        <v>1051</v>
      </c>
    </row>
    <row r="155" s="13" customFormat="1">
      <c r="A155" s="13"/>
      <c r="B155" s="240"/>
      <c r="C155" s="241"/>
      <c r="D155" s="242" t="s">
        <v>161</v>
      </c>
      <c r="E155" s="243" t="s">
        <v>1</v>
      </c>
      <c r="F155" s="244" t="s">
        <v>1052</v>
      </c>
      <c r="G155" s="241"/>
      <c r="H155" s="243" t="s">
        <v>1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0" t="s">
        <v>161</v>
      </c>
      <c r="AU155" s="250" t="s">
        <v>87</v>
      </c>
      <c r="AV155" s="13" t="s">
        <v>21</v>
      </c>
      <c r="AW155" s="13" t="s">
        <v>36</v>
      </c>
      <c r="AX155" s="13" t="s">
        <v>79</v>
      </c>
      <c r="AY155" s="250" t="s">
        <v>152</v>
      </c>
    </row>
    <row r="156" s="14" customFormat="1">
      <c r="A156" s="14"/>
      <c r="B156" s="251"/>
      <c r="C156" s="252"/>
      <c r="D156" s="242" t="s">
        <v>161</v>
      </c>
      <c r="E156" s="253" t="s">
        <v>1</v>
      </c>
      <c r="F156" s="254" t="s">
        <v>1053</v>
      </c>
      <c r="G156" s="252"/>
      <c r="H156" s="255">
        <v>84</v>
      </c>
      <c r="I156" s="256"/>
      <c r="J156" s="252"/>
      <c r="K156" s="252"/>
      <c r="L156" s="257"/>
      <c r="M156" s="258"/>
      <c r="N156" s="259"/>
      <c r="O156" s="259"/>
      <c r="P156" s="259"/>
      <c r="Q156" s="259"/>
      <c r="R156" s="259"/>
      <c r="S156" s="259"/>
      <c r="T156" s="26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1" t="s">
        <v>161</v>
      </c>
      <c r="AU156" s="261" t="s">
        <v>87</v>
      </c>
      <c r="AV156" s="14" t="s">
        <v>87</v>
      </c>
      <c r="AW156" s="14" t="s">
        <v>36</v>
      </c>
      <c r="AX156" s="14" t="s">
        <v>21</v>
      </c>
      <c r="AY156" s="261" t="s">
        <v>152</v>
      </c>
    </row>
    <row r="157" s="2" customFormat="1" ht="21.75" customHeight="1">
      <c r="A157" s="39"/>
      <c r="B157" s="40"/>
      <c r="C157" s="273" t="s">
        <v>206</v>
      </c>
      <c r="D157" s="273" t="s">
        <v>291</v>
      </c>
      <c r="E157" s="274" t="s">
        <v>864</v>
      </c>
      <c r="F157" s="275" t="s">
        <v>1054</v>
      </c>
      <c r="G157" s="276" t="s">
        <v>281</v>
      </c>
      <c r="H157" s="277">
        <v>14.279999999999999</v>
      </c>
      <c r="I157" s="278"/>
      <c r="J157" s="279">
        <f>ROUND(I157*H157,2)</f>
        <v>0</v>
      </c>
      <c r="K157" s="275" t="s">
        <v>158</v>
      </c>
      <c r="L157" s="280"/>
      <c r="M157" s="281" t="s">
        <v>1</v>
      </c>
      <c r="N157" s="282" t="s">
        <v>44</v>
      </c>
      <c r="O157" s="92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201</v>
      </c>
      <c r="AT157" s="238" t="s">
        <v>291</v>
      </c>
      <c r="AU157" s="238" t="s">
        <v>87</v>
      </c>
      <c r="AY157" s="18" t="s">
        <v>152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21</v>
      </c>
      <c r="BK157" s="239">
        <f>ROUND(I157*H157,2)</f>
        <v>0</v>
      </c>
      <c r="BL157" s="18" t="s">
        <v>159</v>
      </c>
      <c r="BM157" s="238" t="s">
        <v>1055</v>
      </c>
    </row>
    <row r="158" s="14" customFormat="1">
      <c r="A158" s="14"/>
      <c r="B158" s="251"/>
      <c r="C158" s="252"/>
      <c r="D158" s="242" t="s">
        <v>161</v>
      </c>
      <c r="E158" s="253" t="s">
        <v>1</v>
      </c>
      <c r="F158" s="254" t="s">
        <v>1056</v>
      </c>
      <c r="G158" s="252"/>
      <c r="H158" s="255">
        <v>14.279999999999999</v>
      </c>
      <c r="I158" s="256"/>
      <c r="J158" s="252"/>
      <c r="K158" s="252"/>
      <c r="L158" s="257"/>
      <c r="M158" s="258"/>
      <c r="N158" s="259"/>
      <c r="O158" s="259"/>
      <c r="P158" s="259"/>
      <c r="Q158" s="259"/>
      <c r="R158" s="259"/>
      <c r="S158" s="259"/>
      <c r="T158" s="26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1" t="s">
        <v>161</v>
      </c>
      <c r="AU158" s="261" t="s">
        <v>87</v>
      </c>
      <c r="AV158" s="14" t="s">
        <v>87</v>
      </c>
      <c r="AW158" s="14" t="s">
        <v>36</v>
      </c>
      <c r="AX158" s="14" t="s">
        <v>21</v>
      </c>
      <c r="AY158" s="261" t="s">
        <v>152</v>
      </c>
    </row>
    <row r="159" s="2" customFormat="1" ht="37.8" customHeight="1">
      <c r="A159" s="39"/>
      <c r="B159" s="40"/>
      <c r="C159" s="227" t="s">
        <v>26</v>
      </c>
      <c r="D159" s="227" t="s">
        <v>154</v>
      </c>
      <c r="E159" s="228" t="s">
        <v>1057</v>
      </c>
      <c r="F159" s="229" t="s">
        <v>1058</v>
      </c>
      <c r="G159" s="230" t="s">
        <v>157</v>
      </c>
      <c r="H159" s="231">
        <v>84</v>
      </c>
      <c r="I159" s="232"/>
      <c r="J159" s="233">
        <f>ROUND(I159*H159,2)</f>
        <v>0</v>
      </c>
      <c r="K159" s="229" t="s">
        <v>1</v>
      </c>
      <c r="L159" s="45"/>
      <c r="M159" s="234" t="s">
        <v>1</v>
      </c>
      <c r="N159" s="235" t="s">
        <v>44</v>
      </c>
      <c r="O159" s="92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8" t="s">
        <v>159</v>
      </c>
      <c r="AT159" s="238" t="s">
        <v>154</v>
      </c>
      <c r="AU159" s="238" t="s">
        <v>87</v>
      </c>
      <c r="AY159" s="18" t="s">
        <v>152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8" t="s">
        <v>21</v>
      </c>
      <c r="BK159" s="239">
        <f>ROUND(I159*H159,2)</f>
        <v>0</v>
      </c>
      <c r="BL159" s="18" t="s">
        <v>159</v>
      </c>
      <c r="BM159" s="238" t="s">
        <v>1059</v>
      </c>
    </row>
    <row r="160" s="13" customFormat="1">
      <c r="A160" s="13"/>
      <c r="B160" s="240"/>
      <c r="C160" s="241"/>
      <c r="D160" s="242" t="s">
        <v>161</v>
      </c>
      <c r="E160" s="243" t="s">
        <v>1</v>
      </c>
      <c r="F160" s="244" t="s">
        <v>1060</v>
      </c>
      <c r="G160" s="241"/>
      <c r="H160" s="243" t="s">
        <v>1</v>
      </c>
      <c r="I160" s="245"/>
      <c r="J160" s="241"/>
      <c r="K160" s="241"/>
      <c r="L160" s="246"/>
      <c r="M160" s="247"/>
      <c r="N160" s="248"/>
      <c r="O160" s="248"/>
      <c r="P160" s="248"/>
      <c r="Q160" s="248"/>
      <c r="R160" s="248"/>
      <c r="S160" s="248"/>
      <c r="T160" s="24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0" t="s">
        <v>161</v>
      </c>
      <c r="AU160" s="250" t="s">
        <v>87</v>
      </c>
      <c r="AV160" s="13" t="s">
        <v>21</v>
      </c>
      <c r="AW160" s="13" t="s">
        <v>36</v>
      </c>
      <c r="AX160" s="13" t="s">
        <v>79</v>
      </c>
      <c r="AY160" s="250" t="s">
        <v>152</v>
      </c>
    </row>
    <row r="161" s="14" customFormat="1">
      <c r="A161" s="14"/>
      <c r="B161" s="251"/>
      <c r="C161" s="252"/>
      <c r="D161" s="242" t="s">
        <v>161</v>
      </c>
      <c r="E161" s="253" t="s">
        <v>1</v>
      </c>
      <c r="F161" s="254" t="s">
        <v>1053</v>
      </c>
      <c r="G161" s="252"/>
      <c r="H161" s="255">
        <v>84</v>
      </c>
      <c r="I161" s="256"/>
      <c r="J161" s="252"/>
      <c r="K161" s="252"/>
      <c r="L161" s="257"/>
      <c r="M161" s="258"/>
      <c r="N161" s="259"/>
      <c r="O161" s="259"/>
      <c r="P161" s="259"/>
      <c r="Q161" s="259"/>
      <c r="R161" s="259"/>
      <c r="S161" s="259"/>
      <c r="T161" s="26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1" t="s">
        <v>161</v>
      </c>
      <c r="AU161" s="261" t="s">
        <v>87</v>
      </c>
      <c r="AV161" s="14" t="s">
        <v>87</v>
      </c>
      <c r="AW161" s="14" t="s">
        <v>36</v>
      </c>
      <c r="AX161" s="14" t="s">
        <v>21</v>
      </c>
      <c r="AY161" s="261" t="s">
        <v>152</v>
      </c>
    </row>
    <row r="162" s="2" customFormat="1" ht="16.5" customHeight="1">
      <c r="A162" s="39"/>
      <c r="B162" s="40"/>
      <c r="C162" s="273" t="s">
        <v>218</v>
      </c>
      <c r="D162" s="273" t="s">
        <v>291</v>
      </c>
      <c r="E162" s="274" t="s">
        <v>871</v>
      </c>
      <c r="F162" s="275" t="s">
        <v>872</v>
      </c>
      <c r="G162" s="276" t="s">
        <v>873</v>
      </c>
      <c r="H162" s="277">
        <v>1.26</v>
      </c>
      <c r="I162" s="278"/>
      <c r="J162" s="279">
        <f>ROUND(I162*H162,2)</f>
        <v>0</v>
      </c>
      <c r="K162" s="275" t="s">
        <v>158</v>
      </c>
      <c r="L162" s="280"/>
      <c r="M162" s="281" t="s">
        <v>1</v>
      </c>
      <c r="N162" s="282" t="s">
        <v>44</v>
      </c>
      <c r="O162" s="92"/>
      <c r="P162" s="236">
        <f>O162*H162</f>
        <v>0</v>
      </c>
      <c r="Q162" s="236">
        <v>0.001</v>
      </c>
      <c r="R162" s="236">
        <f>Q162*H162</f>
        <v>0.0012600000000000001</v>
      </c>
      <c r="S162" s="236">
        <v>0</v>
      </c>
      <c r="T162" s="23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8" t="s">
        <v>201</v>
      </c>
      <c r="AT162" s="238" t="s">
        <v>291</v>
      </c>
      <c r="AU162" s="238" t="s">
        <v>87</v>
      </c>
      <c r="AY162" s="18" t="s">
        <v>152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8" t="s">
        <v>21</v>
      </c>
      <c r="BK162" s="239">
        <f>ROUND(I162*H162,2)</f>
        <v>0</v>
      </c>
      <c r="BL162" s="18" t="s">
        <v>159</v>
      </c>
      <c r="BM162" s="238" t="s">
        <v>1061</v>
      </c>
    </row>
    <row r="163" s="14" customFormat="1">
      <c r="A163" s="14"/>
      <c r="B163" s="251"/>
      <c r="C163" s="252"/>
      <c r="D163" s="242" t="s">
        <v>161</v>
      </c>
      <c r="E163" s="252"/>
      <c r="F163" s="254" t="s">
        <v>1062</v>
      </c>
      <c r="G163" s="252"/>
      <c r="H163" s="255">
        <v>1.26</v>
      </c>
      <c r="I163" s="256"/>
      <c r="J163" s="252"/>
      <c r="K163" s="252"/>
      <c r="L163" s="257"/>
      <c r="M163" s="258"/>
      <c r="N163" s="259"/>
      <c r="O163" s="259"/>
      <c r="P163" s="259"/>
      <c r="Q163" s="259"/>
      <c r="R163" s="259"/>
      <c r="S163" s="259"/>
      <c r="T163" s="26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1" t="s">
        <v>161</v>
      </c>
      <c r="AU163" s="261" t="s">
        <v>87</v>
      </c>
      <c r="AV163" s="14" t="s">
        <v>87</v>
      </c>
      <c r="AW163" s="14" t="s">
        <v>4</v>
      </c>
      <c r="AX163" s="14" t="s">
        <v>21</v>
      </c>
      <c r="AY163" s="261" t="s">
        <v>152</v>
      </c>
    </row>
    <row r="164" s="2" customFormat="1" ht="24.15" customHeight="1">
      <c r="A164" s="39"/>
      <c r="B164" s="40"/>
      <c r="C164" s="227" t="s">
        <v>8</v>
      </c>
      <c r="D164" s="227" t="s">
        <v>154</v>
      </c>
      <c r="E164" s="228" t="s">
        <v>876</v>
      </c>
      <c r="F164" s="229" t="s">
        <v>877</v>
      </c>
      <c r="G164" s="230" t="s">
        <v>157</v>
      </c>
      <c r="H164" s="231">
        <v>84</v>
      </c>
      <c r="I164" s="232"/>
      <c r="J164" s="233">
        <f>ROUND(I164*H164,2)</f>
        <v>0</v>
      </c>
      <c r="K164" s="229" t="s">
        <v>158</v>
      </c>
      <c r="L164" s="45"/>
      <c r="M164" s="234" t="s">
        <v>1</v>
      </c>
      <c r="N164" s="235" t="s">
        <v>44</v>
      </c>
      <c r="O164" s="92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8" t="s">
        <v>159</v>
      </c>
      <c r="AT164" s="238" t="s">
        <v>154</v>
      </c>
      <c r="AU164" s="238" t="s">
        <v>87</v>
      </c>
      <c r="AY164" s="18" t="s">
        <v>152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8" t="s">
        <v>21</v>
      </c>
      <c r="BK164" s="239">
        <f>ROUND(I164*H164,2)</f>
        <v>0</v>
      </c>
      <c r="BL164" s="18" t="s">
        <v>159</v>
      </c>
      <c r="BM164" s="238" t="s">
        <v>1063</v>
      </c>
    </row>
    <row r="165" s="13" customFormat="1">
      <c r="A165" s="13"/>
      <c r="B165" s="240"/>
      <c r="C165" s="241"/>
      <c r="D165" s="242" t="s">
        <v>161</v>
      </c>
      <c r="E165" s="243" t="s">
        <v>1</v>
      </c>
      <c r="F165" s="244" t="s">
        <v>1060</v>
      </c>
      <c r="G165" s="241"/>
      <c r="H165" s="243" t="s">
        <v>1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0" t="s">
        <v>161</v>
      </c>
      <c r="AU165" s="250" t="s">
        <v>87</v>
      </c>
      <c r="AV165" s="13" t="s">
        <v>21</v>
      </c>
      <c r="AW165" s="13" t="s">
        <v>36</v>
      </c>
      <c r="AX165" s="13" t="s">
        <v>79</v>
      </c>
      <c r="AY165" s="250" t="s">
        <v>152</v>
      </c>
    </row>
    <row r="166" s="14" customFormat="1">
      <c r="A166" s="14"/>
      <c r="B166" s="251"/>
      <c r="C166" s="252"/>
      <c r="D166" s="242" t="s">
        <v>161</v>
      </c>
      <c r="E166" s="253" t="s">
        <v>1</v>
      </c>
      <c r="F166" s="254" t="s">
        <v>1053</v>
      </c>
      <c r="G166" s="252"/>
      <c r="H166" s="255">
        <v>84</v>
      </c>
      <c r="I166" s="256"/>
      <c r="J166" s="252"/>
      <c r="K166" s="252"/>
      <c r="L166" s="257"/>
      <c r="M166" s="258"/>
      <c r="N166" s="259"/>
      <c r="O166" s="259"/>
      <c r="P166" s="259"/>
      <c r="Q166" s="259"/>
      <c r="R166" s="259"/>
      <c r="S166" s="259"/>
      <c r="T166" s="26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1" t="s">
        <v>161</v>
      </c>
      <c r="AU166" s="261" t="s">
        <v>87</v>
      </c>
      <c r="AV166" s="14" t="s">
        <v>87</v>
      </c>
      <c r="AW166" s="14" t="s">
        <v>36</v>
      </c>
      <c r="AX166" s="14" t="s">
        <v>21</v>
      </c>
      <c r="AY166" s="261" t="s">
        <v>152</v>
      </c>
    </row>
    <row r="167" s="2" customFormat="1" ht="24.15" customHeight="1">
      <c r="A167" s="39"/>
      <c r="B167" s="40"/>
      <c r="C167" s="227" t="s">
        <v>230</v>
      </c>
      <c r="D167" s="227" t="s">
        <v>154</v>
      </c>
      <c r="E167" s="228" t="s">
        <v>304</v>
      </c>
      <c r="F167" s="229" t="s">
        <v>305</v>
      </c>
      <c r="G167" s="230" t="s">
        <v>157</v>
      </c>
      <c r="H167" s="231">
        <v>1000.61</v>
      </c>
      <c r="I167" s="232"/>
      <c r="J167" s="233">
        <f>ROUND(I167*H167,2)</f>
        <v>0</v>
      </c>
      <c r="K167" s="229" t="s">
        <v>158</v>
      </c>
      <c r="L167" s="45"/>
      <c r="M167" s="234" t="s">
        <v>1</v>
      </c>
      <c r="N167" s="235" t="s">
        <v>44</v>
      </c>
      <c r="O167" s="92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8" t="s">
        <v>159</v>
      </c>
      <c r="AT167" s="238" t="s">
        <v>154</v>
      </c>
      <c r="AU167" s="238" t="s">
        <v>87</v>
      </c>
      <c r="AY167" s="18" t="s">
        <v>152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8" t="s">
        <v>21</v>
      </c>
      <c r="BK167" s="239">
        <f>ROUND(I167*H167,2)</f>
        <v>0</v>
      </c>
      <c r="BL167" s="18" t="s">
        <v>159</v>
      </c>
      <c r="BM167" s="238" t="s">
        <v>1064</v>
      </c>
    </row>
    <row r="168" s="14" customFormat="1">
      <c r="A168" s="14"/>
      <c r="B168" s="251"/>
      <c r="C168" s="252"/>
      <c r="D168" s="242" t="s">
        <v>161</v>
      </c>
      <c r="E168" s="253" t="s">
        <v>1</v>
      </c>
      <c r="F168" s="254" t="s">
        <v>1065</v>
      </c>
      <c r="G168" s="252"/>
      <c r="H168" s="255">
        <v>1000.61</v>
      </c>
      <c r="I168" s="256"/>
      <c r="J168" s="252"/>
      <c r="K168" s="252"/>
      <c r="L168" s="257"/>
      <c r="M168" s="258"/>
      <c r="N168" s="259"/>
      <c r="O168" s="259"/>
      <c r="P168" s="259"/>
      <c r="Q168" s="259"/>
      <c r="R168" s="259"/>
      <c r="S168" s="259"/>
      <c r="T168" s="26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1" t="s">
        <v>161</v>
      </c>
      <c r="AU168" s="261" t="s">
        <v>87</v>
      </c>
      <c r="AV168" s="14" t="s">
        <v>87</v>
      </c>
      <c r="AW168" s="14" t="s">
        <v>36</v>
      </c>
      <c r="AX168" s="14" t="s">
        <v>21</v>
      </c>
      <c r="AY168" s="261" t="s">
        <v>152</v>
      </c>
    </row>
    <row r="169" s="2" customFormat="1" ht="37.8" customHeight="1">
      <c r="A169" s="39"/>
      <c r="B169" s="40"/>
      <c r="C169" s="227" t="s">
        <v>236</v>
      </c>
      <c r="D169" s="227" t="s">
        <v>154</v>
      </c>
      <c r="E169" s="228" t="s">
        <v>882</v>
      </c>
      <c r="F169" s="229" t="s">
        <v>883</v>
      </c>
      <c r="G169" s="230" t="s">
        <v>523</v>
      </c>
      <c r="H169" s="231">
        <v>3</v>
      </c>
      <c r="I169" s="232"/>
      <c r="J169" s="233">
        <f>ROUND(I169*H169,2)</f>
        <v>0</v>
      </c>
      <c r="K169" s="229" t="s">
        <v>158</v>
      </c>
      <c r="L169" s="45"/>
      <c r="M169" s="234" t="s">
        <v>1</v>
      </c>
      <c r="N169" s="235" t="s">
        <v>44</v>
      </c>
      <c r="O169" s="92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8" t="s">
        <v>159</v>
      </c>
      <c r="AT169" s="238" t="s">
        <v>154</v>
      </c>
      <c r="AU169" s="238" t="s">
        <v>87</v>
      </c>
      <c r="AY169" s="18" t="s">
        <v>152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8" t="s">
        <v>21</v>
      </c>
      <c r="BK169" s="239">
        <f>ROUND(I169*H169,2)</f>
        <v>0</v>
      </c>
      <c r="BL169" s="18" t="s">
        <v>159</v>
      </c>
      <c r="BM169" s="238" t="s">
        <v>1066</v>
      </c>
    </row>
    <row r="170" s="2" customFormat="1" ht="16.5" customHeight="1">
      <c r="A170" s="39"/>
      <c r="B170" s="40"/>
      <c r="C170" s="273" t="s">
        <v>243</v>
      </c>
      <c r="D170" s="273" t="s">
        <v>291</v>
      </c>
      <c r="E170" s="274" t="s">
        <v>885</v>
      </c>
      <c r="F170" s="275" t="s">
        <v>886</v>
      </c>
      <c r="G170" s="276" t="s">
        <v>226</v>
      </c>
      <c r="H170" s="277">
        <v>3</v>
      </c>
      <c r="I170" s="278"/>
      <c r="J170" s="279">
        <f>ROUND(I170*H170,2)</f>
        <v>0</v>
      </c>
      <c r="K170" s="275" t="s">
        <v>158</v>
      </c>
      <c r="L170" s="280"/>
      <c r="M170" s="281" t="s">
        <v>1</v>
      </c>
      <c r="N170" s="282" t="s">
        <v>44</v>
      </c>
      <c r="O170" s="92"/>
      <c r="P170" s="236">
        <f>O170*H170</f>
        <v>0</v>
      </c>
      <c r="Q170" s="236">
        <v>0.22</v>
      </c>
      <c r="R170" s="236">
        <f>Q170*H170</f>
        <v>0.66000000000000003</v>
      </c>
      <c r="S170" s="236">
        <v>0</v>
      </c>
      <c r="T170" s="23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201</v>
      </c>
      <c r="AT170" s="238" t="s">
        <v>291</v>
      </c>
      <c r="AU170" s="238" t="s">
        <v>87</v>
      </c>
      <c r="AY170" s="18" t="s">
        <v>152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21</v>
      </c>
      <c r="BK170" s="239">
        <f>ROUND(I170*H170,2)</f>
        <v>0</v>
      </c>
      <c r="BL170" s="18" t="s">
        <v>159</v>
      </c>
      <c r="BM170" s="238" t="s">
        <v>1067</v>
      </c>
    </row>
    <row r="171" s="2" customFormat="1" ht="24.15" customHeight="1">
      <c r="A171" s="39"/>
      <c r="B171" s="40"/>
      <c r="C171" s="227" t="s">
        <v>249</v>
      </c>
      <c r="D171" s="227" t="s">
        <v>154</v>
      </c>
      <c r="E171" s="228" t="s">
        <v>888</v>
      </c>
      <c r="F171" s="229" t="s">
        <v>889</v>
      </c>
      <c r="G171" s="230" t="s">
        <v>523</v>
      </c>
      <c r="H171" s="231">
        <v>3</v>
      </c>
      <c r="I171" s="232"/>
      <c r="J171" s="233">
        <f>ROUND(I171*H171,2)</f>
        <v>0</v>
      </c>
      <c r="K171" s="229" t="s">
        <v>158</v>
      </c>
      <c r="L171" s="45"/>
      <c r="M171" s="234" t="s">
        <v>1</v>
      </c>
      <c r="N171" s="235" t="s">
        <v>44</v>
      </c>
      <c r="O171" s="92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8" t="s">
        <v>159</v>
      </c>
      <c r="AT171" s="238" t="s">
        <v>154</v>
      </c>
      <c r="AU171" s="238" t="s">
        <v>87</v>
      </c>
      <c r="AY171" s="18" t="s">
        <v>152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8" t="s">
        <v>21</v>
      </c>
      <c r="BK171" s="239">
        <f>ROUND(I171*H171,2)</f>
        <v>0</v>
      </c>
      <c r="BL171" s="18" t="s">
        <v>159</v>
      </c>
      <c r="BM171" s="238" t="s">
        <v>1068</v>
      </c>
    </row>
    <row r="172" s="2" customFormat="1" ht="16.5" customHeight="1">
      <c r="A172" s="39"/>
      <c r="B172" s="40"/>
      <c r="C172" s="273" t="s">
        <v>253</v>
      </c>
      <c r="D172" s="273" t="s">
        <v>291</v>
      </c>
      <c r="E172" s="274" t="s">
        <v>891</v>
      </c>
      <c r="F172" s="275" t="s">
        <v>892</v>
      </c>
      <c r="G172" s="276" t="s">
        <v>523</v>
      </c>
      <c r="H172" s="277">
        <v>3</v>
      </c>
      <c r="I172" s="278"/>
      <c r="J172" s="279">
        <f>ROUND(I172*H172,2)</f>
        <v>0</v>
      </c>
      <c r="K172" s="275" t="s">
        <v>1</v>
      </c>
      <c r="L172" s="280"/>
      <c r="M172" s="281" t="s">
        <v>1</v>
      </c>
      <c r="N172" s="282" t="s">
        <v>44</v>
      </c>
      <c r="O172" s="92"/>
      <c r="P172" s="236">
        <f>O172*H172</f>
        <v>0</v>
      </c>
      <c r="Q172" s="236">
        <v>0.0023</v>
      </c>
      <c r="R172" s="236">
        <f>Q172*H172</f>
        <v>0.0068999999999999999</v>
      </c>
      <c r="S172" s="236">
        <v>0</v>
      </c>
      <c r="T172" s="23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8" t="s">
        <v>201</v>
      </c>
      <c r="AT172" s="238" t="s">
        <v>291</v>
      </c>
      <c r="AU172" s="238" t="s">
        <v>87</v>
      </c>
      <c r="AY172" s="18" t="s">
        <v>152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8" t="s">
        <v>21</v>
      </c>
      <c r="BK172" s="239">
        <f>ROUND(I172*H172,2)</f>
        <v>0</v>
      </c>
      <c r="BL172" s="18" t="s">
        <v>159</v>
      </c>
      <c r="BM172" s="238" t="s">
        <v>1069</v>
      </c>
    </row>
    <row r="173" s="12" customFormat="1" ht="22.8" customHeight="1">
      <c r="A173" s="12"/>
      <c r="B173" s="211"/>
      <c r="C173" s="212"/>
      <c r="D173" s="213" t="s">
        <v>78</v>
      </c>
      <c r="E173" s="225" t="s">
        <v>159</v>
      </c>
      <c r="F173" s="225" t="s">
        <v>1070</v>
      </c>
      <c r="G173" s="212"/>
      <c r="H173" s="212"/>
      <c r="I173" s="215"/>
      <c r="J173" s="226">
        <f>BK173</f>
        <v>0</v>
      </c>
      <c r="K173" s="212"/>
      <c r="L173" s="217"/>
      <c r="M173" s="218"/>
      <c r="N173" s="219"/>
      <c r="O173" s="219"/>
      <c r="P173" s="220">
        <f>SUM(P174:P188)</f>
        <v>0</v>
      </c>
      <c r="Q173" s="219"/>
      <c r="R173" s="220">
        <f>SUM(R174:R188)</f>
        <v>2.6194622000000001</v>
      </c>
      <c r="S173" s="219"/>
      <c r="T173" s="221">
        <f>SUM(T174:T188)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2" t="s">
        <v>21</v>
      </c>
      <c r="AT173" s="223" t="s">
        <v>78</v>
      </c>
      <c r="AU173" s="223" t="s">
        <v>21</v>
      </c>
      <c r="AY173" s="222" t="s">
        <v>152</v>
      </c>
      <c r="BK173" s="224">
        <f>SUM(BK174:BK188)</f>
        <v>0</v>
      </c>
    </row>
    <row r="174" s="2" customFormat="1" ht="21.75" customHeight="1">
      <c r="A174" s="39"/>
      <c r="B174" s="40"/>
      <c r="C174" s="227" t="s">
        <v>257</v>
      </c>
      <c r="D174" s="227" t="s">
        <v>154</v>
      </c>
      <c r="E174" s="228" t="s">
        <v>1071</v>
      </c>
      <c r="F174" s="229" t="s">
        <v>1072</v>
      </c>
      <c r="G174" s="230" t="s">
        <v>157</v>
      </c>
      <c r="H174" s="231">
        <v>924.20000000000005</v>
      </c>
      <c r="I174" s="232"/>
      <c r="J174" s="233">
        <f>ROUND(I174*H174,2)</f>
        <v>0</v>
      </c>
      <c r="K174" s="229" t="s">
        <v>1</v>
      </c>
      <c r="L174" s="45"/>
      <c r="M174" s="234" t="s">
        <v>1</v>
      </c>
      <c r="N174" s="235" t="s">
        <v>44</v>
      </c>
      <c r="O174" s="92"/>
      <c r="P174" s="236">
        <f>O174*H174</f>
        <v>0</v>
      </c>
      <c r="Q174" s="236">
        <v>0.00021000000000000001</v>
      </c>
      <c r="R174" s="236">
        <f>Q174*H174</f>
        <v>0.19408200000000001</v>
      </c>
      <c r="S174" s="236">
        <v>0</v>
      </c>
      <c r="T174" s="23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8" t="s">
        <v>159</v>
      </c>
      <c r="AT174" s="238" t="s">
        <v>154</v>
      </c>
      <c r="AU174" s="238" t="s">
        <v>87</v>
      </c>
      <c r="AY174" s="18" t="s">
        <v>152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8" t="s">
        <v>21</v>
      </c>
      <c r="BK174" s="239">
        <f>ROUND(I174*H174,2)</f>
        <v>0</v>
      </c>
      <c r="BL174" s="18" t="s">
        <v>159</v>
      </c>
      <c r="BM174" s="238" t="s">
        <v>1073</v>
      </c>
    </row>
    <row r="175" s="13" customFormat="1">
      <c r="A175" s="13"/>
      <c r="B175" s="240"/>
      <c r="C175" s="241"/>
      <c r="D175" s="242" t="s">
        <v>161</v>
      </c>
      <c r="E175" s="243" t="s">
        <v>1</v>
      </c>
      <c r="F175" s="244" t="s">
        <v>1074</v>
      </c>
      <c r="G175" s="241"/>
      <c r="H175" s="243" t="s">
        <v>1</v>
      </c>
      <c r="I175" s="245"/>
      <c r="J175" s="241"/>
      <c r="K175" s="241"/>
      <c r="L175" s="246"/>
      <c r="M175" s="247"/>
      <c r="N175" s="248"/>
      <c r="O175" s="248"/>
      <c r="P175" s="248"/>
      <c r="Q175" s="248"/>
      <c r="R175" s="248"/>
      <c r="S175" s="248"/>
      <c r="T175" s="24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0" t="s">
        <v>161</v>
      </c>
      <c r="AU175" s="250" t="s">
        <v>87</v>
      </c>
      <c r="AV175" s="13" t="s">
        <v>21</v>
      </c>
      <c r="AW175" s="13" t="s">
        <v>36</v>
      </c>
      <c r="AX175" s="13" t="s">
        <v>79</v>
      </c>
      <c r="AY175" s="250" t="s">
        <v>152</v>
      </c>
    </row>
    <row r="176" s="14" customFormat="1">
      <c r="A176" s="14"/>
      <c r="B176" s="251"/>
      <c r="C176" s="252"/>
      <c r="D176" s="242" t="s">
        <v>161</v>
      </c>
      <c r="E176" s="253" t="s">
        <v>1</v>
      </c>
      <c r="F176" s="254" t="s">
        <v>1075</v>
      </c>
      <c r="G176" s="252"/>
      <c r="H176" s="255">
        <v>924.20000000000005</v>
      </c>
      <c r="I176" s="256"/>
      <c r="J176" s="252"/>
      <c r="K176" s="252"/>
      <c r="L176" s="257"/>
      <c r="M176" s="258"/>
      <c r="N176" s="259"/>
      <c r="O176" s="259"/>
      <c r="P176" s="259"/>
      <c r="Q176" s="259"/>
      <c r="R176" s="259"/>
      <c r="S176" s="259"/>
      <c r="T176" s="26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1" t="s">
        <v>161</v>
      </c>
      <c r="AU176" s="261" t="s">
        <v>87</v>
      </c>
      <c r="AV176" s="14" t="s">
        <v>87</v>
      </c>
      <c r="AW176" s="14" t="s">
        <v>36</v>
      </c>
      <c r="AX176" s="14" t="s">
        <v>21</v>
      </c>
      <c r="AY176" s="261" t="s">
        <v>152</v>
      </c>
    </row>
    <row r="177" s="2" customFormat="1" ht="24.15" customHeight="1">
      <c r="A177" s="39"/>
      <c r="B177" s="40"/>
      <c r="C177" s="273" t="s">
        <v>261</v>
      </c>
      <c r="D177" s="273" t="s">
        <v>291</v>
      </c>
      <c r="E177" s="274" t="s">
        <v>1076</v>
      </c>
      <c r="F177" s="275" t="s">
        <v>1077</v>
      </c>
      <c r="G177" s="276" t="s">
        <v>157</v>
      </c>
      <c r="H177" s="277">
        <v>970.40999999999997</v>
      </c>
      <c r="I177" s="278"/>
      <c r="J177" s="279">
        <f>ROUND(I177*H177,2)</f>
        <v>0</v>
      </c>
      <c r="K177" s="275" t="s">
        <v>1</v>
      </c>
      <c r="L177" s="280"/>
      <c r="M177" s="281" t="s">
        <v>1</v>
      </c>
      <c r="N177" s="282" t="s">
        <v>44</v>
      </c>
      <c r="O177" s="92"/>
      <c r="P177" s="236">
        <f>O177*H177</f>
        <v>0</v>
      </c>
      <c r="Q177" s="236">
        <v>0.00050000000000000001</v>
      </c>
      <c r="R177" s="236">
        <f>Q177*H177</f>
        <v>0.485205</v>
      </c>
      <c r="S177" s="236">
        <v>0</v>
      </c>
      <c r="T177" s="23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8" t="s">
        <v>503</v>
      </c>
      <c r="AT177" s="238" t="s">
        <v>291</v>
      </c>
      <c r="AU177" s="238" t="s">
        <v>87</v>
      </c>
      <c r="AY177" s="18" t="s">
        <v>152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8" t="s">
        <v>21</v>
      </c>
      <c r="BK177" s="239">
        <f>ROUND(I177*H177,2)</f>
        <v>0</v>
      </c>
      <c r="BL177" s="18" t="s">
        <v>503</v>
      </c>
      <c r="BM177" s="238" t="s">
        <v>1078</v>
      </c>
    </row>
    <row r="178" s="14" customFormat="1">
      <c r="A178" s="14"/>
      <c r="B178" s="251"/>
      <c r="C178" s="252"/>
      <c r="D178" s="242" t="s">
        <v>161</v>
      </c>
      <c r="E178" s="252"/>
      <c r="F178" s="254" t="s">
        <v>1079</v>
      </c>
      <c r="G178" s="252"/>
      <c r="H178" s="255">
        <v>970.40999999999997</v>
      </c>
      <c r="I178" s="256"/>
      <c r="J178" s="252"/>
      <c r="K178" s="252"/>
      <c r="L178" s="257"/>
      <c r="M178" s="258"/>
      <c r="N178" s="259"/>
      <c r="O178" s="259"/>
      <c r="P178" s="259"/>
      <c r="Q178" s="259"/>
      <c r="R178" s="259"/>
      <c r="S178" s="259"/>
      <c r="T178" s="26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1" t="s">
        <v>161</v>
      </c>
      <c r="AU178" s="261" t="s">
        <v>87</v>
      </c>
      <c r="AV178" s="14" t="s">
        <v>87</v>
      </c>
      <c r="AW178" s="14" t="s">
        <v>4</v>
      </c>
      <c r="AX178" s="14" t="s">
        <v>21</v>
      </c>
      <c r="AY178" s="261" t="s">
        <v>152</v>
      </c>
    </row>
    <row r="179" s="2" customFormat="1" ht="21.75" customHeight="1">
      <c r="A179" s="39"/>
      <c r="B179" s="40"/>
      <c r="C179" s="227" t="s">
        <v>271</v>
      </c>
      <c r="D179" s="227" t="s">
        <v>154</v>
      </c>
      <c r="E179" s="228" t="s">
        <v>1080</v>
      </c>
      <c r="F179" s="229" t="s">
        <v>1072</v>
      </c>
      <c r="G179" s="230" t="s">
        <v>157</v>
      </c>
      <c r="H179" s="231">
        <v>921.5</v>
      </c>
      <c r="I179" s="232"/>
      <c r="J179" s="233">
        <f>ROUND(I179*H179,2)</f>
        <v>0</v>
      </c>
      <c r="K179" s="229" t="s">
        <v>1</v>
      </c>
      <c r="L179" s="45"/>
      <c r="M179" s="234" t="s">
        <v>1</v>
      </c>
      <c r="N179" s="235" t="s">
        <v>44</v>
      </c>
      <c r="O179" s="92"/>
      <c r="P179" s="236">
        <f>O179*H179</f>
        <v>0</v>
      </c>
      <c r="Q179" s="236">
        <v>0.00021000000000000001</v>
      </c>
      <c r="R179" s="236">
        <f>Q179*H179</f>
        <v>0.19351500000000002</v>
      </c>
      <c r="S179" s="236">
        <v>0</v>
      </c>
      <c r="T179" s="23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8" t="s">
        <v>159</v>
      </c>
      <c r="AT179" s="238" t="s">
        <v>154</v>
      </c>
      <c r="AU179" s="238" t="s">
        <v>87</v>
      </c>
      <c r="AY179" s="18" t="s">
        <v>152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8" t="s">
        <v>21</v>
      </c>
      <c r="BK179" s="239">
        <f>ROUND(I179*H179,2)</f>
        <v>0</v>
      </c>
      <c r="BL179" s="18" t="s">
        <v>159</v>
      </c>
      <c r="BM179" s="238" t="s">
        <v>1081</v>
      </c>
    </row>
    <row r="180" s="13" customFormat="1">
      <c r="A180" s="13"/>
      <c r="B180" s="240"/>
      <c r="C180" s="241"/>
      <c r="D180" s="242" t="s">
        <v>161</v>
      </c>
      <c r="E180" s="243" t="s">
        <v>1</v>
      </c>
      <c r="F180" s="244" t="s">
        <v>1082</v>
      </c>
      <c r="G180" s="241"/>
      <c r="H180" s="243" t="s">
        <v>1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0" t="s">
        <v>161</v>
      </c>
      <c r="AU180" s="250" t="s">
        <v>87</v>
      </c>
      <c r="AV180" s="13" t="s">
        <v>21</v>
      </c>
      <c r="AW180" s="13" t="s">
        <v>36</v>
      </c>
      <c r="AX180" s="13" t="s">
        <v>79</v>
      </c>
      <c r="AY180" s="250" t="s">
        <v>152</v>
      </c>
    </row>
    <row r="181" s="14" customFormat="1">
      <c r="A181" s="14"/>
      <c r="B181" s="251"/>
      <c r="C181" s="252"/>
      <c r="D181" s="242" t="s">
        <v>161</v>
      </c>
      <c r="E181" s="253" t="s">
        <v>1</v>
      </c>
      <c r="F181" s="254" t="s">
        <v>1083</v>
      </c>
      <c r="G181" s="252"/>
      <c r="H181" s="255">
        <v>921.5</v>
      </c>
      <c r="I181" s="256"/>
      <c r="J181" s="252"/>
      <c r="K181" s="252"/>
      <c r="L181" s="257"/>
      <c r="M181" s="258"/>
      <c r="N181" s="259"/>
      <c r="O181" s="259"/>
      <c r="P181" s="259"/>
      <c r="Q181" s="259"/>
      <c r="R181" s="259"/>
      <c r="S181" s="259"/>
      <c r="T181" s="26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1" t="s">
        <v>161</v>
      </c>
      <c r="AU181" s="261" t="s">
        <v>87</v>
      </c>
      <c r="AV181" s="14" t="s">
        <v>87</v>
      </c>
      <c r="AW181" s="14" t="s">
        <v>36</v>
      </c>
      <c r="AX181" s="14" t="s">
        <v>21</v>
      </c>
      <c r="AY181" s="261" t="s">
        <v>152</v>
      </c>
    </row>
    <row r="182" s="2" customFormat="1" ht="24.15" customHeight="1">
      <c r="A182" s="39"/>
      <c r="B182" s="40"/>
      <c r="C182" s="273" t="s">
        <v>7</v>
      </c>
      <c r="D182" s="273" t="s">
        <v>291</v>
      </c>
      <c r="E182" s="274" t="s">
        <v>336</v>
      </c>
      <c r="F182" s="275" t="s">
        <v>337</v>
      </c>
      <c r="G182" s="276" t="s">
        <v>157</v>
      </c>
      <c r="H182" s="277">
        <v>1091.51675</v>
      </c>
      <c r="I182" s="278"/>
      <c r="J182" s="279">
        <f>ROUND(I182*H182,2)</f>
        <v>0</v>
      </c>
      <c r="K182" s="275" t="s">
        <v>158</v>
      </c>
      <c r="L182" s="280"/>
      <c r="M182" s="281" t="s">
        <v>1</v>
      </c>
      <c r="N182" s="282" t="s">
        <v>44</v>
      </c>
      <c r="O182" s="92"/>
      <c r="P182" s="236">
        <f>O182*H182</f>
        <v>0</v>
      </c>
      <c r="Q182" s="236">
        <v>0.00040000000000000002</v>
      </c>
      <c r="R182" s="236">
        <f>Q182*H182</f>
        <v>0.43660670000000001</v>
      </c>
      <c r="S182" s="236">
        <v>0</v>
      </c>
      <c r="T182" s="237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8" t="s">
        <v>201</v>
      </c>
      <c r="AT182" s="238" t="s">
        <v>291</v>
      </c>
      <c r="AU182" s="238" t="s">
        <v>87</v>
      </c>
      <c r="AY182" s="18" t="s">
        <v>152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8" t="s">
        <v>21</v>
      </c>
      <c r="BK182" s="239">
        <f>ROUND(I182*H182,2)</f>
        <v>0</v>
      </c>
      <c r="BL182" s="18" t="s">
        <v>159</v>
      </c>
      <c r="BM182" s="238" t="s">
        <v>1084</v>
      </c>
    </row>
    <row r="183" s="14" customFormat="1">
      <c r="A183" s="14"/>
      <c r="B183" s="251"/>
      <c r="C183" s="252"/>
      <c r="D183" s="242" t="s">
        <v>161</v>
      </c>
      <c r="E183" s="252"/>
      <c r="F183" s="254" t="s">
        <v>1085</v>
      </c>
      <c r="G183" s="252"/>
      <c r="H183" s="255">
        <v>1091.51675</v>
      </c>
      <c r="I183" s="256"/>
      <c r="J183" s="252"/>
      <c r="K183" s="252"/>
      <c r="L183" s="257"/>
      <c r="M183" s="258"/>
      <c r="N183" s="259"/>
      <c r="O183" s="259"/>
      <c r="P183" s="259"/>
      <c r="Q183" s="259"/>
      <c r="R183" s="259"/>
      <c r="S183" s="259"/>
      <c r="T183" s="26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1" t="s">
        <v>161</v>
      </c>
      <c r="AU183" s="261" t="s">
        <v>87</v>
      </c>
      <c r="AV183" s="14" t="s">
        <v>87</v>
      </c>
      <c r="AW183" s="14" t="s">
        <v>4</v>
      </c>
      <c r="AX183" s="14" t="s">
        <v>21</v>
      </c>
      <c r="AY183" s="261" t="s">
        <v>152</v>
      </c>
    </row>
    <row r="184" s="2" customFormat="1" ht="16.5" customHeight="1">
      <c r="A184" s="39"/>
      <c r="B184" s="40"/>
      <c r="C184" s="227" t="s">
        <v>278</v>
      </c>
      <c r="D184" s="227" t="s">
        <v>154</v>
      </c>
      <c r="E184" s="228" t="s">
        <v>1086</v>
      </c>
      <c r="F184" s="229" t="s">
        <v>1087</v>
      </c>
      <c r="G184" s="230" t="s">
        <v>157</v>
      </c>
      <c r="H184" s="231">
        <v>462.10000000000002</v>
      </c>
      <c r="I184" s="232"/>
      <c r="J184" s="233">
        <f>ROUND(I184*H184,2)</f>
        <v>0</v>
      </c>
      <c r="K184" s="229" t="s">
        <v>1</v>
      </c>
      <c r="L184" s="45"/>
      <c r="M184" s="234" t="s">
        <v>1</v>
      </c>
      <c r="N184" s="235" t="s">
        <v>44</v>
      </c>
      <c r="O184" s="92"/>
      <c r="P184" s="236">
        <f>O184*H184</f>
        <v>0</v>
      </c>
      <c r="Q184" s="236">
        <v>0.00021000000000000001</v>
      </c>
      <c r="R184" s="236">
        <f>Q184*H184</f>
        <v>0.097041000000000002</v>
      </c>
      <c r="S184" s="236">
        <v>0</v>
      </c>
      <c r="T184" s="23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8" t="s">
        <v>159</v>
      </c>
      <c r="AT184" s="238" t="s">
        <v>154</v>
      </c>
      <c r="AU184" s="238" t="s">
        <v>87</v>
      </c>
      <c r="AY184" s="18" t="s">
        <v>152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8" t="s">
        <v>21</v>
      </c>
      <c r="BK184" s="239">
        <f>ROUND(I184*H184,2)</f>
        <v>0</v>
      </c>
      <c r="BL184" s="18" t="s">
        <v>159</v>
      </c>
      <c r="BM184" s="238" t="s">
        <v>1088</v>
      </c>
    </row>
    <row r="185" s="13" customFormat="1">
      <c r="A185" s="13"/>
      <c r="B185" s="240"/>
      <c r="C185" s="241"/>
      <c r="D185" s="242" t="s">
        <v>161</v>
      </c>
      <c r="E185" s="243" t="s">
        <v>1</v>
      </c>
      <c r="F185" s="244" t="s">
        <v>1089</v>
      </c>
      <c r="G185" s="241"/>
      <c r="H185" s="243" t="s">
        <v>1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0" t="s">
        <v>161</v>
      </c>
      <c r="AU185" s="250" t="s">
        <v>87</v>
      </c>
      <c r="AV185" s="13" t="s">
        <v>21</v>
      </c>
      <c r="AW185" s="13" t="s">
        <v>36</v>
      </c>
      <c r="AX185" s="13" t="s">
        <v>79</v>
      </c>
      <c r="AY185" s="250" t="s">
        <v>152</v>
      </c>
    </row>
    <row r="186" s="14" customFormat="1">
      <c r="A186" s="14"/>
      <c r="B186" s="251"/>
      <c r="C186" s="252"/>
      <c r="D186" s="242" t="s">
        <v>161</v>
      </c>
      <c r="E186" s="253" t="s">
        <v>1</v>
      </c>
      <c r="F186" s="254" t="s">
        <v>1090</v>
      </c>
      <c r="G186" s="252"/>
      <c r="H186" s="255">
        <v>462.10000000000002</v>
      </c>
      <c r="I186" s="256"/>
      <c r="J186" s="252"/>
      <c r="K186" s="252"/>
      <c r="L186" s="257"/>
      <c r="M186" s="258"/>
      <c r="N186" s="259"/>
      <c r="O186" s="259"/>
      <c r="P186" s="259"/>
      <c r="Q186" s="259"/>
      <c r="R186" s="259"/>
      <c r="S186" s="259"/>
      <c r="T186" s="26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1" t="s">
        <v>161</v>
      </c>
      <c r="AU186" s="261" t="s">
        <v>87</v>
      </c>
      <c r="AV186" s="14" t="s">
        <v>87</v>
      </c>
      <c r="AW186" s="14" t="s">
        <v>36</v>
      </c>
      <c r="AX186" s="14" t="s">
        <v>21</v>
      </c>
      <c r="AY186" s="261" t="s">
        <v>152</v>
      </c>
    </row>
    <row r="187" s="2" customFormat="1" ht="37.8" customHeight="1">
      <c r="A187" s="39"/>
      <c r="B187" s="40"/>
      <c r="C187" s="273" t="s">
        <v>284</v>
      </c>
      <c r="D187" s="273" t="s">
        <v>291</v>
      </c>
      <c r="E187" s="274" t="s">
        <v>1091</v>
      </c>
      <c r="F187" s="275" t="s">
        <v>1092</v>
      </c>
      <c r="G187" s="276" t="s">
        <v>157</v>
      </c>
      <c r="H187" s="277">
        <v>485.20499999999998</v>
      </c>
      <c r="I187" s="278"/>
      <c r="J187" s="279">
        <f>ROUND(I187*H187,2)</f>
        <v>0</v>
      </c>
      <c r="K187" s="275" t="s">
        <v>158</v>
      </c>
      <c r="L187" s="280"/>
      <c r="M187" s="281" t="s">
        <v>1</v>
      </c>
      <c r="N187" s="282" t="s">
        <v>44</v>
      </c>
      <c r="O187" s="92"/>
      <c r="P187" s="236">
        <f>O187*H187</f>
        <v>0</v>
      </c>
      <c r="Q187" s="236">
        <v>0.0025000000000000001</v>
      </c>
      <c r="R187" s="236">
        <f>Q187*H187</f>
        <v>1.2130125000000001</v>
      </c>
      <c r="S187" s="236">
        <v>0</v>
      </c>
      <c r="T187" s="23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8" t="s">
        <v>503</v>
      </c>
      <c r="AT187" s="238" t="s">
        <v>291</v>
      </c>
      <c r="AU187" s="238" t="s">
        <v>87</v>
      </c>
      <c r="AY187" s="18" t="s">
        <v>152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8" t="s">
        <v>21</v>
      </c>
      <c r="BK187" s="239">
        <f>ROUND(I187*H187,2)</f>
        <v>0</v>
      </c>
      <c r="BL187" s="18" t="s">
        <v>503</v>
      </c>
      <c r="BM187" s="238" t="s">
        <v>1093</v>
      </c>
    </row>
    <row r="188" s="14" customFormat="1">
      <c r="A188" s="14"/>
      <c r="B188" s="251"/>
      <c r="C188" s="252"/>
      <c r="D188" s="242" t="s">
        <v>161</v>
      </c>
      <c r="E188" s="252"/>
      <c r="F188" s="254" t="s">
        <v>1094</v>
      </c>
      <c r="G188" s="252"/>
      <c r="H188" s="255">
        <v>485.20499999999998</v>
      </c>
      <c r="I188" s="256"/>
      <c r="J188" s="252"/>
      <c r="K188" s="252"/>
      <c r="L188" s="257"/>
      <c r="M188" s="258"/>
      <c r="N188" s="259"/>
      <c r="O188" s="259"/>
      <c r="P188" s="259"/>
      <c r="Q188" s="259"/>
      <c r="R188" s="259"/>
      <c r="S188" s="259"/>
      <c r="T188" s="26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1" t="s">
        <v>161</v>
      </c>
      <c r="AU188" s="261" t="s">
        <v>87</v>
      </c>
      <c r="AV188" s="14" t="s">
        <v>87</v>
      </c>
      <c r="AW188" s="14" t="s">
        <v>4</v>
      </c>
      <c r="AX188" s="14" t="s">
        <v>21</v>
      </c>
      <c r="AY188" s="261" t="s">
        <v>152</v>
      </c>
    </row>
    <row r="189" s="12" customFormat="1" ht="22.8" customHeight="1">
      <c r="A189" s="12"/>
      <c r="B189" s="211"/>
      <c r="C189" s="212"/>
      <c r="D189" s="213" t="s">
        <v>78</v>
      </c>
      <c r="E189" s="225" t="s">
        <v>183</v>
      </c>
      <c r="F189" s="225" t="s">
        <v>384</v>
      </c>
      <c r="G189" s="212"/>
      <c r="H189" s="212"/>
      <c r="I189" s="215"/>
      <c r="J189" s="226">
        <f>BK189</f>
        <v>0</v>
      </c>
      <c r="K189" s="212"/>
      <c r="L189" s="217"/>
      <c r="M189" s="218"/>
      <c r="N189" s="219"/>
      <c r="O189" s="219"/>
      <c r="P189" s="220">
        <f>SUM(P190:P204)</f>
        <v>0</v>
      </c>
      <c r="Q189" s="219"/>
      <c r="R189" s="220">
        <f>SUM(R190:R204)</f>
        <v>302.76030199999997</v>
      </c>
      <c r="S189" s="219"/>
      <c r="T189" s="221">
        <f>SUM(T190:T204)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22" t="s">
        <v>21</v>
      </c>
      <c r="AT189" s="223" t="s">
        <v>78</v>
      </c>
      <c r="AU189" s="223" t="s">
        <v>21</v>
      </c>
      <c r="AY189" s="222" t="s">
        <v>152</v>
      </c>
      <c r="BK189" s="224">
        <f>SUM(BK190:BK204)</f>
        <v>0</v>
      </c>
    </row>
    <row r="190" s="2" customFormat="1" ht="24.15" customHeight="1">
      <c r="A190" s="39"/>
      <c r="B190" s="40"/>
      <c r="C190" s="227" t="s">
        <v>290</v>
      </c>
      <c r="D190" s="227" t="s">
        <v>154</v>
      </c>
      <c r="E190" s="228" t="s">
        <v>1095</v>
      </c>
      <c r="F190" s="229" t="s">
        <v>1096</v>
      </c>
      <c r="G190" s="230" t="s">
        <v>157</v>
      </c>
      <c r="H190" s="231">
        <v>921.5</v>
      </c>
      <c r="I190" s="232"/>
      <c r="J190" s="233">
        <f>ROUND(I190*H190,2)</f>
        <v>0</v>
      </c>
      <c r="K190" s="229" t="s">
        <v>1</v>
      </c>
      <c r="L190" s="45"/>
      <c r="M190" s="234" t="s">
        <v>1</v>
      </c>
      <c r="N190" s="235" t="s">
        <v>44</v>
      </c>
      <c r="O190" s="92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8" t="s">
        <v>159</v>
      </c>
      <c r="AT190" s="238" t="s">
        <v>154</v>
      </c>
      <c r="AU190" s="238" t="s">
        <v>87</v>
      </c>
      <c r="AY190" s="18" t="s">
        <v>152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8" t="s">
        <v>21</v>
      </c>
      <c r="BK190" s="239">
        <f>ROUND(I190*H190,2)</f>
        <v>0</v>
      </c>
      <c r="BL190" s="18" t="s">
        <v>159</v>
      </c>
      <c r="BM190" s="238" t="s">
        <v>1097</v>
      </c>
    </row>
    <row r="191" s="14" customFormat="1">
      <c r="A191" s="14"/>
      <c r="B191" s="251"/>
      <c r="C191" s="252"/>
      <c r="D191" s="242" t="s">
        <v>161</v>
      </c>
      <c r="E191" s="253" t="s">
        <v>1</v>
      </c>
      <c r="F191" s="254" t="s">
        <v>1083</v>
      </c>
      <c r="G191" s="252"/>
      <c r="H191" s="255">
        <v>921.5</v>
      </c>
      <c r="I191" s="256"/>
      <c r="J191" s="252"/>
      <c r="K191" s="252"/>
      <c r="L191" s="257"/>
      <c r="M191" s="258"/>
      <c r="N191" s="259"/>
      <c r="O191" s="259"/>
      <c r="P191" s="259"/>
      <c r="Q191" s="259"/>
      <c r="R191" s="259"/>
      <c r="S191" s="259"/>
      <c r="T191" s="26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1" t="s">
        <v>161</v>
      </c>
      <c r="AU191" s="261" t="s">
        <v>87</v>
      </c>
      <c r="AV191" s="14" t="s">
        <v>87</v>
      </c>
      <c r="AW191" s="14" t="s">
        <v>36</v>
      </c>
      <c r="AX191" s="14" t="s">
        <v>21</v>
      </c>
      <c r="AY191" s="261" t="s">
        <v>152</v>
      </c>
    </row>
    <row r="192" s="2" customFormat="1" ht="24.15" customHeight="1">
      <c r="A192" s="39"/>
      <c r="B192" s="40"/>
      <c r="C192" s="227" t="s">
        <v>296</v>
      </c>
      <c r="D192" s="227" t="s">
        <v>154</v>
      </c>
      <c r="E192" s="228" t="s">
        <v>386</v>
      </c>
      <c r="F192" s="229" t="s">
        <v>1098</v>
      </c>
      <c r="G192" s="230" t="s">
        <v>157</v>
      </c>
      <c r="H192" s="231">
        <v>921.5</v>
      </c>
      <c r="I192" s="232"/>
      <c r="J192" s="233">
        <f>ROUND(I192*H192,2)</f>
        <v>0</v>
      </c>
      <c r="K192" s="229" t="s">
        <v>158</v>
      </c>
      <c r="L192" s="45"/>
      <c r="M192" s="234" t="s">
        <v>1</v>
      </c>
      <c r="N192" s="235" t="s">
        <v>44</v>
      </c>
      <c r="O192" s="92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8" t="s">
        <v>159</v>
      </c>
      <c r="AT192" s="238" t="s">
        <v>154</v>
      </c>
      <c r="AU192" s="238" t="s">
        <v>87</v>
      </c>
      <c r="AY192" s="18" t="s">
        <v>152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8" t="s">
        <v>21</v>
      </c>
      <c r="BK192" s="239">
        <f>ROUND(I192*H192,2)</f>
        <v>0</v>
      </c>
      <c r="BL192" s="18" t="s">
        <v>159</v>
      </c>
      <c r="BM192" s="238" t="s">
        <v>1099</v>
      </c>
    </row>
    <row r="193" s="14" customFormat="1">
      <c r="A193" s="14"/>
      <c r="B193" s="251"/>
      <c r="C193" s="252"/>
      <c r="D193" s="242" t="s">
        <v>161</v>
      </c>
      <c r="E193" s="253" t="s">
        <v>1</v>
      </c>
      <c r="F193" s="254" t="s">
        <v>1083</v>
      </c>
      <c r="G193" s="252"/>
      <c r="H193" s="255">
        <v>921.5</v>
      </c>
      <c r="I193" s="256"/>
      <c r="J193" s="252"/>
      <c r="K193" s="252"/>
      <c r="L193" s="257"/>
      <c r="M193" s="258"/>
      <c r="N193" s="259"/>
      <c r="O193" s="259"/>
      <c r="P193" s="259"/>
      <c r="Q193" s="259"/>
      <c r="R193" s="259"/>
      <c r="S193" s="259"/>
      <c r="T193" s="26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1" t="s">
        <v>161</v>
      </c>
      <c r="AU193" s="261" t="s">
        <v>87</v>
      </c>
      <c r="AV193" s="14" t="s">
        <v>87</v>
      </c>
      <c r="AW193" s="14" t="s">
        <v>36</v>
      </c>
      <c r="AX193" s="14" t="s">
        <v>21</v>
      </c>
      <c r="AY193" s="261" t="s">
        <v>152</v>
      </c>
    </row>
    <row r="194" s="2" customFormat="1" ht="33" customHeight="1">
      <c r="A194" s="39"/>
      <c r="B194" s="40"/>
      <c r="C194" s="227" t="s">
        <v>303</v>
      </c>
      <c r="D194" s="227" t="s">
        <v>154</v>
      </c>
      <c r="E194" s="228" t="s">
        <v>1100</v>
      </c>
      <c r="F194" s="229" t="s">
        <v>1101</v>
      </c>
      <c r="G194" s="230" t="s">
        <v>157</v>
      </c>
      <c r="H194" s="231">
        <v>53.799999999999997</v>
      </c>
      <c r="I194" s="232"/>
      <c r="J194" s="233">
        <f>ROUND(I194*H194,2)</f>
        <v>0</v>
      </c>
      <c r="K194" s="229" t="s">
        <v>158</v>
      </c>
      <c r="L194" s="45"/>
      <c r="M194" s="234" t="s">
        <v>1</v>
      </c>
      <c r="N194" s="235" t="s">
        <v>44</v>
      </c>
      <c r="O194" s="92"/>
      <c r="P194" s="236">
        <f>O194*H194</f>
        <v>0</v>
      </c>
      <c r="Q194" s="236">
        <v>0.090620000000000006</v>
      </c>
      <c r="R194" s="236">
        <f>Q194*H194</f>
        <v>4.875356</v>
      </c>
      <c r="S194" s="236">
        <v>0</v>
      </c>
      <c r="T194" s="23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8" t="s">
        <v>159</v>
      </c>
      <c r="AT194" s="238" t="s">
        <v>154</v>
      </c>
      <c r="AU194" s="238" t="s">
        <v>87</v>
      </c>
      <c r="AY194" s="18" t="s">
        <v>152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8" t="s">
        <v>21</v>
      </c>
      <c r="BK194" s="239">
        <f>ROUND(I194*H194,2)</f>
        <v>0</v>
      </c>
      <c r="BL194" s="18" t="s">
        <v>159</v>
      </c>
      <c r="BM194" s="238" t="s">
        <v>1102</v>
      </c>
    </row>
    <row r="195" s="13" customFormat="1">
      <c r="A195" s="13"/>
      <c r="B195" s="240"/>
      <c r="C195" s="241"/>
      <c r="D195" s="242" t="s">
        <v>161</v>
      </c>
      <c r="E195" s="243" t="s">
        <v>1</v>
      </c>
      <c r="F195" s="244" t="s">
        <v>991</v>
      </c>
      <c r="G195" s="241"/>
      <c r="H195" s="243" t="s">
        <v>1</v>
      </c>
      <c r="I195" s="245"/>
      <c r="J195" s="241"/>
      <c r="K195" s="241"/>
      <c r="L195" s="246"/>
      <c r="M195" s="247"/>
      <c r="N195" s="248"/>
      <c r="O195" s="248"/>
      <c r="P195" s="248"/>
      <c r="Q195" s="248"/>
      <c r="R195" s="248"/>
      <c r="S195" s="248"/>
      <c r="T195" s="24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0" t="s">
        <v>161</v>
      </c>
      <c r="AU195" s="250" t="s">
        <v>87</v>
      </c>
      <c r="AV195" s="13" t="s">
        <v>21</v>
      </c>
      <c r="AW195" s="13" t="s">
        <v>36</v>
      </c>
      <c r="AX195" s="13" t="s">
        <v>79</v>
      </c>
      <c r="AY195" s="250" t="s">
        <v>152</v>
      </c>
    </row>
    <row r="196" s="14" customFormat="1">
      <c r="A196" s="14"/>
      <c r="B196" s="251"/>
      <c r="C196" s="252"/>
      <c r="D196" s="242" t="s">
        <v>161</v>
      </c>
      <c r="E196" s="253" t="s">
        <v>1</v>
      </c>
      <c r="F196" s="254" t="s">
        <v>1103</v>
      </c>
      <c r="G196" s="252"/>
      <c r="H196" s="255">
        <v>53.799999999999997</v>
      </c>
      <c r="I196" s="256"/>
      <c r="J196" s="252"/>
      <c r="K196" s="252"/>
      <c r="L196" s="257"/>
      <c r="M196" s="258"/>
      <c r="N196" s="259"/>
      <c r="O196" s="259"/>
      <c r="P196" s="259"/>
      <c r="Q196" s="259"/>
      <c r="R196" s="259"/>
      <c r="S196" s="259"/>
      <c r="T196" s="26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1" t="s">
        <v>161</v>
      </c>
      <c r="AU196" s="261" t="s">
        <v>87</v>
      </c>
      <c r="AV196" s="14" t="s">
        <v>87</v>
      </c>
      <c r="AW196" s="14" t="s">
        <v>36</v>
      </c>
      <c r="AX196" s="14" t="s">
        <v>21</v>
      </c>
      <c r="AY196" s="261" t="s">
        <v>152</v>
      </c>
    </row>
    <row r="197" s="2" customFormat="1" ht="24.15" customHeight="1">
      <c r="A197" s="39"/>
      <c r="B197" s="40"/>
      <c r="C197" s="273" t="s">
        <v>309</v>
      </c>
      <c r="D197" s="273" t="s">
        <v>291</v>
      </c>
      <c r="E197" s="274" t="s">
        <v>476</v>
      </c>
      <c r="F197" s="275" t="s">
        <v>477</v>
      </c>
      <c r="G197" s="276" t="s">
        <v>157</v>
      </c>
      <c r="H197" s="277">
        <v>54.875999999999998</v>
      </c>
      <c r="I197" s="278"/>
      <c r="J197" s="279">
        <f>ROUND(I197*H197,2)</f>
        <v>0</v>
      </c>
      <c r="K197" s="275" t="s">
        <v>158</v>
      </c>
      <c r="L197" s="280"/>
      <c r="M197" s="281" t="s">
        <v>1</v>
      </c>
      <c r="N197" s="282" t="s">
        <v>44</v>
      </c>
      <c r="O197" s="92"/>
      <c r="P197" s="236">
        <f>O197*H197</f>
        <v>0</v>
      </c>
      <c r="Q197" s="236">
        <v>0.17599999999999999</v>
      </c>
      <c r="R197" s="236">
        <f>Q197*H197</f>
        <v>9.6581759999999992</v>
      </c>
      <c r="S197" s="236">
        <v>0</v>
      </c>
      <c r="T197" s="23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8" t="s">
        <v>201</v>
      </c>
      <c r="AT197" s="238" t="s">
        <v>291</v>
      </c>
      <c r="AU197" s="238" t="s">
        <v>87</v>
      </c>
      <c r="AY197" s="18" t="s">
        <v>152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8" t="s">
        <v>21</v>
      </c>
      <c r="BK197" s="239">
        <f>ROUND(I197*H197,2)</f>
        <v>0</v>
      </c>
      <c r="BL197" s="18" t="s">
        <v>159</v>
      </c>
      <c r="BM197" s="238" t="s">
        <v>1104</v>
      </c>
    </row>
    <row r="198" s="14" customFormat="1">
      <c r="A198" s="14"/>
      <c r="B198" s="251"/>
      <c r="C198" s="252"/>
      <c r="D198" s="242" t="s">
        <v>161</v>
      </c>
      <c r="E198" s="252"/>
      <c r="F198" s="254" t="s">
        <v>1105</v>
      </c>
      <c r="G198" s="252"/>
      <c r="H198" s="255">
        <v>54.875999999999998</v>
      </c>
      <c r="I198" s="256"/>
      <c r="J198" s="252"/>
      <c r="K198" s="252"/>
      <c r="L198" s="257"/>
      <c r="M198" s="258"/>
      <c r="N198" s="259"/>
      <c r="O198" s="259"/>
      <c r="P198" s="259"/>
      <c r="Q198" s="259"/>
      <c r="R198" s="259"/>
      <c r="S198" s="259"/>
      <c r="T198" s="26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1" t="s">
        <v>161</v>
      </c>
      <c r="AU198" s="261" t="s">
        <v>87</v>
      </c>
      <c r="AV198" s="14" t="s">
        <v>87</v>
      </c>
      <c r="AW198" s="14" t="s">
        <v>4</v>
      </c>
      <c r="AX198" s="14" t="s">
        <v>21</v>
      </c>
      <c r="AY198" s="261" t="s">
        <v>152</v>
      </c>
    </row>
    <row r="199" s="2" customFormat="1" ht="24.15" customHeight="1">
      <c r="A199" s="39"/>
      <c r="B199" s="40"/>
      <c r="C199" s="227" t="s">
        <v>314</v>
      </c>
      <c r="D199" s="227" t="s">
        <v>154</v>
      </c>
      <c r="E199" s="228" t="s">
        <v>1106</v>
      </c>
      <c r="F199" s="229" t="s">
        <v>1107</v>
      </c>
      <c r="G199" s="230" t="s">
        <v>157</v>
      </c>
      <c r="H199" s="231">
        <v>921.5</v>
      </c>
      <c r="I199" s="232"/>
      <c r="J199" s="233">
        <f>ROUND(I199*H199,2)</f>
        <v>0</v>
      </c>
      <c r="K199" s="229" t="s">
        <v>1</v>
      </c>
      <c r="L199" s="45"/>
      <c r="M199" s="234" t="s">
        <v>1</v>
      </c>
      <c r="N199" s="235" t="s">
        <v>44</v>
      </c>
      <c r="O199" s="92"/>
      <c r="P199" s="236">
        <f>O199*H199</f>
        <v>0</v>
      </c>
      <c r="Q199" s="236">
        <v>0.098000000000000004</v>
      </c>
      <c r="R199" s="236">
        <f>Q199*H199</f>
        <v>90.307000000000002</v>
      </c>
      <c r="S199" s="236">
        <v>0</v>
      </c>
      <c r="T199" s="23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8" t="s">
        <v>159</v>
      </c>
      <c r="AT199" s="238" t="s">
        <v>154</v>
      </c>
      <c r="AU199" s="238" t="s">
        <v>87</v>
      </c>
      <c r="AY199" s="18" t="s">
        <v>152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8" t="s">
        <v>21</v>
      </c>
      <c r="BK199" s="239">
        <f>ROUND(I199*H199,2)</f>
        <v>0</v>
      </c>
      <c r="BL199" s="18" t="s">
        <v>159</v>
      </c>
      <c r="BM199" s="238" t="s">
        <v>1108</v>
      </c>
    </row>
    <row r="200" s="13" customFormat="1">
      <c r="A200" s="13"/>
      <c r="B200" s="240"/>
      <c r="C200" s="241"/>
      <c r="D200" s="242" t="s">
        <v>161</v>
      </c>
      <c r="E200" s="243" t="s">
        <v>1</v>
      </c>
      <c r="F200" s="244" t="s">
        <v>1109</v>
      </c>
      <c r="G200" s="241"/>
      <c r="H200" s="243" t="s">
        <v>1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0" t="s">
        <v>161</v>
      </c>
      <c r="AU200" s="250" t="s">
        <v>87</v>
      </c>
      <c r="AV200" s="13" t="s">
        <v>21</v>
      </c>
      <c r="AW200" s="13" t="s">
        <v>36</v>
      </c>
      <c r="AX200" s="13" t="s">
        <v>79</v>
      </c>
      <c r="AY200" s="250" t="s">
        <v>152</v>
      </c>
    </row>
    <row r="201" s="14" customFormat="1">
      <c r="A201" s="14"/>
      <c r="B201" s="251"/>
      <c r="C201" s="252"/>
      <c r="D201" s="242" t="s">
        <v>161</v>
      </c>
      <c r="E201" s="253" t="s">
        <v>1</v>
      </c>
      <c r="F201" s="254" t="s">
        <v>1083</v>
      </c>
      <c r="G201" s="252"/>
      <c r="H201" s="255">
        <v>921.5</v>
      </c>
      <c r="I201" s="256"/>
      <c r="J201" s="252"/>
      <c r="K201" s="252"/>
      <c r="L201" s="257"/>
      <c r="M201" s="258"/>
      <c r="N201" s="259"/>
      <c r="O201" s="259"/>
      <c r="P201" s="259"/>
      <c r="Q201" s="259"/>
      <c r="R201" s="259"/>
      <c r="S201" s="259"/>
      <c r="T201" s="26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1" t="s">
        <v>161</v>
      </c>
      <c r="AU201" s="261" t="s">
        <v>87</v>
      </c>
      <c r="AV201" s="14" t="s">
        <v>87</v>
      </c>
      <c r="AW201" s="14" t="s">
        <v>36</v>
      </c>
      <c r="AX201" s="14" t="s">
        <v>21</v>
      </c>
      <c r="AY201" s="261" t="s">
        <v>152</v>
      </c>
    </row>
    <row r="202" s="2" customFormat="1" ht="16.5" customHeight="1">
      <c r="A202" s="39"/>
      <c r="B202" s="40"/>
      <c r="C202" s="273" t="s">
        <v>320</v>
      </c>
      <c r="D202" s="273" t="s">
        <v>291</v>
      </c>
      <c r="E202" s="274" t="s">
        <v>1110</v>
      </c>
      <c r="F202" s="275" t="s">
        <v>1111</v>
      </c>
      <c r="G202" s="276" t="s">
        <v>157</v>
      </c>
      <c r="H202" s="277">
        <v>949.14499999999998</v>
      </c>
      <c r="I202" s="278"/>
      <c r="J202" s="279">
        <f>ROUND(I202*H202,2)</f>
        <v>0</v>
      </c>
      <c r="K202" s="275" t="s">
        <v>1</v>
      </c>
      <c r="L202" s="280"/>
      <c r="M202" s="281" t="s">
        <v>1</v>
      </c>
      <c r="N202" s="282" t="s">
        <v>44</v>
      </c>
      <c r="O202" s="92"/>
      <c r="P202" s="236">
        <f>O202*H202</f>
        <v>0</v>
      </c>
      <c r="Q202" s="236">
        <v>0.108</v>
      </c>
      <c r="R202" s="236">
        <f>Q202*H202</f>
        <v>102.50766</v>
      </c>
      <c r="S202" s="236">
        <v>0</v>
      </c>
      <c r="T202" s="23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8" t="s">
        <v>201</v>
      </c>
      <c r="AT202" s="238" t="s">
        <v>291</v>
      </c>
      <c r="AU202" s="238" t="s">
        <v>87</v>
      </c>
      <c r="AY202" s="18" t="s">
        <v>152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8" t="s">
        <v>21</v>
      </c>
      <c r="BK202" s="239">
        <f>ROUND(I202*H202,2)</f>
        <v>0</v>
      </c>
      <c r="BL202" s="18" t="s">
        <v>159</v>
      </c>
      <c r="BM202" s="238" t="s">
        <v>1112</v>
      </c>
    </row>
    <row r="203" s="14" customFormat="1">
      <c r="A203" s="14"/>
      <c r="B203" s="251"/>
      <c r="C203" s="252"/>
      <c r="D203" s="242" t="s">
        <v>161</v>
      </c>
      <c r="E203" s="252"/>
      <c r="F203" s="254" t="s">
        <v>1113</v>
      </c>
      <c r="G203" s="252"/>
      <c r="H203" s="255">
        <v>949.14499999999998</v>
      </c>
      <c r="I203" s="256"/>
      <c r="J203" s="252"/>
      <c r="K203" s="252"/>
      <c r="L203" s="257"/>
      <c r="M203" s="258"/>
      <c r="N203" s="259"/>
      <c r="O203" s="259"/>
      <c r="P203" s="259"/>
      <c r="Q203" s="259"/>
      <c r="R203" s="259"/>
      <c r="S203" s="259"/>
      <c r="T203" s="26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1" t="s">
        <v>161</v>
      </c>
      <c r="AU203" s="261" t="s">
        <v>87</v>
      </c>
      <c r="AV203" s="14" t="s">
        <v>87</v>
      </c>
      <c r="AW203" s="14" t="s">
        <v>4</v>
      </c>
      <c r="AX203" s="14" t="s">
        <v>21</v>
      </c>
      <c r="AY203" s="261" t="s">
        <v>152</v>
      </c>
    </row>
    <row r="204" s="2" customFormat="1" ht="24.15" customHeight="1">
      <c r="A204" s="39"/>
      <c r="B204" s="40"/>
      <c r="C204" s="227" t="s">
        <v>325</v>
      </c>
      <c r="D204" s="227" t="s">
        <v>154</v>
      </c>
      <c r="E204" s="228" t="s">
        <v>1114</v>
      </c>
      <c r="F204" s="229" t="s">
        <v>1115</v>
      </c>
      <c r="G204" s="230" t="s">
        <v>157</v>
      </c>
      <c r="H204" s="231">
        <v>921.5</v>
      </c>
      <c r="I204" s="232"/>
      <c r="J204" s="233">
        <f>ROUND(I204*H204,2)</f>
        <v>0</v>
      </c>
      <c r="K204" s="229" t="s">
        <v>158</v>
      </c>
      <c r="L204" s="45"/>
      <c r="M204" s="234" t="s">
        <v>1</v>
      </c>
      <c r="N204" s="235" t="s">
        <v>44</v>
      </c>
      <c r="O204" s="92"/>
      <c r="P204" s="236">
        <f>O204*H204</f>
        <v>0</v>
      </c>
      <c r="Q204" s="236">
        <v>0.10353999999999999</v>
      </c>
      <c r="R204" s="236">
        <f>Q204*H204</f>
        <v>95.412109999999998</v>
      </c>
      <c r="S204" s="236">
        <v>0</v>
      </c>
      <c r="T204" s="23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8" t="s">
        <v>159</v>
      </c>
      <c r="AT204" s="238" t="s">
        <v>154</v>
      </c>
      <c r="AU204" s="238" t="s">
        <v>87</v>
      </c>
      <c r="AY204" s="18" t="s">
        <v>152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8" t="s">
        <v>21</v>
      </c>
      <c r="BK204" s="239">
        <f>ROUND(I204*H204,2)</f>
        <v>0</v>
      </c>
      <c r="BL204" s="18" t="s">
        <v>159</v>
      </c>
      <c r="BM204" s="238" t="s">
        <v>1116</v>
      </c>
    </row>
    <row r="205" s="12" customFormat="1" ht="22.8" customHeight="1">
      <c r="A205" s="12"/>
      <c r="B205" s="211"/>
      <c r="C205" s="212"/>
      <c r="D205" s="213" t="s">
        <v>78</v>
      </c>
      <c r="E205" s="225" t="s">
        <v>206</v>
      </c>
      <c r="F205" s="225" t="s">
        <v>552</v>
      </c>
      <c r="G205" s="212"/>
      <c r="H205" s="212"/>
      <c r="I205" s="215"/>
      <c r="J205" s="226">
        <f>BK205</f>
        <v>0</v>
      </c>
      <c r="K205" s="212"/>
      <c r="L205" s="217"/>
      <c r="M205" s="218"/>
      <c r="N205" s="219"/>
      <c r="O205" s="219"/>
      <c r="P205" s="220">
        <f>SUM(P206:P230)</f>
        <v>0</v>
      </c>
      <c r="Q205" s="219"/>
      <c r="R205" s="220">
        <f>SUM(R206:R230)</f>
        <v>38.121037199999996</v>
      </c>
      <c r="S205" s="219"/>
      <c r="T205" s="221">
        <f>SUM(T206:T230)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22" t="s">
        <v>21</v>
      </c>
      <c r="AT205" s="223" t="s">
        <v>78</v>
      </c>
      <c r="AU205" s="223" t="s">
        <v>21</v>
      </c>
      <c r="AY205" s="222" t="s">
        <v>152</v>
      </c>
      <c r="BK205" s="224">
        <f>SUM(BK206:BK230)</f>
        <v>0</v>
      </c>
    </row>
    <row r="206" s="2" customFormat="1" ht="24.15" customHeight="1">
      <c r="A206" s="39"/>
      <c r="B206" s="40"/>
      <c r="C206" s="227" t="s">
        <v>330</v>
      </c>
      <c r="D206" s="227" t="s">
        <v>154</v>
      </c>
      <c r="E206" s="228" t="s">
        <v>1117</v>
      </c>
      <c r="F206" s="229" t="s">
        <v>1118</v>
      </c>
      <c r="G206" s="230" t="s">
        <v>523</v>
      </c>
      <c r="H206" s="231">
        <v>2</v>
      </c>
      <c r="I206" s="232"/>
      <c r="J206" s="233">
        <f>ROUND(I206*H206,2)</f>
        <v>0</v>
      </c>
      <c r="K206" s="229" t="s">
        <v>158</v>
      </c>
      <c r="L206" s="45"/>
      <c r="M206" s="234" t="s">
        <v>1</v>
      </c>
      <c r="N206" s="235" t="s">
        <v>44</v>
      </c>
      <c r="O206" s="92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8" t="s">
        <v>159</v>
      </c>
      <c r="AT206" s="238" t="s">
        <v>154</v>
      </c>
      <c r="AU206" s="238" t="s">
        <v>87</v>
      </c>
      <c r="AY206" s="18" t="s">
        <v>152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8" t="s">
        <v>21</v>
      </c>
      <c r="BK206" s="239">
        <f>ROUND(I206*H206,2)</f>
        <v>0</v>
      </c>
      <c r="BL206" s="18" t="s">
        <v>159</v>
      </c>
      <c r="BM206" s="238" t="s">
        <v>1119</v>
      </c>
    </row>
    <row r="207" s="2" customFormat="1" ht="21.75" customHeight="1">
      <c r="A207" s="39"/>
      <c r="B207" s="40"/>
      <c r="C207" s="273" t="s">
        <v>335</v>
      </c>
      <c r="D207" s="273" t="s">
        <v>291</v>
      </c>
      <c r="E207" s="274" t="s">
        <v>1120</v>
      </c>
      <c r="F207" s="275" t="s">
        <v>1121</v>
      </c>
      <c r="G207" s="276" t="s">
        <v>523</v>
      </c>
      <c r="H207" s="277">
        <v>2</v>
      </c>
      <c r="I207" s="278"/>
      <c r="J207" s="279">
        <f>ROUND(I207*H207,2)</f>
        <v>0</v>
      </c>
      <c r="K207" s="275" t="s">
        <v>158</v>
      </c>
      <c r="L207" s="280"/>
      <c r="M207" s="281" t="s">
        <v>1</v>
      </c>
      <c r="N207" s="282" t="s">
        <v>44</v>
      </c>
      <c r="O207" s="92"/>
      <c r="P207" s="236">
        <f>O207*H207</f>
        <v>0</v>
      </c>
      <c r="Q207" s="236">
        <v>0.0020999999999999999</v>
      </c>
      <c r="R207" s="236">
        <f>Q207*H207</f>
        <v>0.0041999999999999997</v>
      </c>
      <c r="S207" s="236">
        <v>0</v>
      </c>
      <c r="T207" s="23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8" t="s">
        <v>201</v>
      </c>
      <c r="AT207" s="238" t="s">
        <v>291</v>
      </c>
      <c r="AU207" s="238" t="s">
        <v>87</v>
      </c>
      <c r="AY207" s="18" t="s">
        <v>152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8" t="s">
        <v>21</v>
      </c>
      <c r="BK207" s="239">
        <f>ROUND(I207*H207,2)</f>
        <v>0</v>
      </c>
      <c r="BL207" s="18" t="s">
        <v>159</v>
      </c>
      <c r="BM207" s="238" t="s">
        <v>1122</v>
      </c>
    </row>
    <row r="208" s="2" customFormat="1" ht="24.15" customHeight="1">
      <c r="A208" s="39"/>
      <c r="B208" s="40"/>
      <c r="C208" s="227" t="s">
        <v>340</v>
      </c>
      <c r="D208" s="227" t="s">
        <v>154</v>
      </c>
      <c r="E208" s="228" t="s">
        <v>554</v>
      </c>
      <c r="F208" s="229" t="s">
        <v>1123</v>
      </c>
      <c r="G208" s="230" t="s">
        <v>523</v>
      </c>
      <c r="H208" s="231">
        <v>1</v>
      </c>
      <c r="I208" s="232"/>
      <c r="J208" s="233">
        <f>ROUND(I208*H208,2)</f>
        <v>0</v>
      </c>
      <c r="K208" s="229" t="s">
        <v>158</v>
      </c>
      <c r="L208" s="45"/>
      <c r="M208" s="234" t="s">
        <v>1</v>
      </c>
      <c r="N208" s="235" t="s">
        <v>44</v>
      </c>
      <c r="O208" s="92"/>
      <c r="P208" s="236">
        <f>O208*H208</f>
        <v>0</v>
      </c>
      <c r="Q208" s="236">
        <v>0.00069999999999999999</v>
      </c>
      <c r="R208" s="236">
        <f>Q208*H208</f>
        <v>0.00069999999999999999</v>
      </c>
      <c r="S208" s="236">
        <v>0</v>
      </c>
      <c r="T208" s="23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8" t="s">
        <v>159</v>
      </c>
      <c r="AT208" s="238" t="s">
        <v>154</v>
      </c>
      <c r="AU208" s="238" t="s">
        <v>87</v>
      </c>
      <c r="AY208" s="18" t="s">
        <v>152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8" t="s">
        <v>21</v>
      </c>
      <c r="BK208" s="239">
        <f>ROUND(I208*H208,2)</f>
        <v>0</v>
      </c>
      <c r="BL208" s="18" t="s">
        <v>159</v>
      </c>
      <c r="BM208" s="238" t="s">
        <v>1124</v>
      </c>
    </row>
    <row r="209" s="2" customFormat="1">
      <c r="A209" s="39"/>
      <c r="B209" s="40"/>
      <c r="C209" s="41"/>
      <c r="D209" s="242" t="s">
        <v>646</v>
      </c>
      <c r="E209" s="41"/>
      <c r="F209" s="283" t="s">
        <v>1125</v>
      </c>
      <c r="G209" s="41"/>
      <c r="H209" s="41"/>
      <c r="I209" s="284"/>
      <c r="J209" s="41"/>
      <c r="K209" s="41"/>
      <c r="L209" s="45"/>
      <c r="M209" s="285"/>
      <c r="N209" s="286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646</v>
      </c>
      <c r="AU209" s="18" t="s">
        <v>87</v>
      </c>
    </row>
    <row r="210" s="14" customFormat="1">
      <c r="A210" s="14"/>
      <c r="B210" s="251"/>
      <c r="C210" s="252"/>
      <c r="D210" s="242" t="s">
        <v>161</v>
      </c>
      <c r="E210" s="253" t="s">
        <v>1</v>
      </c>
      <c r="F210" s="254" t="s">
        <v>1126</v>
      </c>
      <c r="G210" s="252"/>
      <c r="H210" s="255">
        <v>1</v>
      </c>
      <c r="I210" s="256"/>
      <c r="J210" s="252"/>
      <c r="K210" s="252"/>
      <c r="L210" s="257"/>
      <c r="M210" s="258"/>
      <c r="N210" s="259"/>
      <c r="O210" s="259"/>
      <c r="P210" s="259"/>
      <c r="Q210" s="259"/>
      <c r="R210" s="259"/>
      <c r="S210" s="259"/>
      <c r="T210" s="26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1" t="s">
        <v>161</v>
      </c>
      <c r="AU210" s="261" t="s">
        <v>87</v>
      </c>
      <c r="AV210" s="14" t="s">
        <v>87</v>
      </c>
      <c r="AW210" s="14" t="s">
        <v>36</v>
      </c>
      <c r="AX210" s="14" t="s">
        <v>79</v>
      </c>
      <c r="AY210" s="261" t="s">
        <v>152</v>
      </c>
    </row>
    <row r="211" s="2" customFormat="1" ht="24.15" customHeight="1">
      <c r="A211" s="39"/>
      <c r="B211" s="40"/>
      <c r="C211" s="273" t="s">
        <v>346</v>
      </c>
      <c r="D211" s="273" t="s">
        <v>291</v>
      </c>
      <c r="E211" s="274" t="s">
        <v>565</v>
      </c>
      <c r="F211" s="275" t="s">
        <v>1127</v>
      </c>
      <c r="G211" s="276" t="s">
        <v>523</v>
      </c>
      <c r="H211" s="277">
        <v>1</v>
      </c>
      <c r="I211" s="278"/>
      <c r="J211" s="279">
        <f>ROUND(I211*H211,2)</f>
        <v>0</v>
      </c>
      <c r="K211" s="275" t="s">
        <v>158</v>
      </c>
      <c r="L211" s="280"/>
      <c r="M211" s="281" t="s">
        <v>1</v>
      </c>
      <c r="N211" s="282" t="s">
        <v>44</v>
      </c>
      <c r="O211" s="92"/>
      <c r="P211" s="236">
        <f>O211*H211</f>
        <v>0</v>
      </c>
      <c r="Q211" s="236">
        <v>0.0035000000000000001</v>
      </c>
      <c r="R211" s="236">
        <f>Q211*H211</f>
        <v>0.0035000000000000001</v>
      </c>
      <c r="S211" s="236">
        <v>0</v>
      </c>
      <c r="T211" s="23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503</v>
      </c>
      <c r="AT211" s="238" t="s">
        <v>291</v>
      </c>
      <c r="AU211" s="238" t="s">
        <v>87</v>
      </c>
      <c r="AY211" s="18" t="s">
        <v>152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21</v>
      </c>
      <c r="BK211" s="239">
        <f>ROUND(I211*H211,2)</f>
        <v>0</v>
      </c>
      <c r="BL211" s="18" t="s">
        <v>503</v>
      </c>
      <c r="BM211" s="238" t="s">
        <v>1128</v>
      </c>
    </row>
    <row r="212" s="2" customFormat="1" ht="24.15" customHeight="1">
      <c r="A212" s="39"/>
      <c r="B212" s="40"/>
      <c r="C212" s="227" t="s">
        <v>352</v>
      </c>
      <c r="D212" s="227" t="s">
        <v>154</v>
      </c>
      <c r="E212" s="228" t="s">
        <v>573</v>
      </c>
      <c r="F212" s="229" t="s">
        <v>574</v>
      </c>
      <c r="G212" s="230" t="s">
        <v>523</v>
      </c>
      <c r="H212" s="231">
        <v>1</v>
      </c>
      <c r="I212" s="232"/>
      <c r="J212" s="233">
        <f>ROUND(I212*H212,2)</f>
        <v>0</v>
      </c>
      <c r="K212" s="229" t="s">
        <v>158</v>
      </c>
      <c r="L212" s="45"/>
      <c r="M212" s="234" t="s">
        <v>1</v>
      </c>
      <c r="N212" s="235" t="s">
        <v>44</v>
      </c>
      <c r="O212" s="92"/>
      <c r="P212" s="236">
        <f>O212*H212</f>
        <v>0</v>
      </c>
      <c r="Q212" s="236">
        <v>0.10940999999999999</v>
      </c>
      <c r="R212" s="236">
        <f>Q212*H212</f>
        <v>0.10940999999999999</v>
      </c>
      <c r="S212" s="236">
        <v>0</v>
      </c>
      <c r="T212" s="23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8" t="s">
        <v>159</v>
      </c>
      <c r="AT212" s="238" t="s">
        <v>154</v>
      </c>
      <c r="AU212" s="238" t="s">
        <v>87</v>
      </c>
      <c r="AY212" s="18" t="s">
        <v>152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8" t="s">
        <v>21</v>
      </c>
      <c r="BK212" s="239">
        <f>ROUND(I212*H212,2)</f>
        <v>0</v>
      </c>
      <c r="BL212" s="18" t="s">
        <v>159</v>
      </c>
      <c r="BM212" s="238" t="s">
        <v>1129</v>
      </c>
    </row>
    <row r="213" s="14" customFormat="1">
      <c r="A213" s="14"/>
      <c r="B213" s="251"/>
      <c r="C213" s="252"/>
      <c r="D213" s="242" t="s">
        <v>161</v>
      </c>
      <c r="E213" s="253" t="s">
        <v>1</v>
      </c>
      <c r="F213" s="254" t="s">
        <v>1126</v>
      </c>
      <c r="G213" s="252"/>
      <c r="H213" s="255">
        <v>1</v>
      </c>
      <c r="I213" s="256"/>
      <c r="J213" s="252"/>
      <c r="K213" s="252"/>
      <c r="L213" s="257"/>
      <c r="M213" s="258"/>
      <c r="N213" s="259"/>
      <c r="O213" s="259"/>
      <c r="P213" s="259"/>
      <c r="Q213" s="259"/>
      <c r="R213" s="259"/>
      <c r="S213" s="259"/>
      <c r="T213" s="26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1" t="s">
        <v>161</v>
      </c>
      <c r="AU213" s="261" t="s">
        <v>87</v>
      </c>
      <c r="AV213" s="14" t="s">
        <v>87</v>
      </c>
      <c r="AW213" s="14" t="s">
        <v>36</v>
      </c>
      <c r="AX213" s="14" t="s">
        <v>21</v>
      </c>
      <c r="AY213" s="261" t="s">
        <v>152</v>
      </c>
    </row>
    <row r="214" s="2" customFormat="1" ht="21.75" customHeight="1">
      <c r="A214" s="39"/>
      <c r="B214" s="40"/>
      <c r="C214" s="273" t="s">
        <v>357</v>
      </c>
      <c r="D214" s="273" t="s">
        <v>291</v>
      </c>
      <c r="E214" s="274" t="s">
        <v>582</v>
      </c>
      <c r="F214" s="275" t="s">
        <v>583</v>
      </c>
      <c r="G214" s="276" t="s">
        <v>523</v>
      </c>
      <c r="H214" s="277">
        <v>1</v>
      </c>
      <c r="I214" s="278"/>
      <c r="J214" s="279">
        <f>ROUND(I214*H214,2)</f>
        <v>0</v>
      </c>
      <c r="K214" s="275" t="s">
        <v>158</v>
      </c>
      <c r="L214" s="280"/>
      <c r="M214" s="281" t="s">
        <v>1</v>
      </c>
      <c r="N214" s="282" t="s">
        <v>44</v>
      </c>
      <c r="O214" s="92"/>
      <c r="P214" s="236">
        <f>O214*H214</f>
        <v>0</v>
      </c>
      <c r="Q214" s="236">
        <v>0.0061000000000000004</v>
      </c>
      <c r="R214" s="236">
        <f>Q214*H214</f>
        <v>0.0061000000000000004</v>
      </c>
      <c r="S214" s="236">
        <v>0</v>
      </c>
      <c r="T214" s="237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8" t="s">
        <v>201</v>
      </c>
      <c r="AT214" s="238" t="s">
        <v>291</v>
      </c>
      <c r="AU214" s="238" t="s">
        <v>87</v>
      </c>
      <c r="AY214" s="18" t="s">
        <v>152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8" t="s">
        <v>21</v>
      </c>
      <c r="BK214" s="239">
        <f>ROUND(I214*H214,2)</f>
        <v>0</v>
      </c>
      <c r="BL214" s="18" t="s">
        <v>159</v>
      </c>
      <c r="BM214" s="238" t="s">
        <v>1130</v>
      </c>
    </row>
    <row r="215" s="2" customFormat="1" ht="24.15" customHeight="1">
      <c r="A215" s="39"/>
      <c r="B215" s="40"/>
      <c r="C215" s="227" t="s">
        <v>362</v>
      </c>
      <c r="D215" s="227" t="s">
        <v>154</v>
      </c>
      <c r="E215" s="228" t="s">
        <v>586</v>
      </c>
      <c r="F215" s="229" t="s">
        <v>587</v>
      </c>
      <c r="G215" s="230" t="s">
        <v>157</v>
      </c>
      <c r="H215" s="231">
        <v>22</v>
      </c>
      <c r="I215" s="232"/>
      <c r="J215" s="233">
        <f>ROUND(I215*H215,2)</f>
        <v>0</v>
      </c>
      <c r="K215" s="229" t="s">
        <v>158</v>
      </c>
      <c r="L215" s="45"/>
      <c r="M215" s="234" t="s">
        <v>1</v>
      </c>
      <c r="N215" s="235" t="s">
        <v>44</v>
      </c>
      <c r="O215" s="92"/>
      <c r="P215" s="236">
        <f>O215*H215</f>
        <v>0</v>
      </c>
      <c r="Q215" s="236">
        <v>0.0011999999999999999</v>
      </c>
      <c r="R215" s="236">
        <f>Q215*H215</f>
        <v>0.026399999999999996</v>
      </c>
      <c r="S215" s="236">
        <v>0</v>
      </c>
      <c r="T215" s="23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8" t="s">
        <v>159</v>
      </c>
      <c r="AT215" s="238" t="s">
        <v>154</v>
      </c>
      <c r="AU215" s="238" t="s">
        <v>87</v>
      </c>
      <c r="AY215" s="18" t="s">
        <v>152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8" t="s">
        <v>21</v>
      </c>
      <c r="BK215" s="239">
        <f>ROUND(I215*H215,2)</f>
        <v>0</v>
      </c>
      <c r="BL215" s="18" t="s">
        <v>159</v>
      </c>
      <c r="BM215" s="238" t="s">
        <v>1131</v>
      </c>
    </row>
    <row r="216" s="13" customFormat="1">
      <c r="A216" s="13"/>
      <c r="B216" s="240"/>
      <c r="C216" s="241"/>
      <c r="D216" s="242" t="s">
        <v>161</v>
      </c>
      <c r="E216" s="243" t="s">
        <v>1</v>
      </c>
      <c r="F216" s="244" t="s">
        <v>589</v>
      </c>
      <c r="G216" s="241"/>
      <c r="H216" s="243" t="s">
        <v>1</v>
      </c>
      <c r="I216" s="245"/>
      <c r="J216" s="241"/>
      <c r="K216" s="241"/>
      <c r="L216" s="246"/>
      <c r="M216" s="247"/>
      <c r="N216" s="248"/>
      <c r="O216" s="248"/>
      <c r="P216" s="248"/>
      <c r="Q216" s="248"/>
      <c r="R216" s="248"/>
      <c r="S216" s="248"/>
      <c r="T216" s="24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0" t="s">
        <v>161</v>
      </c>
      <c r="AU216" s="250" t="s">
        <v>87</v>
      </c>
      <c r="AV216" s="13" t="s">
        <v>21</v>
      </c>
      <c r="AW216" s="13" t="s">
        <v>36</v>
      </c>
      <c r="AX216" s="13" t="s">
        <v>79</v>
      </c>
      <c r="AY216" s="250" t="s">
        <v>152</v>
      </c>
    </row>
    <row r="217" s="14" customFormat="1">
      <c r="A217" s="14"/>
      <c r="B217" s="251"/>
      <c r="C217" s="252"/>
      <c r="D217" s="242" t="s">
        <v>161</v>
      </c>
      <c r="E217" s="253" t="s">
        <v>1</v>
      </c>
      <c r="F217" s="254" t="s">
        <v>1132</v>
      </c>
      <c r="G217" s="252"/>
      <c r="H217" s="255">
        <v>22</v>
      </c>
      <c r="I217" s="256"/>
      <c r="J217" s="252"/>
      <c r="K217" s="252"/>
      <c r="L217" s="257"/>
      <c r="M217" s="258"/>
      <c r="N217" s="259"/>
      <c r="O217" s="259"/>
      <c r="P217" s="259"/>
      <c r="Q217" s="259"/>
      <c r="R217" s="259"/>
      <c r="S217" s="259"/>
      <c r="T217" s="26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1" t="s">
        <v>161</v>
      </c>
      <c r="AU217" s="261" t="s">
        <v>87</v>
      </c>
      <c r="AV217" s="14" t="s">
        <v>87</v>
      </c>
      <c r="AW217" s="14" t="s">
        <v>36</v>
      </c>
      <c r="AX217" s="14" t="s">
        <v>21</v>
      </c>
      <c r="AY217" s="261" t="s">
        <v>152</v>
      </c>
    </row>
    <row r="218" s="2" customFormat="1" ht="16.5" customHeight="1">
      <c r="A218" s="39"/>
      <c r="B218" s="40"/>
      <c r="C218" s="227" t="s">
        <v>367</v>
      </c>
      <c r="D218" s="227" t="s">
        <v>154</v>
      </c>
      <c r="E218" s="228" t="s">
        <v>603</v>
      </c>
      <c r="F218" s="229" t="s">
        <v>604</v>
      </c>
      <c r="G218" s="230" t="s">
        <v>157</v>
      </c>
      <c r="H218" s="231">
        <v>22</v>
      </c>
      <c r="I218" s="232"/>
      <c r="J218" s="233">
        <f>ROUND(I218*H218,2)</f>
        <v>0</v>
      </c>
      <c r="K218" s="229" t="s">
        <v>158</v>
      </c>
      <c r="L218" s="45"/>
      <c r="M218" s="234" t="s">
        <v>1</v>
      </c>
      <c r="N218" s="235" t="s">
        <v>44</v>
      </c>
      <c r="O218" s="92"/>
      <c r="P218" s="236">
        <f>O218*H218</f>
        <v>0</v>
      </c>
      <c r="Q218" s="236">
        <v>1.0000000000000001E-05</v>
      </c>
      <c r="R218" s="236">
        <f>Q218*H218</f>
        <v>0.00022000000000000001</v>
      </c>
      <c r="S218" s="236">
        <v>0</v>
      </c>
      <c r="T218" s="237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8" t="s">
        <v>159</v>
      </c>
      <c r="AT218" s="238" t="s">
        <v>154</v>
      </c>
      <c r="AU218" s="238" t="s">
        <v>87</v>
      </c>
      <c r="AY218" s="18" t="s">
        <v>152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8" t="s">
        <v>21</v>
      </c>
      <c r="BK218" s="239">
        <f>ROUND(I218*H218,2)</f>
        <v>0</v>
      </c>
      <c r="BL218" s="18" t="s">
        <v>159</v>
      </c>
      <c r="BM218" s="238" t="s">
        <v>1133</v>
      </c>
    </row>
    <row r="219" s="13" customFormat="1">
      <c r="A219" s="13"/>
      <c r="B219" s="240"/>
      <c r="C219" s="241"/>
      <c r="D219" s="242" t="s">
        <v>161</v>
      </c>
      <c r="E219" s="243" t="s">
        <v>1</v>
      </c>
      <c r="F219" s="244" t="s">
        <v>589</v>
      </c>
      <c r="G219" s="241"/>
      <c r="H219" s="243" t="s">
        <v>1</v>
      </c>
      <c r="I219" s="245"/>
      <c r="J219" s="241"/>
      <c r="K219" s="241"/>
      <c r="L219" s="246"/>
      <c r="M219" s="247"/>
      <c r="N219" s="248"/>
      <c r="O219" s="248"/>
      <c r="P219" s="248"/>
      <c r="Q219" s="248"/>
      <c r="R219" s="248"/>
      <c r="S219" s="248"/>
      <c r="T219" s="24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0" t="s">
        <v>161</v>
      </c>
      <c r="AU219" s="250" t="s">
        <v>87</v>
      </c>
      <c r="AV219" s="13" t="s">
        <v>21</v>
      </c>
      <c r="AW219" s="13" t="s">
        <v>36</v>
      </c>
      <c r="AX219" s="13" t="s">
        <v>79</v>
      </c>
      <c r="AY219" s="250" t="s">
        <v>152</v>
      </c>
    </row>
    <row r="220" s="14" customFormat="1">
      <c r="A220" s="14"/>
      <c r="B220" s="251"/>
      <c r="C220" s="252"/>
      <c r="D220" s="242" t="s">
        <v>161</v>
      </c>
      <c r="E220" s="253" t="s">
        <v>1</v>
      </c>
      <c r="F220" s="254" t="s">
        <v>1134</v>
      </c>
      <c r="G220" s="252"/>
      <c r="H220" s="255">
        <v>22</v>
      </c>
      <c r="I220" s="256"/>
      <c r="J220" s="252"/>
      <c r="K220" s="252"/>
      <c r="L220" s="257"/>
      <c r="M220" s="258"/>
      <c r="N220" s="259"/>
      <c r="O220" s="259"/>
      <c r="P220" s="259"/>
      <c r="Q220" s="259"/>
      <c r="R220" s="259"/>
      <c r="S220" s="259"/>
      <c r="T220" s="260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1" t="s">
        <v>161</v>
      </c>
      <c r="AU220" s="261" t="s">
        <v>87</v>
      </c>
      <c r="AV220" s="14" t="s">
        <v>87</v>
      </c>
      <c r="AW220" s="14" t="s">
        <v>36</v>
      </c>
      <c r="AX220" s="14" t="s">
        <v>21</v>
      </c>
      <c r="AY220" s="261" t="s">
        <v>152</v>
      </c>
    </row>
    <row r="221" s="2" customFormat="1" ht="37.8" customHeight="1">
      <c r="A221" s="39"/>
      <c r="B221" s="40"/>
      <c r="C221" s="227" t="s">
        <v>373</v>
      </c>
      <c r="D221" s="227" t="s">
        <v>154</v>
      </c>
      <c r="E221" s="228" t="s">
        <v>1009</v>
      </c>
      <c r="F221" s="229" t="s">
        <v>1010</v>
      </c>
      <c r="G221" s="230" t="s">
        <v>209</v>
      </c>
      <c r="H221" s="231">
        <v>148</v>
      </c>
      <c r="I221" s="232"/>
      <c r="J221" s="233">
        <f>ROUND(I221*H221,2)</f>
        <v>0</v>
      </c>
      <c r="K221" s="229" t="s">
        <v>158</v>
      </c>
      <c r="L221" s="45"/>
      <c r="M221" s="234" t="s">
        <v>1</v>
      </c>
      <c r="N221" s="235" t="s">
        <v>44</v>
      </c>
      <c r="O221" s="92"/>
      <c r="P221" s="236">
        <f>O221*H221</f>
        <v>0</v>
      </c>
      <c r="Q221" s="236">
        <v>0.15540000000000001</v>
      </c>
      <c r="R221" s="236">
        <f>Q221*H221</f>
        <v>22.999200000000002</v>
      </c>
      <c r="S221" s="236">
        <v>0</v>
      </c>
      <c r="T221" s="237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8" t="s">
        <v>159</v>
      </c>
      <c r="AT221" s="238" t="s">
        <v>154</v>
      </c>
      <c r="AU221" s="238" t="s">
        <v>87</v>
      </c>
      <c r="AY221" s="18" t="s">
        <v>152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8" t="s">
        <v>21</v>
      </c>
      <c r="BK221" s="239">
        <f>ROUND(I221*H221,2)</f>
        <v>0</v>
      </c>
      <c r="BL221" s="18" t="s">
        <v>159</v>
      </c>
      <c r="BM221" s="238" t="s">
        <v>1135</v>
      </c>
    </row>
    <row r="222" s="13" customFormat="1">
      <c r="A222" s="13"/>
      <c r="B222" s="240"/>
      <c r="C222" s="241"/>
      <c r="D222" s="242" t="s">
        <v>161</v>
      </c>
      <c r="E222" s="243" t="s">
        <v>1</v>
      </c>
      <c r="F222" s="244" t="s">
        <v>1012</v>
      </c>
      <c r="G222" s="241"/>
      <c r="H222" s="243" t="s">
        <v>1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0" t="s">
        <v>161</v>
      </c>
      <c r="AU222" s="250" t="s">
        <v>87</v>
      </c>
      <c r="AV222" s="13" t="s">
        <v>21</v>
      </c>
      <c r="AW222" s="13" t="s">
        <v>36</v>
      </c>
      <c r="AX222" s="13" t="s">
        <v>79</v>
      </c>
      <c r="AY222" s="250" t="s">
        <v>152</v>
      </c>
    </row>
    <row r="223" s="14" customFormat="1">
      <c r="A223" s="14"/>
      <c r="B223" s="251"/>
      <c r="C223" s="252"/>
      <c r="D223" s="242" t="s">
        <v>161</v>
      </c>
      <c r="E223" s="253" t="s">
        <v>1</v>
      </c>
      <c r="F223" s="254" t="s">
        <v>1136</v>
      </c>
      <c r="G223" s="252"/>
      <c r="H223" s="255">
        <v>148</v>
      </c>
      <c r="I223" s="256"/>
      <c r="J223" s="252"/>
      <c r="K223" s="252"/>
      <c r="L223" s="257"/>
      <c r="M223" s="258"/>
      <c r="N223" s="259"/>
      <c r="O223" s="259"/>
      <c r="P223" s="259"/>
      <c r="Q223" s="259"/>
      <c r="R223" s="259"/>
      <c r="S223" s="259"/>
      <c r="T223" s="26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1" t="s">
        <v>161</v>
      </c>
      <c r="AU223" s="261" t="s">
        <v>87</v>
      </c>
      <c r="AV223" s="14" t="s">
        <v>87</v>
      </c>
      <c r="AW223" s="14" t="s">
        <v>36</v>
      </c>
      <c r="AX223" s="14" t="s">
        <v>21</v>
      </c>
      <c r="AY223" s="261" t="s">
        <v>152</v>
      </c>
    </row>
    <row r="224" s="2" customFormat="1" ht="16.5" customHeight="1">
      <c r="A224" s="39"/>
      <c r="B224" s="40"/>
      <c r="C224" s="273" t="s">
        <v>379</v>
      </c>
      <c r="D224" s="273" t="s">
        <v>291</v>
      </c>
      <c r="E224" s="274" t="s">
        <v>1014</v>
      </c>
      <c r="F224" s="275" t="s">
        <v>1015</v>
      </c>
      <c r="G224" s="276" t="s">
        <v>209</v>
      </c>
      <c r="H224" s="277">
        <v>150.96000000000001</v>
      </c>
      <c r="I224" s="278"/>
      <c r="J224" s="279">
        <f>ROUND(I224*H224,2)</f>
        <v>0</v>
      </c>
      <c r="K224" s="275" t="s">
        <v>158</v>
      </c>
      <c r="L224" s="280"/>
      <c r="M224" s="281" t="s">
        <v>1</v>
      </c>
      <c r="N224" s="282" t="s">
        <v>44</v>
      </c>
      <c r="O224" s="92"/>
      <c r="P224" s="236">
        <f>O224*H224</f>
        <v>0</v>
      </c>
      <c r="Q224" s="236">
        <v>0.080000000000000002</v>
      </c>
      <c r="R224" s="236">
        <f>Q224*H224</f>
        <v>12.0768</v>
      </c>
      <c r="S224" s="236">
        <v>0</v>
      </c>
      <c r="T224" s="237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8" t="s">
        <v>201</v>
      </c>
      <c r="AT224" s="238" t="s">
        <v>291</v>
      </c>
      <c r="AU224" s="238" t="s">
        <v>87</v>
      </c>
      <c r="AY224" s="18" t="s">
        <v>152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8" t="s">
        <v>21</v>
      </c>
      <c r="BK224" s="239">
        <f>ROUND(I224*H224,2)</f>
        <v>0</v>
      </c>
      <c r="BL224" s="18" t="s">
        <v>159</v>
      </c>
      <c r="BM224" s="238" t="s">
        <v>1137</v>
      </c>
    </row>
    <row r="225" s="14" customFormat="1">
      <c r="A225" s="14"/>
      <c r="B225" s="251"/>
      <c r="C225" s="252"/>
      <c r="D225" s="242" t="s">
        <v>161</v>
      </c>
      <c r="E225" s="252"/>
      <c r="F225" s="254" t="s">
        <v>1138</v>
      </c>
      <c r="G225" s="252"/>
      <c r="H225" s="255">
        <v>150.96000000000001</v>
      </c>
      <c r="I225" s="256"/>
      <c r="J225" s="252"/>
      <c r="K225" s="252"/>
      <c r="L225" s="257"/>
      <c r="M225" s="258"/>
      <c r="N225" s="259"/>
      <c r="O225" s="259"/>
      <c r="P225" s="259"/>
      <c r="Q225" s="259"/>
      <c r="R225" s="259"/>
      <c r="S225" s="259"/>
      <c r="T225" s="26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1" t="s">
        <v>161</v>
      </c>
      <c r="AU225" s="261" t="s">
        <v>87</v>
      </c>
      <c r="AV225" s="14" t="s">
        <v>87</v>
      </c>
      <c r="AW225" s="14" t="s">
        <v>4</v>
      </c>
      <c r="AX225" s="14" t="s">
        <v>21</v>
      </c>
      <c r="AY225" s="261" t="s">
        <v>152</v>
      </c>
    </row>
    <row r="226" s="2" customFormat="1" ht="37.8" customHeight="1">
      <c r="A226" s="39"/>
      <c r="B226" s="40"/>
      <c r="C226" s="227" t="s">
        <v>385</v>
      </c>
      <c r="D226" s="227" t="s">
        <v>154</v>
      </c>
      <c r="E226" s="228" t="s">
        <v>620</v>
      </c>
      <c r="F226" s="229" t="s">
        <v>621</v>
      </c>
      <c r="G226" s="230" t="s">
        <v>209</v>
      </c>
      <c r="H226" s="231">
        <v>15.5</v>
      </c>
      <c r="I226" s="232"/>
      <c r="J226" s="233">
        <f>ROUND(I226*H226,2)</f>
        <v>0</v>
      </c>
      <c r="K226" s="229" t="s">
        <v>158</v>
      </c>
      <c r="L226" s="45"/>
      <c r="M226" s="234" t="s">
        <v>1</v>
      </c>
      <c r="N226" s="235" t="s">
        <v>44</v>
      </c>
      <c r="O226" s="92"/>
      <c r="P226" s="236">
        <f>O226*H226</f>
        <v>0</v>
      </c>
      <c r="Q226" s="236">
        <v>0.1295</v>
      </c>
      <c r="R226" s="236">
        <f>Q226*H226</f>
        <v>2.00725</v>
      </c>
      <c r="S226" s="236">
        <v>0</v>
      </c>
      <c r="T226" s="237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8" t="s">
        <v>159</v>
      </c>
      <c r="AT226" s="238" t="s">
        <v>154</v>
      </c>
      <c r="AU226" s="238" t="s">
        <v>87</v>
      </c>
      <c r="AY226" s="18" t="s">
        <v>152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8" t="s">
        <v>21</v>
      </c>
      <c r="BK226" s="239">
        <f>ROUND(I226*H226,2)</f>
        <v>0</v>
      </c>
      <c r="BL226" s="18" t="s">
        <v>159</v>
      </c>
      <c r="BM226" s="238" t="s">
        <v>1139</v>
      </c>
    </row>
    <row r="227" s="13" customFormat="1">
      <c r="A227" s="13"/>
      <c r="B227" s="240"/>
      <c r="C227" s="241"/>
      <c r="D227" s="242" t="s">
        <v>161</v>
      </c>
      <c r="E227" s="243" t="s">
        <v>1</v>
      </c>
      <c r="F227" s="244" t="s">
        <v>623</v>
      </c>
      <c r="G227" s="241"/>
      <c r="H227" s="243" t="s">
        <v>1</v>
      </c>
      <c r="I227" s="245"/>
      <c r="J227" s="241"/>
      <c r="K227" s="241"/>
      <c r="L227" s="246"/>
      <c r="M227" s="247"/>
      <c r="N227" s="248"/>
      <c r="O227" s="248"/>
      <c r="P227" s="248"/>
      <c r="Q227" s="248"/>
      <c r="R227" s="248"/>
      <c r="S227" s="248"/>
      <c r="T227" s="24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0" t="s">
        <v>161</v>
      </c>
      <c r="AU227" s="250" t="s">
        <v>87</v>
      </c>
      <c r="AV227" s="13" t="s">
        <v>21</v>
      </c>
      <c r="AW227" s="13" t="s">
        <v>36</v>
      </c>
      <c r="AX227" s="13" t="s">
        <v>79</v>
      </c>
      <c r="AY227" s="250" t="s">
        <v>152</v>
      </c>
    </row>
    <row r="228" s="14" customFormat="1">
      <c r="A228" s="14"/>
      <c r="B228" s="251"/>
      <c r="C228" s="252"/>
      <c r="D228" s="242" t="s">
        <v>161</v>
      </c>
      <c r="E228" s="253" t="s">
        <v>1</v>
      </c>
      <c r="F228" s="254" t="s">
        <v>1140</v>
      </c>
      <c r="G228" s="252"/>
      <c r="H228" s="255">
        <v>15.5</v>
      </c>
      <c r="I228" s="256"/>
      <c r="J228" s="252"/>
      <c r="K228" s="252"/>
      <c r="L228" s="257"/>
      <c r="M228" s="258"/>
      <c r="N228" s="259"/>
      <c r="O228" s="259"/>
      <c r="P228" s="259"/>
      <c r="Q228" s="259"/>
      <c r="R228" s="259"/>
      <c r="S228" s="259"/>
      <c r="T228" s="26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1" t="s">
        <v>161</v>
      </c>
      <c r="AU228" s="261" t="s">
        <v>87</v>
      </c>
      <c r="AV228" s="14" t="s">
        <v>87</v>
      </c>
      <c r="AW228" s="14" t="s">
        <v>36</v>
      </c>
      <c r="AX228" s="14" t="s">
        <v>21</v>
      </c>
      <c r="AY228" s="261" t="s">
        <v>152</v>
      </c>
    </row>
    <row r="229" s="2" customFormat="1" ht="16.5" customHeight="1">
      <c r="A229" s="39"/>
      <c r="B229" s="40"/>
      <c r="C229" s="273" t="s">
        <v>391</v>
      </c>
      <c r="D229" s="273" t="s">
        <v>291</v>
      </c>
      <c r="E229" s="274" t="s">
        <v>626</v>
      </c>
      <c r="F229" s="275" t="s">
        <v>627</v>
      </c>
      <c r="G229" s="276" t="s">
        <v>209</v>
      </c>
      <c r="H229" s="277">
        <v>15.810000000000001</v>
      </c>
      <c r="I229" s="278"/>
      <c r="J229" s="279">
        <f>ROUND(I229*H229,2)</f>
        <v>0</v>
      </c>
      <c r="K229" s="275" t="s">
        <v>158</v>
      </c>
      <c r="L229" s="280"/>
      <c r="M229" s="281" t="s">
        <v>1</v>
      </c>
      <c r="N229" s="282" t="s">
        <v>44</v>
      </c>
      <c r="O229" s="92"/>
      <c r="P229" s="236">
        <f>O229*H229</f>
        <v>0</v>
      </c>
      <c r="Q229" s="236">
        <v>0.056120000000000003</v>
      </c>
      <c r="R229" s="236">
        <f>Q229*H229</f>
        <v>0.88725720000000008</v>
      </c>
      <c r="S229" s="236">
        <v>0</v>
      </c>
      <c r="T229" s="237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8" t="s">
        <v>201</v>
      </c>
      <c r="AT229" s="238" t="s">
        <v>291</v>
      </c>
      <c r="AU229" s="238" t="s">
        <v>87</v>
      </c>
      <c r="AY229" s="18" t="s">
        <v>152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8" t="s">
        <v>21</v>
      </c>
      <c r="BK229" s="239">
        <f>ROUND(I229*H229,2)</f>
        <v>0</v>
      </c>
      <c r="BL229" s="18" t="s">
        <v>159</v>
      </c>
      <c r="BM229" s="238" t="s">
        <v>1141</v>
      </c>
    </row>
    <row r="230" s="14" customFormat="1">
      <c r="A230" s="14"/>
      <c r="B230" s="251"/>
      <c r="C230" s="252"/>
      <c r="D230" s="242" t="s">
        <v>161</v>
      </c>
      <c r="E230" s="252"/>
      <c r="F230" s="254" t="s">
        <v>1142</v>
      </c>
      <c r="G230" s="252"/>
      <c r="H230" s="255">
        <v>15.810000000000001</v>
      </c>
      <c r="I230" s="256"/>
      <c r="J230" s="252"/>
      <c r="K230" s="252"/>
      <c r="L230" s="257"/>
      <c r="M230" s="258"/>
      <c r="N230" s="259"/>
      <c r="O230" s="259"/>
      <c r="P230" s="259"/>
      <c r="Q230" s="259"/>
      <c r="R230" s="259"/>
      <c r="S230" s="259"/>
      <c r="T230" s="26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1" t="s">
        <v>161</v>
      </c>
      <c r="AU230" s="261" t="s">
        <v>87</v>
      </c>
      <c r="AV230" s="14" t="s">
        <v>87</v>
      </c>
      <c r="AW230" s="14" t="s">
        <v>4</v>
      </c>
      <c r="AX230" s="14" t="s">
        <v>21</v>
      </c>
      <c r="AY230" s="261" t="s">
        <v>152</v>
      </c>
    </row>
    <row r="231" s="12" customFormat="1" ht="22.8" customHeight="1">
      <c r="A231" s="12"/>
      <c r="B231" s="211"/>
      <c r="C231" s="212"/>
      <c r="D231" s="213" t="s">
        <v>78</v>
      </c>
      <c r="E231" s="225" t="s">
        <v>757</v>
      </c>
      <c r="F231" s="225" t="s">
        <v>758</v>
      </c>
      <c r="G231" s="212"/>
      <c r="H231" s="212"/>
      <c r="I231" s="215"/>
      <c r="J231" s="226">
        <f>BK231</f>
        <v>0</v>
      </c>
      <c r="K231" s="212"/>
      <c r="L231" s="217"/>
      <c r="M231" s="218"/>
      <c r="N231" s="219"/>
      <c r="O231" s="219"/>
      <c r="P231" s="220">
        <f>SUM(P232:P235)</f>
        <v>0</v>
      </c>
      <c r="Q231" s="219"/>
      <c r="R231" s="220">
        <f>SUM(R232:R235)</f>
        <v>0</v>
      </c>
      <c r="S231" s="219"/>
      <c r="T231" s="221">
        <f>SUM(T232:T235)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22" t="s">
        <v>21</v>
      </c>
      <c r="AT231" s="223" t="s">
        <v>78</v>
      </c>
      <c r="AU231" s="223" t="s">
        <v>21</v>
      </c>
      <c r="AY231" s="222" t="s">
        <v>152</v>
      </c>
      <c r="BK231" s="224">
        <f>SUM(BK232:BK235)</f>
        <v>0</v>
      </c>
    </row>
    <row r="232" s="2" customFormat="1" ht="21.75" customHeight="1">
      <c r="A232" s="39"/>
      <c r="B232" s="40"/>
      <c r="C232" s="227" t="s">
        <v>397</v>
      </c>
      <c r="D232" s="227" t="s">
        <v>154</v>
      </c>
      <c r="E232" s="228" t="s">
        <v>760</v>
      </c>
      <c r="F232" s="229" t="s">
        <v>761</v>
      </c>
      <c r="G232" s="230" t="s">
        <v>281</v>
      </c>
      <c r="H232" s="231">
        <v>49.494</v>
      </c>
      <c r="I232" s="232"/>
      <c r="J232" s="233">
        <f>ROUND(I232*H232,2)</f>
        <v>0</v>
      </c>
      <c r="K232" s="229" t="s">
        <v>158</v>
      </c>
      <c r="L232" s="45"/>
      <c r="M232" s="234" t="s">
        <v>1</v>
      </c>
      <c r="N232" s="235" t="s">
        <v>44</v>
      </c>
      <c r="O232" s="92"/>
      <c r="P232" s="236">
        <f>O232*H232</f>
        <v>0</v>
      </c>
      <c r="Q232" s="236">
        <v>0</v>
      </c>
      <c r="R232" s="236">
        <f>Q232*H232</f>
        <v>0</v>
      </c>
      <c r="S232" s="236">
        <v>0</v>
      </c>
      <c r="T232" s="237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8" t="s">
        <v>159</v>
      </c>
      <c r="AT232" s="238" t="s">
        <v>154</v>
      </c>
      <c r="AU232" s="238" t="s">
        <v>87</v>
      </c>
      <c r="AY232" s="18" t="s">
        <v>152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8" t="s">
        <v>21</v>
      </c>
      <c r="BK232" s="239">
        <f>ROUND(I232*H232,2)</f>
        <v>0</v>
      </c>
      <c r="BL232" s="18" t="s">
        <v>159</v>
      </c>
      <c r="BM232" s="238" t="s">
        <v>1143</v>
      </c>
    </row>
    <row r="233" s="2" customFormat="1" ht="24.15" customHeight="1">
      <c r="A233" s="39"/>
      <c r="B233" s="40"/>
      <c r="C233" s="227" t="s">
        <v>403</v>
      </c>
      <c r="D233" s="227" t="s">
        <v>154</v>
      </c>
      <c r="E233" s="228" t="s">
        <v>764</v>
      </c>
      <c r="F233" s="229" t="s">
        <v>765</v>
      </c>
      <c r="G233" s="230" t="s">
        <v>281</v>
      </c>
      <c r="H233" s="231">
        <v>49.494</v>
      </c>
      <c r="I233" s="232"/>
      <c r="J233" s="233">
        <f>ROUND(I233*H233,2)</f>
        <v>0</v>
      </c>
      <c r="K233" s="229" t="s">
        <v>1</v>
      </c>
      <c r="L233" s="45"/>
      <c r="M233" s="234" t="s">
        <v>1</v>
      </c>
      <c r="N233" s="235" t="s">
        <v>44</v>
      </c>
      <c r="O233" s="92"/>
      <c r="P233" s="236">
        <f>O233*H233</f>
        <v>0</v>
      </c>
      <c r="Q233" s="236">
        <v>0</v>
      </c>
      <c r="R233" s="236">
        <f>Q233*H233</f>
        <v>0</v>
      </c>
      <c r="S233" s="236">
        <v>0</v>
      </c>
      <c r="T233" s="237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8" t="s">
        <v>159</v>
      </c>
      <c r="AT233" s="238" t="s">
        <v>154</v>
      </c>
      <c r="AU233" s="238" t="s">
        <v>87</v>
      </c>
      <c r="AY233" s="18" t="s">
        <v>152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8" t="s">
        <v>21</v>
      </c>
      <c r="BK233" s="239">
        <f>ROUND(I233*H233,2)</f>
        <v>0</v>
      </c>
      <c r="BL233" s="18" t="s">
        <v>159</v>
      </c>
      <c r="BM233" s="238" t="s">
        <v>1144</v>
      </c>
    </row>
    <row r="234" s="2" customFormat="1" ht="44.25" customHeight="1">
      <c r="A234" s="39"/>
      <c r="B234" s="40"/>
      <c r="C234" s="227" t="s">
        <v>409</v>
      </c>
      <c r="D234" s="227" t="s">
        <v>154</v>
      </c>
      <c r="E234" s="228" t="s">
        <v>776</v>
      </c>
      <c r="F234" s="229" t="s">
        <v>777</v>
      </c>
      <c r="G234" s="230" t="s">
        <v>281</v>
      </c>
      <c r="H234" s="231">
        <v>42.340000000000003</v>
      </c>
      <c r="I234" s="232"/>
      <c r="J234" s="233">
        <f>ROUND(I234*H234,2)</f>
        <v>0</v>
      </c>
      <c r="K234" s="229" t="s">
        <v>158</v>
      </c>
      <c r="L234" s="45"/>
      <c r="M234" s="234" t="s">
        <v>1</v>
      </c>
      <c r="N234" s="235" t="s">
        <v>44</v>
      </c>
      <c r="O234" s="92"/>
      <c r="P234" s="236">
        <f>O234*H234</f>
        <v>0</v>
      </c>
      <c r="Q234" s="236">
        <v>0</v>
      </c>
      <c r="R234" s="236">
        <f>Q234*H234</f>
        <v>0</v>
      </c>
      <c r="S234" s="236">
        <v>0</v>
      </c>
      <c r="T234" s="237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8" t="s">
        <v>159</v>
      </c>
      <c r="AT234" s="238" t="s">
        <v>154</v>
      </c>
      <c r="AU234" s="238" t="s">
        <v>87</v>
      </c>
      <c r="AY234" s="18" t="s">
        <v>152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8" t="s">
        <v>21</v>
      </c>
      <c r="BK234" s="239">
        <f>ROUND(I234*H234,2)</f>
        <v>0</v>
      </c>
      <c r="BL234" s="18" t="s">
        <v>159</v>
      </c>
      <c r="BM234" s="238" t="s">
        <v>1145</v>
      </c>
    </row>
    <row r="235" s="2" customFormat="1" ht="44.25" customHeight="1">
      <c r="A235" s="39"/>
      <c r="B235" s="40"/>
      <c r="C235" s="227" t="s">
        <v>413</v>
      </c>
      <c r="D235" s="227" t="s">
        <v>154</v>
      </c>
      <c r="E235" s="228" t="s">
        <v>780</v>
      </c>
      <c r="F235" s="229" t="s">
        <v>781</v>
      </c>
      <c r="G235" s="230" t="s">
        <v>281</v>
      </c>
      <c r="H235" s="231">
        <v>7.1539999999999999</v>
      </c>
      <c r="I235" s="232"/>
      <c r="J235" s="233">
        <f>ROUND(I235*H235,2)</f>
        <v>0</v>
      </c>
      <c r="K235" s="229" t="s">
        <v>158</v>
      </c>
      <c r="L235" s="45"/>
      <c r="M235" s="234" t="s">
        <v>1</v>
      </c>
      <c r="N235" s="235" t="s">
        <v>44</v>
      </c>
      <c r="O235" s="92"/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8" t="s">
        <v>159</v>
      </c>
      <c r="AT235" s="238" t="s">
        <v>154</v>
      </c>
      <c r="AU235" s="238" t="s">
        <v>87</v>
      </c>
      <c r="AY235" s="18" t="s">
        <v>152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8" t="s">
        <v>21</v>
      </c>
      <c r="BK235" s="239">
        <f>ROUND(I235*H235,2)</f>
        <v>0</v>
      </c>
      <c r="BL235" s="18" t="s">
        <v>159</v>
      </c>
      <c r="BM235" s="238" t="s">
        <v>1146</v>
      </c>
    </row>
    <row r="236" s="12" customFormat="1" ht="22.8" customHeight="1">
      <c r="A236" s="12"/>
      <c r="B236" s="211"/>
      <c r="C236" s="212"/>
      <c r="D236" s="213" t="s">
        <v>78</v>
      </c>
      <c r="E236" s="225" t="s">
        <v>783</v>
      </c>
      <c r="F236" s="225" t="s">
        <v>784</v>
      </c>
      <c r="G236" s="212"/>
      <c r="H236" s="212"/>
      <c r="I236" s="215"/>
      <c r="J236" s="226">
        <f>BK236</f>
        <v>0</v>
      </c>
      <c r="K236" s="212"/>
      <c r="L236" s="217"/>
      <c r="M236" s="218"/>
      <c r="N236" s="219"/>
      <c r="O236" s="219"/>
      <c r="P236" s="220">
        <f>P237</f>
        <v>0</v>
      </c>
      <c r="Q236" s="219"/>
      <c r="R236" s="220">
        <f>R237</f>
        <v>0</v>
      </c>
      <c r="S236" s="219"/>
      <c r="T236" s="221">
        <f>T237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22" t="s">
        <v>21</v>
      </c>
      <c r="AT236" s="223" t="s">
        <v>78</v>
      </c>
      <c r="AU236" s="223" t="s">
        <v>21</v>
      </c>
      <c r="AY236" s="222" t="s">
        <v>152</v>
      </c>
      <c r="BK236" s="224">
        <f>BK237</f>
        <v>0</v>
      </c>
    </row>
    <row r="237" s="2" customFormat="1" ht="24.15" customHeight="1">
      <c r="A237" s="39"/>
      <c r="B237" s="40"/>
      <c r="C237" s="227" t="s">
        <v>418</v>
      </c>
      <c r="D237" s="227" t="s">
        <v>154</v>
      </c>
      <c r="E237" s="228" t="s">
        <v>786</v>
      </c>
      <c r="F237" s="229" t="s">
        <v>787</v>
      </c>
      <c r="G237" s="230" t="s">
        <v>281</v>
      </c>
      <c r="H237" s="231">
        <v>342.089</v>
      </c>
      <c r="I237" s="232"/>
      <c r="J237" s="233">
        <f>ROUND(I237*H237,2)</f>
        <v>0</v>
      </c>
      <c r="K237" s="229" t="s">
        <v>158</v>
      </c>
      <c r="L237" s="45"/>
      <c r="M237" s="301" t="s">
        <v>1</v>
      </c>
      <c r="N237" s="302" t="s">
        <v>44</v>
      </c>
      <c r="O237" s="303"/>
      <c r="P237" s="304">
        <f>O237*H237</f>
        <v>0</v>
      </c>
      <c r="Q237" s="304">
        <v>0</v>
      </c>
      <c r="R237" s="304">
        <f>Q237*H237</f>
        <v>0</v>
      </c>
      <c r="S237" s="304">
        <v>0</v>
      </c>
      <c r="T237" s="30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8" t="s">
        <v>159</v>
      </c>
      <c r="AT237" s="238" t="s">
        <v>154</v>
      </c>
      <c r="AU237" s="238" t="s">
        <v>87</v>
      </c>
      <c r="AY237" s="18" t="s">
        <v>152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8" t="s">
        <v>21</v>
      </c>
      <c r="BK237" s="239">
        <f>ROUND(I237*H237,2)</f>
        <v>0</v>
      </c>
      <c r="BL237" s="18" t="s">
        <v>159</v>
      </c>
      <c r="BM237" s="238" t="s">
        <v>1147</v>
      </c>
    </row>
    <row r="238" s="2" customFormat="1" ht="6.96" customHeight="1">
      <c r="A238" s="39"/>
      <c r="B238" s="67"/>
      <c r="C238" s="68"/>
      <c r="D238" s="68"/>
      <c r="E238" s="68"/>
      <c r="F238" s="68"/>
      <c r="G238" s="68"/>
      <c r="H238" s="68"/>
      <c r="I238" s="68"/>
      <c r="J238" s="68"/>
      <c r="K238" s="68"/>
      <c r="L238" s="45"/>
      <c r="M238" s="39"/>
      <c r="O238" s="39"/>
      <c r="P238" s="39"/>
      <c r="Q238" s="39"/>
      <c r="R238" s="39"/>
      <c r="S238" s="39"/>
      <c r="T238" s="39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</row>
  </sheetData>
  <sheetProtection sheet="1" autoFilter="0" formatColumns="0" formatRows="0" objects="1" scenarios="1" spinCount="100000" saltValue="KEi7WtRva8MCKkZExGg/mBSJ3J1kzirKq0kBZOWJcxIpz+hT8BJmm7cqsnAhNJHLQXUXunVskMnmAoo6DthU7g==" hashValue="j25gZtxHSTclTby3PUCimePtAZ7LPeZMdsIM383/gMl5Wi2lU9u1xfhQtDcpXF491jw3PkZPc66VwpCHWgyJLg==" algorithmName="SHA-512" password="CA9C"/>
  <autoFilter ref="C126:K23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108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115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Nový Bor - BUS zastávky, parkování - ulice Liberecká</v>
      </c>
      <c r="F7" s="151"/>
      <c r="G7" s="151"/>
      <c r="H7" s="151"/>
      <c r="L7" s="21"/>
    </row>
    <row r="8" s="1" customFormat="1" ht="12" customHeight="1">
      <c r="B8" s="21"/>
      <c r="D8" s="151" t="s">
        <v>116</v>
      </c>
      <c r="L8" s="21"/>
    </row>
    <row r="9" s="2" customFormat="1" ht="16.5" customHeight="1">
      <c r="A9" s="39"/>
      <c r="B9" s="45"/>
      <c r="C9" s="39"/>
      <c r="D9" s="39"/>
      <c r="E9" s="152" t="s">
        <v>1148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118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30" customHeight="1">
      <c r="A11" s="39"/>
      <c r="B11" s="45"/>
      <c r="C11" s="39"/>
      <c r="D11" s="39"/>
      <c r="E11" s="153" t="s">
        <v>1149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19</v>
      </c>
      <c r="E13" s="39"/>
      <c r="F13" s="142" t="s">
        <v>1</v>
      </c>
      <c r="G13" s="39"/>
      <c r="H13" s="39"/>
      <c r="I13" s="151" t="s">
        <v>20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22</v>
      </c>
      <c r="E14" s="39"/>
      <c r="F14" s="142" t="s">
        <v>23</v>
      </c>
      <c r="G14" s="39"/>
      <c r="H14" s="39"/>
      <c r="I14" s="151" t="s">
        <v>24</v>
      </c>
      <c r="J14" s="154" t="str">
        <f>'Rekapitulace stavby'!AN8</f>
        <v>16. 4. 2024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28</v>
      </c>
      <c r="E16" s="39"/>
      <c r="F16" s="39"/>
      <c r="G16" s="39"/>
      <c r="H16" s="39"/>
      <c r="I16" s="151" t="s">
        <v>29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1" t="s">
        <v>31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32</v>
      </c>
      <c r="E19" s="39"/>
      <c r="F19" s="39"/>
      <c r="G19" s="39"/>
      <c r="H19" s="39"/>
      <c r="I19" s="151" t="s">
        <v>29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31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34</v>
      </c>
      <c r="E22" s="39"/>
      <c r="F22" s="39"/>
      <c r="G22" s="39"/>
      <c r="H22" s="39"/>
      <c r="I22" s="151" t="s">
        <v>29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>Ing. Martina Hřebřinová</v>
      </c>
      <c r="F23" s="39"/>
      <c r="G23" s="39"/>
      <c r="H23" s="39"/>
      <c r="I23" s="151" t="s">
        <v>31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37</v>
      </c>
      <c r="E25" s="39"/>
      <c r="F25" s="39"/>
      <c r="G25" s="39"/>
      <c r="H25" s="39"/>
      <c r="I25" s="151" t="s">
        <v>29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31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38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39</v>
      </c>
      <c r="E32" s="39"/>
      <c r="F32" s="39"/>
      <c r="G32" s="39"/>
      <c r="H32" s="39"/>
      <c r="I32" s="39"/>
      <c r="J32" s="161">
        <f>ROUND(J123,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41</v>
      </c>
      <c r="G34" s="39"/>
      <c r="H34" s="39"/>
      <c r="I34" s="162" t="s">
        <v>40</v>
      </c>
      <c r="J34" s="162" t="s">
        <v>42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43</v>
      </c>
      <c r="E35" s="151" t="s">
        <v>44</v>
      </c>
      <c r="F35" s="164">
        <f>ROUND((SUM(BE123:BE169)),  2)</f>
        <v>0</v>
      </c>
      <c r="G35" s="39"/>
      <c r="H35" s="39"/>
      <c r="I35" s="165">
        <v>0.20999999999999999</v>
      </c>
      <c r="J35" s="164">
        <f>ROUND(((SUM(BE123:BE169))*I35),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45</v>
      </c>
      <c r="F36" s="164">
        <f>ROUND((SUM(BF123:BF169)),  2)</f>
        <v>0</v>
      </c>
      <c r="G36" s="39"/>
      <c r="H36" s="39"/>
      <c r="I36" s="165">
        <v>0.12</v>
      </c>
      <c r="J36" s="164">
        <f>ROUND(((SUM(BF123:BF169))*I36),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46</v>
      </c>
      <c r="F37" s="164">
        <f>ROUND((SUM(BG123:BG169)),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47</v>
      </c>
      <c r="F38" s="164">
        <f>ROUND((SUM(BH123:BH169)),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48</v>
      </c>
      <c r="F39" s="164">
        <f>ROUND((SUM(BI123:BI169)),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49</v>
      </c>
      <c r="E41" s="168"/>
      <c r="F41" s="168"/>
      <c r="G41" s="169" t="s">
        <v>50</v>
      </c>
      <c r="H41" s="170" t="s">
        <v>51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52</v>
      </c>
      <c r="E50" s="174"/>
      <c r="F50" s="174"/>
      <c r="G50" s="173" t="s">
        <v>53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6"/>
      <c r="J61" s="178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56</v>
      </c>
      <c r="E65" s="179"/>
      <c r="F65" s="179"/>
      <c r="G65" s="173" t="s">
        <v>57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6"/>
      <c r="J76" s="178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Nový Bor - BUS zastávky, parkování - ulice Liberecká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116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1148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118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30" customHeight="1">
      <c r="A89" s="39"/>
      <c r="B89" s="40"/>
      <c r="C89" s="41"/>
      <c r="D89" s="41"/>
      <c r="E89" s="77" t="str">
        <f>E11</f>
        <v xml:space="preserve">SO 401A - Nasvětlení přechodu pro chodce vč. adaptační zóny 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22</v>
      </c>
      <c r="D91" s="41"/>
      <c r="E91" s="41"/>
      <c r="F91" s="28" t="str">
        <f>F14</f>
        <v>Nový Bor</v>
      </c>
      <c r="G91" s="41"/>
      <c r="H91" s="41"/>
      <c r="I91" s="33" t="s">
        <v>24</v>
      </c>
      <c r="J91" s="80" t="str">
        <f>IF(J14="","",J14)</f>
        <v>16. 4. 2024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28</v>
      </c>
      <c r="D93" s="41"/>
      <c r="E93" s="41"/>
      <c r="F93" s="28" t="str">
        <f>E17</f>
        <v xml:space="preserve"> </v>
      </c>
      <c r="G93" s="41"/>
      <c r="H93" s="41"/>
      <c r="I93" s="33" t="s">
        <v>34</v>
      </c>
      <c r="J93" s="37" t="str">
        <f>E23</f>
        <v>Ing. Martina Hřebřinová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32</v>
      </c>
      <c r="D94" s="41"/>
      <c r="E94" s="41"/>
      <c r="F94" s="28" t="str">
        <f>IF(E20="","",E20)</f>
        <v>Vyplň údaj</v>
      </c>
      <c r="G94" s="41"/>
      <c r="H94" s="41"/>
      <c r="I94" s="33" t="s">
        <v>37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121</v>
      </c>
      <c r="D96" s="186"/>
      <c r="E96" s="186"/>
      <c r="F96" s="186"/>
      <c r="G96" s="186"/>
      <c r="H96" s="186"/>
      <c r="I96" s="186"/>
      <c r="J96" s="187" t="s">
        <v>122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123</v>
      </c>
      <c r="D98" s="41"/>
      <c r="E98" s="41"/>
      <c r="F98" s="41"/>
      <c r="G98" s="41"/>
      <c r="H98" s="41"/>
      <c r="I98" s="41"/>
      <c r="J98" s="111">
        <f>J123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124</v>
      </c>
    </row>
    <row r="99" s="9" customFormat="1" ht="24.96" customHeight="1">
      <c r="A99" s="9"/>
      <c r="B99" s="189"/>
      <c r="C99" s="190"/>
      <c r="D99" s="191" t="s">
        <v>1150</v>
      </c>
      <c r="E99" s="192"/>
      <c r="F99" s="192"/>
      <c r="G99" s="192"/>
      <c r="H99" s="192"/>
      <c r="I99" s="192"/>
      <c r="J99" s="193">
        <f>J124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9"/>
      <c r="C100" s="190"/>
      <c r="D100" s="191" t="s">
        <v>1151</v>
      </c>
      <c r="E100" s="192"/>
      <c r="F100" s="192"/>
      <c r="G100" s="192"/>
      <c r="H100" s="192"/>
      <c r="I100" s="192"/>
      <c r="J100" s="193">
        <f>J149</f>
        <v>0</v>
      </c>
      <c r="K100" s="190"/>
      <c r="L100" s="19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9"/>
      <c r="C101" s="190"/>
      <c r="D101" s="191" t="s">
        <v>1152</v>
      </c>
      <c r="E101" s="192"/>
      <c r="F101" s="192"/>
      <c r="G101" s="192"/>
      <c r="H101" s="192"/>
      <c r="I101" s="192"/>
      <c r="J101" s="193">
        <f>J160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137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84" t="str">
        <f>E7</f>
        <v>Nový Bor - BUS zastávky, parkování - ulice Liberecká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1" customFormat="1" ht="12" customHeight="1">
      <c r="B112" s="22"/>
      <c r="C112" s="33" t="s">
        <v>116</v>
      </c>
      <c r="D112" s="23"/>
      <c r="E112" s="23"/>
      <c r="F112" s="23"/>
      <c r="G112" s="23"/>
      <c r="H112" s="23"/>
      <c r="I112" s="23"/>
      <c r="J112" s="23"/>
      <c r="K112" s="23"/>
      <c r="L112" s="21"/>
    </row>
    <row r="113" s="2" customFormat="1" ht="16.5" customHeight="1">
      <c r="A113" s="39"/>
      <c r="B113" s="40"/>
      <c r="C113" s="41"/>
      <c r="D113" s="41"/>
      <c r="E113" s="184" t="s">
        <v>1148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118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30" customHeight="1">
      <c r="A115" s="39"/>
      <c r="B115" s="40"/>
      <c r="C115" s="41"/>
      <c r="D115" s="41"/>
      <c r="E115" s="77" t="str">
        <f>E11</f>
        <v xml:space="preserve">SO 401A - Nasvětlení přechodu pro chodce vč. adaptační zóny 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22</v>
      </c>
      <c r="D117" s="41"/>
      <c r="E117" s="41"/>
      <c r="F117" s="28" t="str">
        <f>F14</f>
        <v>Nový Bor</v>
      </c>
      <c r="G117" s="41"/>
      <c r="H117" s="41"/>
      <c r="I117" s="33" t="s">
        <v>24</v>
      </c>
      <c r="J117" s="80" t="str">
        <f>IF(J14="","",J14)</f>
        <v>16. 4. 2024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5.65" customHeight="1">
      <c r="A119" s="39"/>
      <c r="B119" s="40"/>
      <c r="C119" s="33" t="s">
        <v>28</v>
      </c>
      <c r="D119" s="41"/>
      <c r="E119" s="41"/>
      <c r="F119" s="28" t="str">
        <f>E17</f>
        <v xml:space="preserve"> </v>
      </c>
      <c r="G119" s="41"/>
      <c r="H119" s="41"/>
      <c r="I119" s="33" t="s">
        <v>34</v>
      </c>
      <c r="J119" s="37" t="str">
        <f>E23</f>
        <v>Ing. Martina Hřebřinová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32</v>
      </c>
      <c r="D120" s="41"/>
      <c r="E120" s="41"/>
      <c r="F120" s="28" t="str">
        <f>IF(E20="","",E20)</f>
        <v>Vyplň údaj</v>
      </c>
      <c r="G120" s="41"/>
      <c r="H120" s="41"/>
      <c r="I120" s="33" t="s">
        <v>37</v>
      </c>
      <c r="J120" s="37" t="str">
        <f>E26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0"/>
      <c r="B122" s="201"/>
      <c r="C122" s="202" t="s">
        <v>138</v>
      </c>
      <c r="D122" s="203" t="s">
        <v>64</v>
      </c>
      <c r="E122" s="203" t="s">
        <v>60</v>
      </c>
      <c r="F122" s="203" t="s">
        <v>61</v>
      </c>
      <c r="G122" s="203" t="s">
        <v>139</v>
      </c>
      <c r="H122" s="203" t="s">
        <v>140</v>
      </c>
      <c r="I122" s="203" t="s">
        <v>141</v>
      </c>
      <c r="J122" s="203" t="s">
        <v>122</v>
      </c>
      <c r="K122" s="204" t="s">
        <v>142</v>
      </c>
      <c r="L122" s="205"/>
      <c r="M122" s="101" t="s">
        <v>1</v>
      </c>
      <c r="N122" s="102" t="s">
        <v>43</v>
      </c>
      <c r="O122" s="102" t="s">
        <v>143</v>
      </c>
      <c r="P122" s="102" t="s">
        <v>144</v>
      </c>
      <c r="Q122" s="102" t="s">
        <v>145</v>
      </c>
      <c r="R122" s="102" t="s">
        <v>146</v>
      </c>
      <c r="S122" s="102" t="s">
        <v>147</v>
      </c>
      <c r="T122" s="103" t="s">
        <v>148</v>
      </c>
      <c r="U122" s="200"/>
      <c r="V122" s="200"/>
      <c r="W122" s="200"/>
      <c r="X122" s="200"/>
      <c r="Y122" s="200"/>
      <c r="Z122" s="200"/>
      <c r="AA122" s="200"/>
      <c r="AB122" s="200"/>
      <c r="AC122" s="200"/>
      <c r="AD122" s="200"/>
      <c r="AE122" s="200"/>
    </row>
    <row r="123" s="2" customFormat="1" ht="22.8" customHeight="1">
      <c r="A123" s="39"/>
      <c r="B123" s="40"/>
      <c r="C123" s="108" t="s">
        <v>149</v>
      </c>
      <c r="D123" s="41"/>
      <c r="E123" s="41"/>
      <c r="F123" s="41"/>
      <c r="G123" s="41"/>
      <c r="H123" s="41"/>
      <c r="I123" s="41"/>
      <c r="J123" s="206">
        <f>BK123</f>
        <v>0</v>
      </c>
      <c r="K123" s="41"/>
      <c r="L123" s="45"/>
      <c r="M123" s="104"/>
      <c r="N123" s="207"/>
      <c r="O123" s="105"/>
      <c r="P123" s="208">
        <f>P124+P149+P160</f>
        <v>0</v>
      </c>
      <c r="Q123" s="105"/>
      <c r="R123" s="208">
        <f>R124+R149+R160</f>
        <v>0</v>
      </c>
      <c r="S123" s="105"/>
      <c r="T123" s="209">
        <f>T124+T149+T160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78</v>
      </c>
      <c r="AU123" s="18" t="s">
        <v>124</v>
      </c>
      <c r="BK123" s="210">
        <f>BK124+BK149+BK160</f>
        <v>0</v>
      </c>
    </row>
    <row r="124" s="12" customFormat="1" ht="25.92" customHeight="1">
      <c r="A124" s="12"/>
      <c r="B124" s="211"/>
      <c r="C124" s="212"/>
      <c r="D124" s="213" t="s">
        <v>78</v>
      </c>
      <c r="E124" s="214" t="s">
        <v>1153</v>
      </c>
      <c r="F124" s="214" t="s">
        <v>1154</v>
      </c>
      <c r="G124" s="212"/>
      <c r="H124" s="212"/>
      <c r="I124" s="215"/>
      <c r="J124" s="216">
        <f>BK124</f>
        <v>0</v>
      </c>
      <c r="K124" s="212"/>
      <c r="L124" s="217"/>
      <c r="M124" s="218"/>
      <c r="N124" s="219"/>
      <c r="O124" s="219"/>
      <c r="P124" s="220">
        <f>SUM(P125:P148)</f>
        <v>0</v>
      </c>
      <c r="Q124" s="219"/>
      <c r="R124" s="220">
        <f>SUM(R125:R148)</f>
        <v>0</v>
      </c>
      <c r="S124" s="219"/>
      <c r="T124" s="221">
        <f>SUM(T125:T148)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21</v>
      </c>
      <c r="AT124" s="223" t="s">
        <v>78</v>
      </c>
      <c r="AU124" s="223" t="s">
        <v>79</v>
      </c>
      <c r="AY124" s="222" t="s">
        <v>152</v>
      </c>
      <c r="BK124" s="224">
        <f>SUM(BK125:BK148)</f>
        <v>0</v>
      </c>
    </row>
    <row r="125" s="2" customFormat="1" ht="16.5" customHeight="1">
      <c r="A125" s="39"/>
      <c r="B125" s="40"/>
      <c r="C125" s="227" t="s">
        <v>21</v>
      </c>
      <c r="D125" s="227" t="s">
        <v>154</v>
      </c>
      <c r="E125" s="228" t="s">
        <v>21</v>
      </c>
      <c r="F125" s="229" t="s">
        <v>1155</v>
      </c>
      <c r="G125" s="230" t="s">
        <v>209</v>
      </c>
      <c r="H125" s="231">
        <v>75</v>
      </c>
      <c r="I125" s="232"/>
      <c r="J125" s="233">
        <f>ROUND(I125*H125,2)</f>
        <v>0</v>
      </c>
      <c r="K125" s="229" t="s">
        <v>1</v>
      </c>
      <c r="L125" s="45"/>
      <c r="M125" s="234" t="s">
        <v>1</v>
      </c>
      <c r="N125" s="235" t="s">
        <v>44</v>
      </c>
      <c r="O125" s="92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8" t="s">
        <v>159</v>
      </c>
      <c r="AT125" s="238" t="s">
        <v>154</v>
      </c>
      <c r="AU125" s="238" t="s">
        <v>21</v>
      </c>
      <c r="AY125" s="18" t="s">
        <v>152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8" t="s">
        <v>21</v>
      </c>
      <c r="BK125" s="239">
        <f>ROUND(I125*H125,2)</f>
        <v>0</v>
      </c>
      <c r="BL125" s="18" t="s">
        <v>159</v>
      </c>
      <c r="BM125" s="238" t="s">
        <v>87</v>
      </c>
    </row>
    <row r="126" s="2" customFormat="1" ht="16.5" customHeight="1">
      <c r="A126" s="39"/>
      <c r="B126" s="40"/>
      <c r="C126" s="227" t="s">
        <v>87</v>
      </c>
      <c r="D126" s="227" t="s">
        <v>154</v>
      </c>
      <c r="E126" s="228" t="s">
        <v>87</v>
      </c>
      <c r="F126" s="229" t="s">
        <v>1156</v>
      </c>
      <c r="G126" s="230" t="s">
        <v>209</v>
      </c>
      <c r="H126" s="231">
        <v>300</v>
      </c>
      <c r="I126" s="232"/>
      <c r="J126" s="233">
        <f>ROUND(I126*H126,2)</f>
        <v>0</v>
      </c>
      <c r="K126" s="229" t="s">
        <v>1</v>
      </c>
      <c r="L126" s="45"/>
      <c r="M126" s="234" t="s">
        <v>1</v>
      </c>
      <c r="N126" s="235" t="s">
        <v>44</v>
      </c>
      <c r="O126" s="92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8" t="s">
        <v>159</v>
      </c>
      <c r="AT126" s="238" t="s">
        <v>154</v>
      </c>
      <c r="AU126" s="238" t="s">
        <v>21</v>
      </c>
      <c r="AY126" s="18" t="s">
        <v>152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8" t="s">
        <v>21</v>
      </c>
      <c r="BK126" s="239">
        <f>ROUND(I126*H126,2)</f>
        <v>0</v>
      </c>
      <c r="BL126" s="18" t="s">
        <v>159</v>
      </c>
      <c r="BM126" s="238" t="s">
        <v>159</v>
      </c>
    </row>
    <row r="127" s="2" customFormat="1" ht="16.5" customHeight="1">
      <c r="A127" s="39"/>
      <c r="B127" s="40"/>
      <c r="C127" s="227" t="s">
        <v>169</v>
      </c>
      <c r="D127" s="227" t="s">
        <v>154</v>
      </c>
      <c r="E127" s="228" t="s">
        <v>169</v>
      </c>
      <c r="F127" s="229" t="s">
        <v>1157</v>
      </c>
      <c r="G127" s="230" t="s">
        <v>1158</v>
      </c>
      <c r="H127" s="231">
        <v>21</v>
      </c>
      <c r="I127" s="232"/>
      <c r="J127" s="233">
        <f>ROUND(I127*H127,2)</f>
        <v>0</v>
      </c>
      <c r="K127" s="229" t="s">
        <v>1</v>
      </c>
      <c r="L127" s="45"/>
      <c r="M127" s="234" t="s">
        <v>1</v>
      </c>
      <c r="N127" s="235" t="s">
        <v>44</v>
      </c>
      <c r="O127" s="92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8" t="s">
        <v>159</v>
      </c>
      <c r="AT127" s="238" t="s">
        <v>154</v>
      </c>
      <c r="AU127" s="238" t="s">
        <v>21</v>
      </c>
      <c r="AY127" s="18" t="s">
        <v>152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8" t="s">
        <v>21</v>
      </c>
      <c r="BK127" s="239">
        <f>ROUND(I127*H127,2)</f>
        <v>0</v>
      </c>
      <c r="BL127" s="18" t="s">
        <v>159</v>
      </c>
      <c r="BM127" s="238" t="s">
        <v>189</v>
      </c>
    </row>
    <row r="128" s="2" customFormat="1" ht="16.5" customHeight="1">
      <c r="A128" s="39"/>
      <c r="B128" s="40"/>
      <c r="C128" s="227" t="s">
        <v>159</v>
      </c>
      <c r="D128" s="227" t="s">
        <v>154</v>
      </c>
      <c r="E128" s="228" t="s">
        <v>159</v>
      </c>
      <c r="F128" s="229" t="s">
        <v>1159</v>
      </c>
      <c r="G128" s="230" t="s">
        <v>1158</v>
      </c>
      <c r="H128" s="231">
        <v>60</v>
      </c>
      <c r="I128" s="232"/>
      <c r="J128" s="233">
        <f>ROUND(I128*H128,2)</f>
        <v>0</v>
      </c>
      <c r="K128" s="229" t="s">
        <v>1</v>
      </c>
      <c r="L128" s="45"/>
      <c r="M128" s="234" t="s">
        <v>1</v>
      </c>
      <c r="N128" s="235" t="s">
        <v>44</v>
      </c>
      <c r="O128" s="92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8" t="s">
        <v>159</v>
      </c>
      <c r="AT128" s="238" t="s">
        <v>154</v>
      </c>
      <c r="AU128" s="238" t="s">
        <v>21</v>
      </c>
      <c r="AY128" s="18" t="s">
        <v>152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8" t="s">
        <v>21</v>
      </c>
      <c r="BK128" s="239">
        <f>ROUND(I128*H128,2)</f>
        <v>0</v>
      </c>
      <c r="BL128" s="18" t="s">
        <v>159</v>
      </c>
      <c r="BM128" s="238" t="s">
        <v>201</v>
      </c>
    </row>
    <row r="129" s="2" customFormat="1" ht="24.15" customHeight="1">
      <c r="A129" s="39"/>
      <c r="B129" s="40"/>
      <c r="C129" s="227" t="s">
        <v>183</v>
      </c>
      <c r="D129" s="227" t="s">
        <v>154</v>
      </c>
      <c r="E129" s="228" t="s">
        <v>183</v>
      </c>
      <c r="F129" s="229" t="s">
        <v>1160</v>
      </c>
      <c r="G129" s="230" t="s">
        <v>1158</v>
      </c>
      <c r="H129" s="231">
        <v>6</v>
      </c>
      <c r="I129" s="232"/>
      <c r="J129" s="233">
        <f>ROUND(I129*H129,2)</f>
        <v>0</v>
      </c>
      <c r="K129" s="229" t="s">
        <v>1</v>
      </c>
      <c r="L129" s="45"/>
      <c r="M129" s="234" t="s">
        <v>1</v>
      </c>
      <c r="N129" s="235" t="s">
        <v>44</v>
      </c>
      <c r="O129" s="92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8" t="s">
        <v>159</v>
      </c>
      <c r="AT129" s="238" t="s">
        <v>154</v>
      </c>
      <c r="AU129" s="238" t="s">
        <v>21</v>
      </c>
      <c r="AY129" s="18" t="s">
        <v>152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8" t="s">
        <v>21</v>
      </c>
      <c r="BK129" s="239">
        <f>ROUND(I129*H129,2)</f>
        <v>0</v>
      </c>
      <c r="BL129" s="18" t="s">
        <v>159</v>
      </c>
      <c r="BM129" s="238" t="s">
        <v>26</v>
      </c>
    </row>
    <row r="130" s="2" customFormat="1" ht="24.15" customHeight="1">
      <c r="A130" s="39"/>
      <c r="B130" s="40"/>
      <c r="C130" s="227" t="s">
        <v>189</v>
      </c>
      <c r="D130" s="227" t="s">
        <v>154</v>
      </c>
      <c r="E130" s="228" t="s">
        <v>189</v>
      </c>
      <c r="F130" s="229" t="s">
        <v>1161</v>
      </c>
      <c r="G130" s="230" t="s">
        <v>1158</v>
      </c>
      <c r="H130" s="231">
        <v>1</v>
      </c>
      <c r="I130" s="232"/>
      <c r="J130" s="233">
        <f>ROUND(I130*H130,2)</f>
        <v>0</v>
      </c>
      <c r="K130" s="229" t="s">
        <v>1</v>
      </c>
      <c r="L130" s="45"/>
      <c r="M130" s="234" t="s">
        <v>1</v>
      </c>
      <c r="N130" s="235" t="s">
        <v>44</v>
      </c>
      <c r="O130" s="92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8" t="s">
        <v>159</v>
      </c>
      <c r="AT130" s="238" t="s">
        <v>154</v>
      </c>
      <c r="AU130" s="238" t="s">
        <v>21</v>
      </c>
      <c r="AY130" s="18" t="s">
        <v>152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8" t="s">
        <v>21</v>
      </c>
      <c r="BK130" s="239">
        <f>ROUND(I130*H130,2)</f>
        <v>0</v>
      </c>
      <c r="BL130" s="18" t="s">
        <v>159</v>
      </c>
      <c r="BM130" s="238" t="s">
        <v>8</v>
      </c>
    </row>
    <row r="131" s="2" customFormat="1" ht="24.15" customHeight="1">
      <c r="A131" s="39"/>
      <c r="B131" s="40"/>
      <c r="C131" s="227" t="s">
        <v>195</v>
      </c>
      <c r="D131" s="227" t="s">
        <v>154</v>
      </c>
      <c r="E131" s="228" t="s">
        <v>195</v>
      </c>
      <c r="F131" s="229" t="s">
        <v>1162</v>
      </c>
      <c r="G131" s="230" t="s">
        <v>1158</v>
      </c>
      <c r="H131" s="231">
        <v>7</v>
      </c>
      <c r="I131" s="232"/>
      <c r="J131" s="233">
        <f>ROUND(I131*H131,2)</f>
        <v>0</v>
      </c>
      <c r="K131" s="229" t="s">
        <v>1</v>
      </c>
      <c r="L131" s="45"/>
      <c r="M131" s="234" t="s">
        <v>1</v>
      </c>
      <c r="N131" s="235" t="s">
        <v>44</v>
      </c>
      <c r="O131" s="92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8" t="s">
        <v>159</v>
      </c>
      <c r="AT131" s="238" t="s">
        <v>154</v>
      </c>
      <c r="AU131" s="238" t="s">
        <v>21</v>
      </c>
      <c r="AY131" s="18" t="s">
        <v>152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8" t="s">
        <v>21</v>
      </c>
      <c r="BK131" s="239">
        <f>ROUND(I131*H131,2)</f>
        <v>0</v>
      </c>
      <c r="BL131" s="18" t="s">
        <v>159</v>
      </c>
      <c r="BM131" s="238" t="s">
        <v>236</v>
      </c>
    </row>
    <row r="132" s="2" customFormat="1" ht="24.15" customHeight="1">
      <c r="A132" s="39"/>
      <c r="B132" s="40"/>
      <c r="C132" s="227" t="s">
        <v>201</v>
      </c>
      <c r="D132" s="227" t="s">
        <v>154</v>
      </c>
      <c r="E132" s="228" t="s">
        <v>201</v>
      </c>
      <c r="F132" s="229" t="s">
        <v>1163</v>
      </c>
      <c r="G132" s="230" t="s">
        <v>1158</v>
      </c>
      <c r="H132" s="231">
        <v>3</v>
      </c>
      <c r="I132" s="232"/>
      <c r="J132" s="233">
        <f>ROUND(I132*H132,2)</f>
        <v>0</v>
      </c>
      <c r="K132" s="229" t="s">
        <v>1</v>
      </c>
      <c r="L132" s="45"/>
      <c r="M132" s="234" t="s">
        <v>1</v>
      </c>
      <c r="N132" s="235" t="s">
        <v>44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159</v>
      </c>
      <c r="AT132" s="238" t="s">
        <v>154</v>
      </c>
      <c r="AU132" s="238" t="s">
        <v>21</v>
      </c>
      <c r="AY132" s="18" t="s">
        <v>152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21</v>
      </c>
      <c r="BK132" s="239">
        <f>ROUND(I132*H132,2)</f>
        <v>0</v>
      </c>
      <c r="BL132" s="18" t="s">
        <v>159</v>
      </c>
      <c r="BM132" s="238" t="s">
        <v>249</v>
      </c>
    </row>
    <row r="133" s="2" customFormat="1" ht="24.15" customHeight="1">
      <c r="A133" s="39"/>
      <c r="B133" s="40"/>
      <c r="C133" s="227" t="s">
        <v>206</v>
      </c>
      <c r="D133" s="227" t="s">
        <v>154</v>
      </c>
      <c r="E133" s="228" t="s">
        <v>206</v>
      </c>
      <c r="F133" s="229" t="s">
        <v>1164</v>
      </c>
      <c r="G133" s="230" t="s">
        <v>1158</v>
      </c>
      <c r="H133" s="231">
        <v>4</v>
      </c>
      <c r="I133" s="232"/>
      <c r="J133" s="233">
        <f>ROUND(I133*H133,2)</f>
        <v>0</v>
      </c>
      <c r="K133" s="229" t="s">
        <v>1</v>
      </c>
      <c r="L133" s="45"/>
      <c r="M133" s="234" t="s">
        <v>1</v>
      </c>
      <c r="N133" s="235" t="s">
        <v>44</v>
      </c>
      <c r="O133" s="92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8" t="s">
        <v>159</v>
      </c>
      <c r="AT133" s="238" t="s">
        <v>154</v>
      </c>
      <c r="AU133" s="238" t="s">
        <v>21</v>
      </c>
      <c r="AY133" s="18" t="s">
        <v>152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8" t="s">
        <v>21</v>
      </c>
      <c r="BK133" s="239">
        <f>ROUND(I133*H133,2)</f>
        <v>0</v>
      </c>
      <c r="BL133" s="18" t="s">
        <v>159</v>
      </c>
      <c r="BM133" s="238" t="s">
        <v>257</v>
      </c>
    </row>
    <row r="134" s="2" customFormat="1" ht="16.5" customHeight="1">
      <c r="A134" s="39"/>
      <c r="B134" s="40"/>
      <c r="C134" s="227" t="s">
        <v>26</v>
      </c>
      <c r="D134" s="227" t="s">
        <v>154</v>
      </c>
      <c r="E134" s="228" t="s">
        <v>26</v>
      </c>
      <c r="F134" s="229" t="s">
        <v>1165</v>
      </c>
      <c r="G134" s="230" t="s">
        <v>1158</v>
      </c>
      <c r="H134" s="231">
        <v>4</v>
      </c>
      <c r="I134" s="232"/>
      <c r="J134" s="233">
        <f>ROUND(I134*H134,2)</f>
        <v>0</v>
      </c>
      <c r="K134" s="229" t="s">
        <v>1</v>
      </c>
      <c r="L134" s="45"/>
      <c r="M134" s="234" t="s">
        <v>1</v>
      </c>
      <c r="N134" s="235" t="s">
        <v>44</v>
      </c>
      <c r="O134" s="92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8" t="s">
        <v>159</v>
      </c>
      <c r="AT134" s="238" t="s">
        <v>154</v>
      </c>
      <c r="AU134" s="238" t="s">
        <v>21</v>
      </c>
      <c r="AY134" s="18" t="s">
        <v>152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8" t="s">
        <v>21</v>
      </c>
      <c r="BK134" s="239">
        <f>ROUND(I134*H134,2)</f>
        <v>0</v>
      </c>
      <c r="BL134" s="18" t="s">
        <v>159</v>
      </c>
      <c r="BM134" s="238" t="s">
        <v>271</v>
      </c>
    </row>
    <row r="135" s="2" customFormat="1" ht="16.5" customHeight="1">
      <c r="A135" s="39"/>
      <c r="B135" s="40"/>
      <c r="C135" s="227" t="s">
        <v>218</v>
      </c>
      <c r="D135" s="227" t="s">
        <v>154</v>
      </c>
      <c r="E135" s="228" t="s">
        <v>218</v>
      </c>
      <c r="F135" s="229" t="s">
        <v>1166</v>
      </c>
      <c r="G135" s="230" t="s">
        <v>1158</v>
      </c>
      <c r="H135" s="231">
        <v>4</v>
      </c>
      <c r="I135" s="232"/>
      <c r="J135" s="233">
        <f>ROUND(I135*H135,2)</f>
        <v>0</v>
      </c>
      <c r="K135" s="229" t="s">
        <v>1</v>
      </c>
      <c r="L135" s="45"/>
      <c r="M135" s="234" t="s">
        <v>1</v>
      </c>
      <c r="N135" s="235" t="s">
        <v>44</v>
      </c>
      <c r="O135" s="92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159</v>
      </c>
      <c r="AT135" s="238" t="s">
        <v>154</v>
      </c>
      <c r="AU135" s="238" t="s">
        <v>21</v>
      </c>
      <c r="AY135" s="18" t="s">
        <v>152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21</v>
      </c>
      <c r="BK135" s="239">
        <f>ROUND(I135*H135,2)</f>
        <v>0</v>
      </c>
      <c r="BL135" s="18" t="s">
        <v>159</v>
      </c>
      <c r="BM135" s="238" t="s">
        <v>278</v>
      </c>
    </row>
    <row r="136" s="2" customFormat="1" ht="16.5" customHeight="1">
      <c r="A136" s="39"/>
      <c r="B136" s="40"/>
      <c r="C136" s="227" t="s">
        <v>8</v>
      </c>
      <c r="D136" s="227" t="s">
        <v>154</v>
      </c>
      <c r="E136" s="228" t="s">
        <v>8</v>
      </c>
      <c r="F136" s="229" t="s">
        <v>1167</v>
      </c>
      <c r="G136" s="230" t="s">
        <v>1158</v>
      </c>
      <c r="H136" s="231">
        <v>7</v>
      </c>
      <c r="I136" s="232"/>
      <c r="J136" s="233">
        <f>ROUND(I136*H136,2)</f>
        <v>0</v>
      </c>
      <c r="K136" s="229" t="s">
        <v>1</v>
      </c>
      <c r="L136" s="45"/>
      <c r="M136" s="234" t="s">
        <v>1</v>
      </c>
      <c r="N136" s="235" t="s">
        <v>44</v>
      </c>
      <c r="O136" s="92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8" t="s">
        <v>159</v>
      </c>
      <c r="AT136" s="238" t="s">
        <v>154</v>
      </c>
      <c r="AU136" s="238" t="s">
        <v>21</v>
      </c>
      <c r="AY136" s="18" t="s">
        <v>152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8" t="s">
        <v>21</v>
      </c>
      <c r="BK136" s="239">
        <f>ROUND(I136*H136,2)</f>
        <v>0</v>
      </c>
      <c r="BL136" s="18" t="s">
        <v>159</v>
      </c>
      <c r="BM136" s="238" t="s">
        <v>290</v>
      </c>
    </row>
    <row r="137" s="2" customFormat="1" ht="16.5" customHeight="1">
      <c r="A137" s="39"/>
      <c r="B137" s="40"/>
      <c r="C137" s="227" t="s">
        <v>230</v>
      </c>
      <c r="D137" s="227" t="s">
        <v>154</v>
      </c>
      <c r="E137" s="228" t="s">
        <v>230</v>
      </c>
      <c r="F137" s="229" t="s">
        <v>1168</v>
      </c>
      <c r="G137" s="230" t="s">
        <v>209</v>
      </c>
      <c r="H137" s="231">
        <v>230</v>
      </c>
      <c r="I137" s="232"/>
      <c r="J137" s="233">
        <f>ROUND(I137*H137,2)</f>
        <v>0</v>
      </c>
      <c r="K137" s="229" t="s">
        <v>1</v>
      </c>
      <c r="L137" s="45"/>
      <c r="M137" s="234" t="s">
        <v>1</v>
      </c>
      <c r="N137" s="235" t="s">
        <v>44</v>
      </c>
      <c r="O137" s="92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159</v>
      </c>
      <c r="AT137" s="238" t="s">
        <v>154</v>
      </c>
      <c r="AU137" s="238" t="s">
        <v>21</v>
      </c>
      <c r="AY137" s="18" t="s">
        <v>152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21</v>
      </c>
      <c r="BK137" s="239">
        <f>ROUND(I137*H137,2)</f>
        <v>0</v>
      </c>
      <c r="BL137" s="18" t="s">
        <v>159</v>
      </c>
      <c r="BM137" s="238" t="s">
        <v>303</v>
      </c>
    </row>
    <row r="138" s="2" customFormat="1" ht="21.75" customHeight="1">
      <c r="A138" s="39"/>
      <c r="B138" s="40"/>
      <c r="C138" s="227" t="s">
        <v>236</v>
      </c>
      <c r="D138" s="227" t="s">
        <v>154</v>
      </c>
      <c r="E138" s="228" t="s">
        <v>236</v>
      </c>
      <c r="F138" s="229" t="s">
        <v>1169</v>
      </c>
      <c r="G138" s="230" t="s">
        <v>209</v>
      </c>
      <c r="H138" s="231">
        <v>24</v>
      </c>
      <c r="I138" s="232"/>
      <c r="J138" s="233">
        <f>ROUND(I138*H138,2)</f>
        <v>0</v>
      </c>
      <c r="K138" s="229" t="s">
        <v>1</v>
      </c>
      <c r="L138" s="45"/>
      <c r="M138" s="234" t="s">
        <v>1</v>
      </c>
      <c r="N138" s="235" t="s">
        <v>44</v>
      </c>
      <c r="O138" s="92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159</v>
      </c>
      <c r="AT138" s="238" t="s">
        <v>154</v>
      </c>
      <c r="AU138" s="238" t="s">
        <v>21</v>
      </c>
      <c r="AY138" s="18" t="s">
        <v>152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21</v>
      </c>
      <c r="BK138" s="239">
        <f>ROUND(I138*H138,2)</f>
        <v>0</v>
      </c>
      <c r="BL138" s="18" t="s">
        <v>159</v>
      </c>
      <c r="BM138" s="238" t="s">
        <v>314</v>
      </c>
    </row>
    <row r="139" s="2" customFormat="1" ht="16.5" customHeight="1">
      <c r="A139" s="39"/>
      <c r="B139" s="40"/>
      <c r="C139" s="227" t="s">
        <v>243</v>
      </c>
      <c r="D139" s="227" t="s">
        <v>154</v>
      </c>
      <c r="E139" s="228" t="s">
        <v>243</v>
      </c>
      <c r="F139" s="229" t="s">
        <v>1170</v>
      </c>
      <c r="G139" s="230" t="s">
        <v>209</v>
      </c>
      <c r="H139" s="231">
        <v>170</v>
      </c>
      <c r="I139" s="232"/>
      <c r="J139" s="233">
        <f>ROUND(I139*H139,2)</f>
        <v>0</v>
      </c>
      <c r="K139" s="229" t="s">
        <v>1</v>
      </c>
      <c r="L139" s="45"/>
      <c r="M139" s="234" t="s">
        <v>1</v>
      </c>
      <c r="N139" s="235" t="s">
        <v>44</v>
      </c>
      <c r="O139" s="92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8" t="s">
        <v>159</v>
      </c>
      <c r="AT139" s="238" t="s">
        <v>154</v>
      </c>
      <c r="AU139" s="238" t="s">
        <v>21</v>
      </c>
      <c r="AY139" s="18" t="s">
        <v>152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8" t="s">
        <v>21</v>
      </c>
      <c r="BK139" s="239">
        <f>ROUND(I139*H139,2)</f>
        <v>0</v>
      </c>
      <c r="BL139" s="18" t="s">
        <v>159</v>
      </c>
      <c r="BM139" s="238" t="s">
        <v>325</v>
      </c>
    </row>
    <row r="140" s="2" customFormat="1" ht="16.5" customHeight="1">
      <c r="A140" s="39"/>
      <c r="B140" s="40"/>
      <c r="C140" s="227" t="s">
        <v>249</v>
      </c>
      <c r="D140" s="227" t="s">
        <v>154</v>
      </c>
      <c r="E140" s="228" t="s">
        <v>249</v>
      </c>
      <c r="F140" s="229" t="s">
        <v>1171</v>
      </c>
      <c r="G140" s="230" t="s">
        <v>209</v>
      </c>
      <c r="H140" s="231">
        <v>7</v>
      </c>
      <c r="I140" s="232"/>
      <c r="J140" s="233">
        <f>ROUND(I140*H140,2)</f>
        <v>0</v>
      </c>
      <c r="K140" s="229" t="s">
        <v>1</v>
      </c>
      <c r="L140" s="45"/>
      <c r="M140" s="234" t="s">
        <v>1</v>
      </c>
      <c r="N140" s="235" t="s">
        <v>44</v>
      </c>
      <c r="O140" s="92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159</v>
      </c>
      <c r="AT140" s="238" t="s">
        <v>154</v>
      </c>
      <c r="AU140" s="238" t="s">
        <v>21</v>
      </c>
      <c r="AY140" s="18" t="s">
        <v>152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21</v>
      </c>
      <c r="BK140" s="239">
        <f>ROUND(I140*H140,2)</f>
        <v>0</v>
      </c>
      <c r="BL140" s="18" t="s">
        <v>159</v>
      </c>
      <c r="BM140" s="238" t="s">
        <v>335</v>
      </c>
    </row>
    <row r="141" s="2" customFormat="1" ht="16.5" customHeight="1">
      <c r="A141" s="39"/>
      <c r="B141" s="40"/>
      <c r="C141" s="227" t="s">
        <v>253</v>
      </c>
      <c r="D141" s="227" t="s">
        <v>154</v>
      </c>
      <c r="E141" s="228" t="s">
        <v>253</v>
      </c>
      <c r="F141" s="229" t="s">
        <v>1172</v>
      </c>
      <c r="G141" s="230" t="s">
        <v>209</v>
      </c>
      <c r="H141" s="231">
        <v>85</v>
      </c>
      <c r="I141" s="232"/>
      <c r="J141" s="233">
        <f>ROUND(I141*H141,2)</f>
        <v>0</v>
      </c>
      <c r="K141" s="229" t="s">
        <v>1</v>
      </c>
      <c r="L141" s="45"/>
      <c r="M141" s="234" t="s">
        <v>1</v>
      </c>
      <c r="N141" s="235" t="s">
        <v>44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159</v>
      </c>
      <c r="AT141" s="238" t="s">
        <v>154</v>
      </c>
      <c r="AU141" s="238" t="s">
        <v>21</v>
      </c>
      <c r="AY141" s="18" t="s">
        <v>152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21</v>
      </c>
      <c r="BK141" s="239">
        <f>ROUND(I141*H141,2)</f>
        <v>0</v>
      </c>
      <c r="BL141" s="18" t="s">
        <v>159</v>
      </c>
      <c r="BM141" s="238" t="s">
        <v>346</v>
      </c>
    </row>
    <row r="142" s="2" customFormat="1" ht="16.5" customHeight="1">
      <c r="A142" s="39"/>
      <c r="B142" s="40"/>
      <c r="C142" s="227" t="s">
        <v>257</v>
      </c>
      <c r="D142" s="227" t="s">
        <v>154</v>
      </c>
      <c r="E142" s="228" t="s">
        <v>257</v>
      </c>
      <c r="F142" s="229" t="s">
        <v>1173</v>
      </c>
      <c r="G142" s="230" t="s">
        <v>209</v>
      </c>
      <c r="H142" s="231">
        <v>330</v>
      </c>
      <c r="I142" s="232"/>
      <c r="J142" s="233">
        <f>ROUND(I142*H142,2)</f>
        <v>0</v>
      </c>
      <c r="K142" s="229" t="s">
        <v>1</v>
      </c>
      <c r="L142" s="45"/>
      <c r="M142" s="234" t="s">
        <v>1</v>
      </c>
      <c r="N142" s="235" t="s">
        <v>44</v>
      </c>
      <c r="O142" s="92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8" t="s">
        <v>159</v>
      </c>
      <c r="AT142" s="238" t="s">
        <v>154</v>
      </c>
      <c r="AU142" s="238" t="s">
        <v>21</v>
      </c>
      <c r="AY142" s="18" t="s">
        <v>152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8" t="s">
        <v>21</v>
      </c>
      <c r="BK142" s="239">
        <f>ROUND(I142*H142,2)</f>
        <v>0</v>
      </c>
      <c r="BL142" s="18" t="s">
        <v>159</v>
      </c>
      <c r="BM142" s="238" t="s">
        <v>357</v>
      </c>
    </row>
    <row r="143" s="2" customFormat="1" ht="16.5" customHeight="1">
      <c r="A143" s="39"/>
      <c r="B143" s="40"/>
      <c r="C143" s="227" t="s">
        <v>261</v>
      </c>
      <c r="D143" s="227" t="s">
        <v>154</v>
      </c>
      <c r="E143" s="228" t="s">
        <v>261</v>
      </c>
      <c r="F143" s="229" t="s">
        <v>1174</v>
      </c>
      <c r="G143" s="230" t="s">
        <v>1158</v>
      </c>
      <c r="H143" s="231">
        <v>2</v>
      </c>
      <c r="I143" s="232"/>
      <c r="J143" s="233">
        <f>ROUND(I143*H143,2)</f>
        <v>0</v>
      </c>
      <c r="K143" s="229" t="s">
        <v>1</v>
      </c>
      <c r="L143" s="45"/>
      <c r="M143" s="234" t="s">
        <v>1</v>
      </c>
      <c r="N143" s="235" t="s">
        <v>44</v>
      </c>
      <c r="O143" s="92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159</v>
      </c>
      <c r="AT143" s="238" t="s">
        <v>154</v>
      </c>
      <c r="AU143" s="238" t="s">
        <v>21</v>
      </c>
      <c r="AY143" s="18" t="s">
        <v>152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21</v>
      </c>
      <c r="BK143" s="239">
        <f>ROUND(I143*H143,2)</f>
        <v>0</v>
      </c>
      <c r="BL143" s="18" t="s">
        <v>159</v>
      </c>
      <c r="BM143" s="238" t="s">
        <v>367</v>
      </c>
    </row>
    <row r="144" s="2" customFormat="1" ht="16.5" customHeight="1">
      <c r="A144" s="39"/>
      <c r="B144" s="40"/>
      <c r="C144" s="227" t="s">
        <v>271</v>
      </c>
      <c r="D144" s="227" t="s">
        <v>154</v>
      </c>
      <c r="E144" s="228" t="s">
        <v>271</v>
      </c>
      <c r="F144" s="229" t="s">
        <v>1175</v>
      </c>
      <c r="G144" s="230" t="s">
        <v>226</v>
      </c>
      <c r="H144" s="231">
        <v>9.5999999999999996</v>
      </c>
      <c r="I144" s="232"/>
      <c r="J144" s="233">
        <f>ROUND(I144*H144,2)</f>
        <v>0</v>
      </c>
      <c r="K144" s="229" t="s">
        <v>1</v>
      </c>
      <c r="L144" s="45"/>
      <c r="M144" s="234" t="s">
        <v>1</v>
      </c>
      <c r="N144" s="235" t="s">
        <v>44</v>
      </c>
      <c r="O144" s="92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8" t="s">
        <v>159</v>
      </c>
      <c r="AT144" s="238" t="s">
        <v>154</v>
      </c>
      <c r="AU144" s="238" t="s">
        <v>21</v>
      </c>
      <c r="AY144" s="18" t="s">
        <v>152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8" t="s">
        <v>21</v>
      </c>
      <c r="BK144" s="239">
        <f>ROUND(I144*H144,2)</f>
        <v>0</v>
      </c>
      <c r="BL144" s="18" t="s">
        <v>159</v>
      </c>
      <c r="BM144" s="238" t="s">
        <v>379</v>
      </c>
    </row>
    <row r="145" s="2" customFormat="1" ht="16.5" customHeight="1">
      <c r="A145" s="39"/>
      <c r="B145" s="40"/>
      <c r="C145" s="227" t="s">
        <v>7</v>
      </c>
      <c r="D145" s="227" t="s">
        <v>154</v>
      </c>
      <c r="E145" s="228" t="s">
        <v>7</v>
      </c>
      <c r="F145" s="229" t="s">
        <v>1176</v>
      </c>
      <c r="G145" s="230" t="s">
        <v>1158</v>
      </c>
      <c r="H145" s="231">
        <v>7</v>
      </c>
      <c r="I145" s="232"/>
      <c r="J145" s="233">
        <f>ROUND(I145*H145,2)</f>
        <v>0</v>
      </c>
      <c r="K145" s="229" t="s">
        <v>1</v>
      </c>
      <c r="L145" s="45"/>
      <c r="M145" s="234" t="s">
        <v>1</v>
      </c>
      <c r="N145" s="235" t="s">
        <v>44</v>
      </c>
      <c r="O145" s="92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159</v>
      </c>
      <c r="AT145" s="238" t="s">
        <v>154</v>
      </c>
      <c r="AU145" s="238" t="s">
        <v>21</v>
      </c>
      <c r="AY145" s="18" t="s">
        <v>152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21</v>
      </c>
      <c r="BK145" s="239">
        <f>ROUND(I145*H145,2)</f>
        <v>0</v>
      </c>
      <c r="BL145" s="18" t="s">
        <v>159</v>
      </c>
      <c r="BM145" s="238" t="s">
        <v>391</v>
      </c>
    </row>
    <row r="146" s="2" customFormat="1" ht="16.5" customHeight="1">
      <c r="A146" s="39"/>
      <c r="B146" s="40"/>
      <c r="C146" s="227" t="s">
        <v>278</v>
      </c>
      <c r="D146" s="227" t="s">
        <v>154</v>
      </c>
      <c r="E146" s="228" t="s">
        <v>278</v>
      </c>
      <c r="F146" s="229" t="s">
        <v>1177</v>
      </c>
      <c r="G146" s="230" t="s">
        <v>1158</v>
      </c>
      <c r="H146" s="231">
        <v>7</v>
      </c>
      <c r="I146" s="232"/>
      <c r="J146" s="233">
        <f>ROUND(I146*H146,2)</f>
        <v>0</v>
      </c>
      <c r="K146" s="229" t="s">
        <v>1</v>
      </c>
      <c r="L146" s="45"/>
      <c r="M146" s="234" t="s">
        <v>1</v>
      </c>
      <c r="N146" s="235" t="s">
        <v>44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159</v>
      </c>
      <c r="AT146" s="238" t="s">
        <v>154</v>
      </c>
      <c r="AU146" s="238" t="s">
        <v>21</v>
      </c>
      <c r="AY146" s="18" t="s">
        <v>152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21</v>
      </c>
      <c r="BK146" s="239">
        <f>ROUND(I146*H146,2)</f>
        <v>0</v>
      </c>
      <c r="BL146" s="18" t="s">
        <v>159</v>
      </c>
      <c r="BM146" s="238" t="s">
        <v>403</v>
      </c>
    </row>
    <row r="147" s="2" customFormat="1" ht="16.5" customHeight="1">
      <c r="A147" s="39"/>
      <c r="B147" s="40"/>
      <c r="C147" s="227" t="s">
        <v>284</v>
      </c>
      <c r="D147" s="227" t="s">
        <v>154</v>
      </c>
      <c r="E147" s="228" t="s">
        <v>284</v>
      </c>
      <c r="F147" s="229" t="s">
        <v>1178</v>
      </c>
      <c r="G147" s="230" t="s">
        <v>226</v>
      </c>
      <c r="H147" s="231">
        <v>10.6</v>
      </c>
      <c r="I147" s="232"/>
      <c r="J147" s="233">
        <f>ROUND(I147*H147,2)</f>
        <v>0</v>
      </c>
      <c r="K147" s="229" t="s">
        <v>1</v>
      </c>
      <c r="L147" s="45"/>
      <c r="M147" s="234" t="s">
        <v>1</v>
      </c>
      <c r="N147" s="235" t="s">
        <v>44</v>
      </c>
      <c r="O147" s="92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159</v>
      </c>
      <c r="AT147" s="238" t="s">
        <v>154</v>
      </c>
      <c r="AU147" s="238" t="s">
        <v>21</v>
      </c>
      <c r="AY147" s="18" t="s">
        <v>152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21</v>
      </c>
      <c r="BK147" s="239">
        <f>ROUND(I147*H147,2)</f>
        <v>0</v>
      </c>
      <c r="BL147" s="18" t="s">
        <v>159</v>
      </c>
      <c r="BM147" s="238" t="s">
        <v>413</v>
      </c>
    </row>
    <row r="148" s="2" customFormat="1" ht="16.5" customHeight="1">
      <c r="A148" s="39"/>
      <c r="B148" s="40"/>
      <c r="C148" s="227" t="s">
        <v>290</v>
      </c>
      <c r="D148" s="227" t="s">
        <v>154</v>
      </c>
      <c r="E148" s="228" t="s">
        <v>290</v>
      </c>
      <c r="F148" s="229" t="s">
        <v>1179</v>
      </c>
      <c r="G148" s="230" t="s">
        <v>1158</v>
      </c>
      <c r="H148" s="231">
        <v>7</v>
      </c>
      <c r="I148" s="232"/>
      <c r="J148" s="233">
        <f>ROUND(I148*H148,2)</f>
        <v>0</v>
      </c>
      <c r="K148" s="229" t="s">
        <v>1</v>
      </c>
      <c r="L148" s="45"/>
      <c r="M148" s="234" t="s">
        <v>1</v>
      </c>
      <c r="N148" s="235" t="s">
        <v>44</v>
      </c>
      <c r="O148" s="92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8" t="s">
        <v>159</v>
      </c>
      <c r="AT148" s="238" t="s">
        <v>154</v>
      </c>
      <c r="AU148" s="238" t="s">
        <v>21</v>
      </c>
      <c r="AY148" s="18" t="s">
        <v>152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8" t="s">
        <v>21</v>
      </c>
      <c r="BK148" s="239">
        <f>ROUND(I148*H148,2)</f>
        <v>0</v>
      </c>
      <c r="BL148" s="18" t="s">
        <v>159</v>
      </c>
      <c r="BM148" s="238" t="s">
        <v>422</v>
      </c>
    </row>
    <row r="149" s="12" customFormat="1" ht="25.92" customHeight="1">
      <c r="A149" s="12"/>
      <c r="B149" s="211"/>
      <c r="C149" s="212"/>
      <c r="D149" s="213" t="s">
        <v>78</v>
      </c>
      <c r="E149" s="214" t="s">
        <v>1180</v>
      </c>
      <c r="F149" s="214" t="s">
        <v>1181</v>
      </c>
      <c r="G149" s="212"/>
      <c r="H149" s="212"/>
      <c r="I149" s="215"/>
      <c r="J149" s="216">
        <f>BK149</f>
        <v>0</v>
      </c>
      <c r="K149" s="212"/>
      <c r="L149" s="217"/>
      <c r="M149" s="218"/>
      <c r="N149" s="219"/>
      <c r="O149" s="219"/>
      <c r="P149" s="220">
        <f>SUM(P150:P159)</f>
        <v>0</v>
      </c>
      <c r="Q149" s="219"/>
      <c r="R149" s="220">
        <f>SUM(R150:R159)</f>
        <v>0</v>
      </c>
      <c r="S149" s="219"/>
      <c r="T149" s="221">
        <f>SUM(T150:T159)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2" t="s">
        <v>21</v>
      </c>
      <c r="AT149" s="223" t="s">
        <v>78</v>
      </c>
      <c r="AU149" s="223" t="s">
        <v>79</v>
      </c>
      <c r="AY149" s="222" t="s">
        <v>152</v>
      </c>
      <c r="BK149" s="224">
        <f>SUM(BK150:BK159)</f>
        <v>0</v>
      </c>
    </row>
    <row r="150" s="2" customFormat="1" ht="16.5" customHeight="1">
      <c r="A150" s="39"/>
      <c r="B150" s="40"/>
      <c r="C150" s="227" t="s">
        <v>296</v>
      </c>
      <c r="D150" s="227" t="s">
        <v>154</v>
      </c>
      <c r="E150" s="228" t="s">
        <v>296</v>
      </c>
      <c r="F150" s="229" t="s">
        <v>1182</v>
      </c>
      <c r="G150" s="230" t="s">
        <v>1183</v>
      </c>
      <c r="H150" s="231">
        <v>0.20000000000000001</v>
      </c>
      <c r="I150" s="232"/>
      <c r="J150" s="233">
        <f>ROUND(I150*H150,2)</f>
        <v>0</v>
      </c>
      <c r="K150" s="229" t="s">
        <v>1</v>
      </c>
      <c r="L150" s="45"/>
      <c r="M150" s="234" t="s">
        <v>1</v>
      </c>
      <c r="N150" s="235" t="s">
        <v>44</v>
      </c>
      <c r="O150" s="92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8" t="s">
        <v>159</v>
      </c>
      <c r="AT150" s="238" t="s">
        <v>154</v>
      </c>
      <c r="AU150" s="238" t="s">
        <v>21</v>
      </c>
      <c r="AY150" s="18" t="s">
        <v>152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8" t="s">
        <v>21</v>
      </c>
      <c r="BK150" s="239">
        <f>ROUND(I150*H150,2)</f>
        <v>0</v>
      </c>
      <c r="BL150" s="18" t="s">
        <v>159</v>
      </c>
      <c r="BM150" s="238" t="s">
        <v>436</v>
      </c>
    </row>
    <row r="151" s="2" customFormat="1" ht="16.5" customHeight="1">
      <c r="A151" s="39"/>
      <c r="B151" s="40"/>
      <c r="C151" s="227" t="s">
        <v>303</v>
      </c>
      <c r="D151" s="227" t="s">
        <v>154</v>
      </c>
      <c r="E151" s="228" t="s">
        <v>303</v>
      </c>
      <c r="F151" s="229" t="s">
        <v>1184</v>
      </c>
      <c r="G151" s="230" t="s">
        <v>209</v>
      </c>
      <c r="H151" s="231">
        <v>177</v>
      </c>
      <c r="I151" s="232"/>
      <c r="J151" s="233">
        <f>ROUND(I151*H151,2)</f>
        <v>0</v>
      </c>
      <c r="K151" s="229" t="s">
        <v>1</v>
      </c>
      <c r="L151" s="45"/>
      <c r="M151" s="234" t="s">
        <v>1</v>
      </c>
      <c r="N151" s="235" t="s">
        <v>44</v>
      </c>
      <c r="O151" s="92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159</v>
      </c>
      <c r="AT151" s="238" t="s">
        <v>154</v>
      </c>
      <c r="AU151" s="238" t="s">
        <v>21</v>
      </c>
      <c r="AY151" s="18" t="s">
        <v>152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21</v>
      </c>
      <c r="BK151" s="239">
        <f>ROUND(I151*H151,2)</f>
        <v>0</v>
      </c>
      <c r="BL151" s="18" t="s">
        <v>159</v>
      </c>
      <c r="BM151" s="238" t="s">
        <v>446</v>
      </c>
    </row>
    <row r="152" s="2" customFormat="1" ht="16.5" customHeight="1">
      <c r="A152" s="39"/>
      <c r="B152" s="40"/>
      <c r="C152" s="227" t="s">
        <v>309</v>
      </c>
      <c r="D152" s="227" t="s">
        <v>154</v>
      </c>
      <c r="E152" s="228" t="s">
        <v>309</v>
      </c>
      <c r="F152" s="229" t="s">
        <v>1185</v>
      </c>
      <c r="G152" s="230" t="s">
        <v>209</v>
      </c>
      <c r="H152" s="231">
        <v>177</v>
      </c>
      <c r="I152" s="232"/>
      <c r="J152" s="233">
        <f>ROUND(I152*H152,2)</f>
        <v>0</v>
      </c>
      <c r="K152" s="229" t="s">
        <v>1</v>
      </c>
      <c r="L152" s="45"/>
      <c r="M152" s="234" t="s">
        <v>1</v>
      </c>
      <c r="N152" s="235" t="s">
        <v>44</v>
      </c>
      <c r="O152" s="92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8" t="s">
        <v>159</v>
      </c>
      <c r="AT152" s="238" t="s">
        <v>154</v>
      </c>
      <c r="AU152" s="238" t="s">
        <v>21</v>
      </c>
      <c r="AY152" s="18" t="s">
        <v>152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8" t="s">
        <v>21</v>
      </c>
      <c r="BK152" s="239">
        <f>ROUND(I152*H152,2)</f>
        <v>0</v>
      </c>
      <c r="BL152" s="18" t="s">
        <v>159</v>
      </c>
      <c r="BM152" s="238" t="s">
        <v>456</v>
      </c>
    </row>
    <row r="153" s="2" customFormat="1" ht="16.5" customHeight="1">
      <c r="A153" s="39"/>
      <c r="B153" s="40"/>
      <c r="C153" s="227" t="s">
        <v>314</v>
      </c>
      <c r="D153" s="227" t="s">
        <v>154</v>
      </c>
      <c r="E153" s="228" t="s">
        <v>314</v>
      </c>
      <c r="F153" s="229" t="s">
        <v>1186</v>
      </c>
      <c r="G153" s="230" t="s">
        <v>157</v>
      </c>
      <c r="H153" s="231">
        <v>1.5</v>
      </c>
      <c r="I153" s="232"/>
      <c r="J153" s="233">
        <f>ROUND(I153*H153,2)</f>
        <v>0</v>
      </c>
      <c r="K153" s="229" t="s">
        <v>1</v>
      </c>
      <c r="L153" s="45"/>
      <c r="M153" s="234" t="s">
        <v>1</v>
      </c>
      <c r="N153" s="235" t="s">
        <v>44</v>
      </c>
      <c r="O153" s="92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8" t="s">
        <v>159</v>
      </c>
      <c r="AT153" s="238" t="s">
        <v>154</v>
      </c>
      <c r="AU153" s="238" t="s">
        <v>21</v>
      </c>
      <c r="AY153" s="18" t="s">
        <v>152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8" t="s">
        <v>21</v>
      </c>
      <c r="BK153" s="239">
        <f>ROUND(I153*H153,2)</f>
        <v>0</v>
      </c>
      <c r="BL153" s="18" t="s">
        <v>159</v>
      </c>
      <c r="BM153" s="238" t="s">
        <v>465</v>
      </c>
    </row>
    <row r="154" s="2" customFormat="1" ht="16.5" customHeight="1">
      <c r="A154" s="39"/>
      <c r="B154" s="40"/>
      <c r="C154" s="227" t="s">
        <v>320</v>
      </c>
      <c r="D154" s="227" t="s">
        <v>154</v>
      </c>
      <c r="E154" s="228" t="s">
        <v>320</v>
      </c>
      <c r="F154" s="229" t="s">
        <v>1187</v>
      </c>
      <c r="G154" s="230" t="s">
        <v>226</v>
      </c>
      <c r="H154" s="231">
        <v>10.699999999999999</v>
      </c>
      <c r="I154" s="232"/>
      <c r="J154" s="233">
        <f>ROUND(I154*H154,2)</f>
        <v>0</v>
      </c>
      <c r="K154" s="229" t="s">
        <v>1</v>
      </c>
      <c r="L154" s="45"/>
      <c r="M154" s="234" t="s">
        <v>1</v>
      </c>
      <c r="N154" s="235" t="s">
        <v>44</v>
      </c>
      <c r="O154" s="92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159</v>
      </c>
      <c r="AT154" s="238" t="s">
        <v>154</v>
      </c>
      <c r="AU154" s="238" t="s">
        <v>21</v>
      </c>
      <c r="AY154" s="18" t="s">
        <v>152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21</v>
      </c>
      <c r="BK154" s="239">
        <f>ROUND(I154*H154,2)</f>
        <v>0</v>
      </c>
      <c r="BL154" s="18" t="s">
        <v>159</v>
      </c>
      <c r="BM154" s="238" t="s">
        <v>480</v>
      </c>
    </row>
    <row r="155" s="2" customFormat="1" ht="16.5" customHeight="1">
      <c r="A155" s="39"/>
      <c r="B155" s="40"/>
      <c r="C155" s="227" t="s">
        <v>325</v>
      </c>
      <c r="D155" s="227" t="s">
        <v>154</v>
      </c>
      <c r="E155" s="228" t="s">
        <v>325</v>
      </c>
      <c r="F155" s="229" t="s">
        <v>1188</v>
      </c>
      <c r="G155" s="230" t="s">
        <v>226</v>
      </c>
      <c r="H155" s="231">
        <v>10.699999999999999</v>
      </c>
      <c r="I155" s="232"/>
      <c r="J155" s="233">
        <f>ROUND(I155*H155,2)</f>
        <v>0</v>
      </c>
      <c r="K155" s="229" t="s">
        <v>1</v>
      </c>
      <c r="L155" s="45"/>
      <c r="M155" s="234" t="s">
        <v>1</v>
      </c>
      <c r="N155" s="235" t="s">
        <v>44</v>
      </c>
      <c r="O155" s="92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8" t="s">
        <v>159</v>
      </c>
      <c r="AT155" s="238" t="s">
        <v>154</v>
      </c>
      <c r="AU155" s="238" t="s">
        <v>21</v>
      </c>
      <c r="AY155" s="18" t="s">
        <v>152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8" t="s">
        <v>21</v>
      </c>
      <c r="BK155" s="239">
        <f>ROUND(I155*H155,2)</f>
        <v>0</v>
      </c>
      <c r="BL155" s="18" t="s">
        <v>159</v>
      </c>
      <c r="BM155" s="238" t="s">
        <v>490</v>
      </c>
    </row>
    <row r="156" s="2" customFormat="1" ht="16.5" customHeight="1">
      <c r="A156" s="39"/>
      <c r="B156" s="40"/>
      <c r="C156" s="227" t="s">
        <v>330</v>
      </c>
      <c r="D156" s="227" t="s">
        <v>154</v>
      </c>
      <c r="E156" s="228" t="s">
        <v>330</v>
      </c>
      <c r="F156" s="229" t="s">
        <v>1189</v>
      </c>
      <c r="G156" s="230" t="s">
        <v>226</v>
      </c>
      <c r="H156" s="231">
        <v>42.5</v>
      </c>
      <c r="I156" s="232"/>
      <c r="J156" s="233">
        <f>ROUND(I156*H156,2)</f>
        <v>0</v>
      </c>
      <c r="K156" s="229" t="s">
        <v>1</v>
      </c>
      <c r="L156" s="45"/>
      <c r="M156" s="234" t="s">
        <v>1</v>
      </c>
      <c r="N156" s="235" t="s">
        <v>44</v>
      </c>
      <c r="O156" s="92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8" t="s">
        <v>159</v>
      </c>
      <c r="AT156" s="238" t="s">
        <v>154</v>
      </c>
      <c r="AU156" s="238" t="s">
        <v>21</v>
      </c>
      <c r="AY156" s="18" t="s">
        <v>152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8" t="s">
        <v>21</v>
      </c>
      <c r="BK156" s="239">
        <f>ROUND(I156*H156,2)</f>
        <v>0</v>
      </c>
      <c r="BL156" s="18" t="s">
        <v>159</v>
      </c>
      <c r="BM156" s="238" t="s">
        <v>500</v>
      </c>
    </row>
    <row r="157" s="2" customFormat="1" ht="16.5" customHeight="1">
      <c r="A157" s="39"/>
      <c r="B157" s="40"/>
      <c r="C157" s="227" t="s">
        <v>335</v>
      </c>
      <c r="D157" s="227" t="s">
        <v>154</v>
      </c>
      <c r="E157" s="228" t="s">
        <v>335</v>
      </c>
      <c r="F157" s="229" t="s">
        <v>1190</v>
      </c>
      <c r="G157" s="230" t="s">
        <v>209</v>
      </c>
      <c r="H157" s="231">
        <v>177</v>
      </c>
      <c r="I157" s="232"/>
      <c r="J157" s="233">
        <f>ROUND(I157*H157,2)</f>
        <v>0</v>
      </c>
      <c r="K157" s="229" t="s">
        <v>1</v>
      </c>
      <c r="L157" s="45"/>
      <c r="M157" s="234" t="s">
        <v>1</v>
      </c>
      <c r="N157" s="235" t="s">
        <v>44</v>
      </c>
      <c r="O157" s="92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159</v>
      </c>
      <c r="AT157" s="238" t="s">
        <v>154</v>
      </c>
      <c r="AU157" s="238" t="s">
        <v>21</v>
      </c>
      <c r="AY157" s="18" t="s">
        <v>152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21</v>
      </c>
      <c r="BK157" s="239">
        <f>ROUND(I157*H157,2)</f>
        <v>0</v>
      </c>
      <c r="BL157" s="18" t="s">
        <v>159</v>
      </c>
      <c r="BM157" s="238" t="s">
        <v>513</v>
      </c>
    </row>
    <row r="158" s="2" customFormat="1" ht="16.5" customHeight="1">
      <c r="A158" s="39"/>
      <c r="B158" s="40"/>
      <c r="C158" s="227" t="s">
        <v>340</v>
      </c>
      <c r="D158" s="227" t="s">
        <v>154</v>
      </c>
      <c r="E158" s="228" t="s">
        <v>340</v>
      </c>
      <c r="F158" s="229" t="s">
        <v>1191</v>
      </c>
      <c r="G158" s="230" t="s">
        <v>226</v>
      </c>
      <c r="H158" s="231">
        <v>9.5999999999999996</v>
      </c>
      <c r="I158" s="232"/>
      <c r="J158" s="233">
        <f>ROUND(I158*H158,2)</f>
        <v>0</v>
      </c>
      <c r="K158" s="229" t="s">
        <v>1</v>
      </c>
      <c r="L158" s="45"/>
      <c r="M158" s="234" t="s">
        <v>1</v>
      </c>
      <c r="N158" s="235" t="s">
        <v>44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159</v>
      </c>
      <c r="AT158" s="238" t="s">
        <v>154</v>
      </c>
      <c r="AU158" s="238" t="s">
        <v>21</v>
      </c>
      <c r="AY158" s="18" t="s">
        <v>152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21</v>
      </c>
      <c r="BK158" s="239">
        <f>ROUND(I158*H158,2)</f>
        <v>0</v>
      </c>
      <c r="BL158" s="18" t="s">
        <v>159</v>
      </c>
      <c r="BM158" s="238" t="s">
        <v>525</v>
      </c>
    </row>
    <row r="159" s="2" customFormat="1" ht="16.5" customHeight="1">
      <c r="A159" s="39"/>
      <c r="B159" s="40"/>
      <c r="C159" s="227" t="s">
        <v>346</v>
      </c>
      <c r="D159" s="227" t="s">
        <v>154</v>
      </c>
      <c r="E159" s="228" t="s">
        <v>346</v>
      </c>
      <c r="F159" s="229" t="s">
        <v>1192</v>
      </c>
      <c r="G159" s="230" t="s">
        <v>226</v>
      </c>
      <c r="H159" s="231">
        <v>20.199999999999999</v>
      </c>
      <c r="I159" s="232"/>
      <c r="J159" s="233">
        <f>ROUND(I159*H159,2)</f>
        <v>0</v>
      </c>
      <c r="K159" s="229" t="s">
        <v>1</v>
      </c>
      <c r="L159" s="45"/>
      <c r="M159" s="234" t="s">
        <v>1</v>
      </c>
      <c r="N159" s="235" t="s">
        <v>44</v>
      </c>
      <c r="O159" s="92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8" t="s">
        <v>159</v>
      </c>
      <c r="AT159" s="238" t="s">
        <v>154</v>
      </c>
      <c r="AU159" s="238" t="s">
        <v>21</v>
      </c>
      <c r="AY159" s="18" t="s">
        <v>152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8" t="s">
        <v>21</v>
      </c>
      <c r="BK159" s="239">
        <f>ROUND(I159*H159,2)</f>
        <v>0</v>
      </c>
      <c r="BL159" s="18" t="s">
        <v>159</v>
      </c>
      <c r="BM159" s="238" t="s">
        <v>533</v>
      </c>
    </row>
    <row r="160" s="12" customFormat="1" ht="25.92" customHeight="1">
      <c r="A160" s="12"/>
      <c r="B160" s="211"/>
      <c r="C160" s="212"/>
      <c r="D160" s="213" t="s">
        <v>78</v>
      </c>
      <c r="E160" s="214" t="s">
        <v>1193</v>
      </c>
      <c r="F160" s="214" t="s">
        <v>1194</v>
      </c>
      <c r="G160" s="212"/>
      <c r="H160" s="212"/>
      <c r="I160" s="215"/>
      <c r="J160" s="216">
        <f>BK160</f>
        <v>0</v>
      </c>
      <c r="K160" s="212"/>
      <c r="L160" s="217"/>
      <c r="M160" s="218"/>
      <c r="N160" s="219"/>
      <c r="O160" s="219"/>
      <c r="P160" s="220">
        <f>SUM(P161:P169)</f>
        <v>0</v>
      </c>
      <c r="Q160" s="219"/>
      <c r="R160" s="220">
        <f>SUM(R161:R169)</f>
        <v>0</v>
      </c>
      <c r="S160" s="219"/>
      <c r="T160" s="221">
        <f>SUM(T161:T169)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2" t="s">
        <v>21</v>
      </c>
      <c r="AT160" s="223" t="s">
        <v>78</v>
      </c>
      <c r="AU160" s="223" t="s">
        <v>79</v>
      </c>
      <c r="AY160" s="222" t="s">
        <v>152</v>
      </c>
      <c r="BK160" s="224">
        <f>SUM(BK161:BK169)</f>
        <v>0</v>
      </c>
    </row>
    <row r="161" s="2" customFormat="1" ht="16.5" customHeight="1">
      <c r="A161" s="39"/>
      <c r="B161" s="40"/>
      <c r="C161" s="227" t="s">
        <v>352</v>
      </c>
      <c r="D161" s="227" t="s">
        <v>154</v>
      </c>
      <c r="E161" s="228" t="s">
        <v>352</v>
      </c>
      <c r="F161" s="229" t="s">
        <v>1195</v>
      </c>
      <c r="G161" s="230" t="s">
        <v>1158</v>
      </c>
      <c r="H161" s="231">
        <v>1</v>
      </c>
      <c r="I161" s="232"/>
      <c r="J161" s="233">
        <f>ROUND(I161*H161,2)</f>
        <v>0</v>
      </c>
      <c r="K161" s="229" t="s">
        <v>1</v>
      </c>
      <c r="L161" s="45"/>
      <c r="M161" s="234" t="s">
        <v>1</v>
      </c>
      <c r="N161" s="235" t="s">
        <v>44</v>
      </c>
      <c r="O161" s="92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8" t="s">
        <v>159</v>
      </c>
      <c r="AT161" s="238" t="s">
        <v>154</v>
      </c>
      <c r="AU161" s="238" t="s">
        <v>21</v>
      </c>
      <c r="AY161" s="18" t="s">
        <v>152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8" t="s">
        <v>21</v>
      </c>
      <c r="BK161" s="239">
        <f>ROUND(I161*H161,2)</f>
        <v>0</v>
      </c>
      <c r="BL161" s="18" t="s">
        <v>159</v>
      </c>
      <c r="BM161" s="238" t="s">
        <v>543</v>
      </c>
    </row>
    <row r="162" s="2" customFormat="1" ht="16.5" customHeight="1">
      <c r="A162" s="39"/>
      <c r="B162" s="40"/>
      <c r="C162" s="227" t="s">
        <v>357</v>
      </c>
      <c r="D162" s="227" t="s">
        <v>154</v>
      </c>
      <c r="E162" s="228" t="s">
        <v>357</v>
      </c>
      <c r="F162" s="229" t="s">
        <v>1196</v>
      </c>
      <c r="G162" s="230" t="s">
        <v>1158</v>
      </c>
      <c r="H162" s="231">
        <v>1</v>
      </c>
      <c r="I162" s="232"/>
      <c r="J162" s="233">
        <f>ROUND(I162*H162,2)</f>
        <v>0</v>
      </c>
      <c r="K162" s="229" t="s">
        <v>1</v>
      </c>
      <c r="L162" s="45"/>
      <c r="M162" s="234" t="s">
        <v>1</v>
      </c>
      <c r="N162" s="235" t="s">
        <v>44</v>
      </c>
      <c r="O162" s="92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8" t="s">
        <v>159</v>
      </c>
      <c r="AT162" s="238" t="s">
        <v>154</v>
      </c>
      <c r="AU162" s="238" t="s">
        <v>21</v>
      </c>
      <c r="AY162" s="18" t="s">
        <v>152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8" t="s">
        <v>21</v>
      </c>
      <c r="BK162" s="239">
        <f>ROUND(I162*H162,2)</f>
        <v>0</v>
      </c>
      <c r="BL162" s="18" t="s">
        <v>159</v>
      </c>
      <c r="BM162" s="238" t="s">
        <v>553</v>
      </c>
    </row>
    <row r="163" s="2" customFormat="1" ht="16.5" customHeight="1">
      <c r="A163" s="39"/>
      <c r="B163" s="40"/>
      <c r="C163" s="227" t="s">
        <v>362</v>
      </c>
      <c r="D163" s="227" t="s">
        <v>154</v>
      </c>
      <c r="E163" s="228" t="s">
        <v>367</v>
      </c>
      <c r="F163" s="229" t="s">
        <v>1197</v>
      </c>
      <c r="G163" s="230" t="s">
        <v>1198</v>
      </c>
      <c r="H163" s="231">
        <v>70</v>
      </c>
      <c r="I163" s="232"/>
      <c r="J163" s="233">
        <f>ROUND(I163*H163,2)</f>
        <v>0</v>
      </c>
      <c r="K163" s="229" t="s">
        <v>1</v>
      </c>
      <c r="L163" s="45"/>
      <c r="M163" s="234" t="s">
        <v>1</v>
      </c>
      <c r="N163" s="235" t="s">
        <v>44</v>
      </c>
      <c r="O163" s="92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159</v>
      </c>
      <c r="AT163" s="238" t="s">
        <v>154</v>
      </c>
      <c r="AU163" s="238" t="s">
        <v>21</v>
      </c>
      <c r="AY163" s="18" t="s">
        <v>152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21</v>
      </c>
      <c r="BK163" s="239">
        <f>ROUND(I163*H163,2)</f>
        <v>0</v>
      </c>
      <c r="BL163" s="18" t="s">
        <v>159</v>
      </c>
      <c r="BM163" s="238" t="s">
        <v>572</v>
      </c>
    </row>
    <row r="164" s="2" customFormat="1" ht="21.75" customHeight="1">
      <c r="A164" s="39"/>
      <c r="B164" s="40"/>
      <c r="C164" s="227" t="s">
        <v>367</v>
      </c>
      <c r="D164" s="227" t="s">
        <v>154</v>
      </c>
      <c r="E164" s="228" t="s">
        <v>373</v>
      </c>
      <c r="F164" s="229" t="s">
        <v>1199</v>
      </c>
      <c r="G164" s="230" t="s">
        <v>1158</v>
      </c>
      <c r="H164" s="231">
        <v>1</v>
      </c>
      <c r="I164" s="232"/>
      <c r="J164" s="233">
        <f>ROUND(I164*H164,2)</f>
        <v>0</v>
      </c>
      <c r="K164" s="229" t="s">
        <v>1</v>
      </c>
      <c r="L164" s="45"/>
      <c r="M164" s="234" t="s">
        <v>1</v>
      </c>
      <c r="N164" s="235" t="s">
        <v>44</v>
      </c>
      <c r="O164" s="92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8" t="s">
        <v>159</v>
      </c>
      <c r="AT164" s="238" t="s">
        <v>154</v>
      </c>
      <c r="AU164" s="238" t="s">
        <v>21</v>
      </c>
      <c r="AY164" s="18" t="s">
        <v>152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8" t="s">
        <v>21</v>
      </c>
      <c r="BK164" s="239">
        <f>ROUND(I164*H164,2)</f>
        <v>0</v>
      </c>
      <c r="BL164" s="18" t="s">
        <v>159</v>
      </c>
      <c r="BM164" s="238" t="s">
        <v>585</v>
      </c>
    </row>
    <row r="165" s="2" customFormat="1" ht="16.5" customHeight="1">
      <c r="A165" s="39"/>
      <c r="B165" s="40"/>
      <c r="C165" s="227" t="s">
        <v>373</v>
      </c>
      <c r="D165" s="227" t="s">
        <v>154</v>
      </c>
      <c r="E165" s="228" t="s">
        <v>379</v>
      </c>
      <c r="F165" s="229" t="s">
        <v>1200</v>
      </c>
      <c r="G165" s="230" t="s">
        <v>1158</v>
      </c>
      <c r="H165" s="231">
        <v>1</v>
      </c>
      <c r="I165" s="232"/>
      <c r="J165" s="233">
        <f>ROUND(I165*H165,2)</f>
        <v>0</v>
      </c>
      <c r="K165" s="229" t="s">
        <v>1</v>
      </c>
      <c r="L165" s="45"/>
      <c r="M165" s="234" t="s">
        <v>1</v>
      </c>
      <c r="N165" s="235" t="s">
        <v>44</v>
      </c>
      <c r="O165" s="92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8" t="s">
        <v>159</v>
      </c>
      <c r="AT165" s="238" t="s">
        <v>154</v>
      </c>
      <c r="AU165" s="238" t="s">
        <v>21</v>
      </c>
      <c r="AY165" s="18" t="s">
        <v>152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8" t="s">
        <v>21</v>
      </c>
      <c r="BK165" s="239">
        <f>ROUND(I165*H165,2)</f>
        <v>0</v>
      </c>
      <c r="BL165" s="18" t="s">
        <v>159</v>
      </c>
      <c r="BM165" s="238" t="s">
        <v>597</v>
      </c>
    </row>
    <row r="166" s="2" customFormat="1" ht="16.5" customHeight="1">
      <c r="A166" s="39"/>
      <c r="B166" s="40"/>
      <c r="C166" s="227" t="s">
        <v>379</v>
      </c>
      <c r="D166" s="227" t="s">
        <v>154</v>
      </c>
      <c r="E166" s="228" t="s">
        <v>385</v>
      </c>
      <c r="F166" s="229" t="s">
        <v>1201</v>
      </c>
      <c r="G166" s="230" t="s">
        <v>1158</v>
      </c>
      <c r="H166" s="231">
        <v>4</v>
      </c>
      <c r="I166" s="232"/>
      <c r="J166" s="233">
        <f>ROUND(I166*H166,2)</f>
        <v>0</v>
      </c>
      <c r="K166" s="229" t="s">
        <v>1</v>
      </c>
      <c r="L166" s="45"/>
      <c r="M166" s="234" t="s">
        <v>1</v>
      </c>
      <c r="N166" s="235" t="s">
        <v>44</v>
      </c>
      <c r="O166" s="92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8" t="s">
        <v>159</v>
      </c>
      <c r="AT166" s="238" t="s">
        <v>154</v>
      </c>
      <c r="AU166" s="238" t="s">
        <v>21</v>
      </c>
      <c r="AY166" s="18" t="s">
        <v>152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8" t="s">
        <v>21</v>
      </c>
      <c r="BK166" s="239">
        <f>ROUND(I166*H166,2)</f>
        <v>0</v>
      </c>
      <c r="BL166" s="18" t="s">
        <v>159</v>
      </c>
      <c r="BM166" s="238" t="s">
        <v>608</v>
      </c>
    </row>
    <row r="167" s="2" customFormat="1" ht="21.75" customHeight="1">
      <c r="A167" s="39"/>
      <c r="B167" s="40"/>
      <c r="C167" s="227" t="s">
        <v>385</v>
      </c>
      <c r="D167" s="227" t="s">
        <v>154</v>
      </c>
      <c r="E167" s="228" t="s">
        <v>391</v>
      </c>
      <c r="F167" s="229" t="s">
        <v>1202</v>
      </c>
      <c r="G167" s="230" t="s">
        <v>873</v>
      </c>
      <c r="H167" s="231">
        <v>900</v>
      </c>
      <c r="I167" s="232"/>
      <c r="J167" s="233">
        <f>ROUND(I167*H167,2)</f>
        <v>0</v>
      </c>
      <c r="K167" s="229" t="s">
        <v>1</v>
      </c>
      <c r="L167" s="45"/>
      <c r="M167" s="234" t="s">
        <v>1</v>
      </c>
      <c r="N167" s="235" t="s">
        <v>44</v>
      </c>
      <c r="O167" s="92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8" t="s">
        <v>159</v>
      </c>
      <c r="AT167" s="238" t="s">
        <v>154</v>
      </c>
      <c r="AU167" s="238" t="s">
        <v>21</v>
      </c>
      <c r="AY167" s="18" t="s">
        <v>152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8" t="s">
        <v>21</v>
      </c>
      <c r="BK167" s="239">
        <f>ROUND(I167*H167,2)</f>
        <v>0</v>
      </c>
      <c r="BL167" s="18" t="s">
        <v>159</v>
      </c>
      <c r="BM167" s="238" t="s">
        <v>619</v>
      </c>
    </row>
    <row r="168" s="2" customFormat="1" ht="16.5" customHeight="1">
      <c r="A168" s="39"/>
      <c r="B168" s="40"/>
      <c r="C168" s="227" t="s">
        <v>391</v>
      </c>
      <c r="D168" s="227" t="s">
        <v>154</v>
      </c>
      <c r="E168" s="228" t="s">
        <v>397</v>
      </c>
      <c r="F168" s="229" t="s">
        <v>1203</v>
      </c>
      <c r="G168" s="230" t="s">
        <v>1158</v>
      </c>
      <c r="H168" s="231">
        <v>1</v>
      </c>
      <c r="I168" s="232"/>
      <c r="J168" s="233">
        <f>ROUND(I168*H168,2)</f>
        <v>0</v>
      </c>
      <c r="K168" s="229" t="s">
        <v>1</v>
      </c>
      <c r="L168" s="45"/>
      <c r="M168" s="234" t="s">
        <v>1</v>
      </c>
      <c r="N168" s="235" t="s">
        <v>44</v>
      </c>
      <c r="O168" s="92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8" t="s">
        <v>159</v>
      </c>
      <c r="AT168" s="238" t="s">
        <v>154</v>
      </c>
      <c r="AU168" s="238" t="s">
        <v>21</v>
      </c>
      <c r="AY168" s="18" t="s">
        <v>152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8" t="s">
        <v>21</v>
      </c>
      <c r="BK168" s="239">
        <f>ROUND(I168*H168,2)</f>
        <v>0</v>
      </c>
      <c r="BL168" s="18" t="s">
        <v>159</v>
      </c>
      <c r="BM168" s="238" t="s">
        <v>630</v>
      </c>
    </row>
    <row r="169" s="2" customFormat="1" ht="16.5" customHeight="1">
      <c r="A169" s="39"/>
      <c r="B169" s="40"/>
      <c r="C169" s="227" t="s">
        <v>397</v>
      </c>
      <c r="D169" s="227" t="s">
        <v>154</v>
      </c>
      <c r="E169" s="228" t="s">
        <v>403</v>
      </c>
      <c r="F169" s="229" t="s">
        <v>1204</v>
      </c>
      <c r="G169" s="230" t="s">
        <v>1158</v>
      </c>
      <c r="H169" s="231">
        <v>1</v>
      </c>
      <c r="I169" s="232"/>
      <c r="J169" s="233">
        <f>ROUND(I169*H169,2)</f>
        <v>0</v>
      </c>
      <c r="K169" s="229" t="s">
        <v>1</v>
      </c>
      <c r="L169" s="45"/>
      <c r="M169" s="301" t="s">
        <v>1</v>
      </c>
      <c r="N169" s="302" t="s">
        <v>44</v>
      </c>
      <c r="O169" s="303"/>
      <c r="P169" s="304">
        <f>O169*H169</f>
        <v>0</v>
      </c>
      <c r="Q169" s="304">
        <v>0</v>
      </c>
      <c r="R169" s="304">
        <f>Q169*H169</f>
        <v>0</v>
      </c>
      <c r="S169" s="304">
        <v>0</v>
      </c>
      <c r="T169" s="30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8" t="s">
        <v>159</v>
      </c>
      <c r="AT169" s="238" t="s">
        <v>154</v>
      </c>
      <c r="AU169" s="238" t="s">
        <v>21</v>
      </c>
      <c r="AY169" s="18" t="s">
        <v>152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8" t="s">
        <v>21</v>
      </c>
      <c r="BK169" s="239">
        <f>ROUND(I169*H169,2)</f>
        <v>0</v>
      </c>
      <c r="BL169" s="18" t="s">
        <v>159</v>
      </c>
      <c r="BM169" s="238" t="s">
        <v>642</v>
      </c>
    </row>
    <row r="170" s="2" customFormat="1" ht="6.96" customHeight="1">
      <c r="A170" s="39"/>
      <c r="B170" s="67"/>
      <c r="C170" s="68"/>
      <c r="D170" s="68"/>
      <c r="E170" s="68"/>
      <c r="F170" s="68"/>
      <c r="G170" s="68"/>
      <c r="H170" s="68"/>
      <c r="I170" s="68"/>
      <c r="J170" s="68"/>
      <c r="K170" s="68"/>
      <c r="L170" s="45"/>
      <c r="M170" s="39"/>
      <c r="O170" s="39"/>
      <c r="P170" s="39"/>
      <c r="Q170" s="39"/>
      <c r="R170" s="39"/>
      <c r="S170" s="39"/>
      <c r="T170" s="39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</row>
  </sheetData>
  <sheetProtection sheet="1" autoFilter="0" formatColumns="0" formatRows="0" objects="1" scenarios="1" spinCount="100000" saltValue="noCrrb3kBAY+hptZqk4qVRRETlKR4dwXlOuiwXdQV32XTuX92wFSMNDNfUJDjQsYb85Cx1RA4C3qLvhjqRQXaA==" hashValue="9MRU31OFnK/TlsEd3hmZPm7VCJH94/Iig5C3nIH/nt7cnBYav3CjATj9NV+2b4IoK3Lgs7XR+0E9kQVwZtpAMQ==" algorithmName="SHA-512" password="CA9C"/>
  <autoFilter ref="C122:K16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115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Nový Bor - BUS zastávky, parkování - ulice Liberecká</v>
      </c>
      <c r="F7" s="151"/>
      <c r="G7" s="151"/>
      <c r="H7" s="151"/>
      <c r="L7" s="21"/>
    </row>
    <row r="8" s="1" customFormat="1" ht="12" customHeight="1">
      <c r="B8" s="21"/>
      <c r="D8" s="151" t="s">
        <v>116</v>
      </c>
      <c r="L8" s="21"/>
    </row>
    <row r="9" s="2" customFormat="1" ht="16.5" customHeight="1">
      <c r="A9" s="39"/>
      <c r="B9" s="45"/>
      <c r="C9" s="39"/>
      <c r="D9" s="39"/>
      <c r="E9" s="152" t="s">
        <v>1148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118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1205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19</v>
      </c>
      <c r="E13" s="39"/>
      <c r="F13" s="142" t="s">
        <v>1</v>
      </c>
      <c r="G13" s="39"/>
      <c r="H13" s="39"/>
      <c r="I13" s="151" t="s">
        <v>20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22</v>
      </c>
      <c r="E14" s="39"/>
      <c r="F14" s="142" t="s">
        <v>23</v>
      </c>
      <c r="G14" s="39"/>
      <c r="H14" s="39"/>
      <c r="I14" s="151" t="s">
        <v>24</v>
      </c>
      <c r="J14" s="154" t="str">
        <f>'Rekapitulace stavby'!AN8</f>
        <v>16. 4. 2024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28</v>
      </c>
      <c r="E16" s="39"/>
      <c r="F16" s="39"/>
      <c r="G16" s="39"/>
      <c r="H16" s="39"/>
      <c r="I16" s="151" t="s">
        <v>29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1" t="s">
        <v>31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32</v>
      </c>
      <c r="E19" s="39"/>
      <c r="F19" s="39"/>
      <c r="G19" s="39"/>
      <c r="H19" s="39"/>
      <c r="I19" s="151" t="s">
        <v>29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31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34</v>
      </c>
      <c r="E22" s="39"/>
      <c r="F22" s="39"/>
      <c r="G22" s="39"/>
      <c r="H22" s="39"/>
      <c r="I22" s="151" t="s">
        <v>29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>Ing. Martina Hřebřinová</v>
      </c>
      <c r="F23" s="39"/>
      <c r="G23" s="39"/>
      <c r="H23" s="39"/>
      <c r="I23" s="151" t="s">
        <v>31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37</v>
      </c>
      <c r="E25" s="39"/>
      <c r="F25" s="39"/>
      <c r="G25" s="39"/>
      <c r="H25" s="39"/>
      <c r="I25" s="151" t="s">
        <v>29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31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38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39</v>
      </c>
      <c r="E32" s="39"/>
      <c r="F32" s="39"/>
      <c r="G32" s="39"/>
      <c r="H32" s="39"/>
      <c r="I32" s="39"/>
      <c r="J32" s="161">
        <f>ROUND(J123,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41</v>
      </c>
      <c r="G34" s="39"/>
      <c r="H34" s="39"/>
      <c r="I34" s="162" t="s">
        <v>40</v>
      </c>
      <c r="J34" s="162" t="s">
        <v>42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43</v>
      </c>
      <c r="E35" s="151" t="s">
        <v>44</v>
      </c>
      <c r="F35" s="164">
        <f>ROUND((SUM(BE123:BE164)),  2)</f>
        <v>0</v>
      </c>
      <c r="G35" s="39"/>
      <c r="H35" s="39"/>
      <c r="I35" s="165">
        <v>0.20999999999999999</v>
      </c>
      <c r="J35" s="164">
        <f>ROUND(((SUM(BE123:BE164))*I35),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45</v>
      </c>
      <c r="F36" s="164">
        <f>ROUND((SUM(BF123:BF164)),  2)</f>
        <v>0</v>
      </c>
      <c r="G36" s="39"/>
      <c r="H36" s="39"/>
      <c r="I36" s="165">
        <v>0.12</v>
      </c>
      <c r="J36" s="164">
        <f>ROUND(((SUM(BF123:BF164))*I36),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46</v>
      </c>
      <c r="F37" s="164">
        <f>ROUND((SUM(BG123:BG164)),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47</v>
      </c>
      <c r="F38" s="164">
        <f>ROUND((SUM(BH123:BH164)),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48</v>
      </c>
      <c r="F39" s="164">
        <f>ROUND((SUM(BI123:BI164)),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49</v>
      </c>
      <c r="E41" s="168"/>
      <c r="F41" s="168"/>
      <c r="G41" s="169" t="s">
        <v>50</v>
      </c>
      <c r="H41" s="170" t="s">
        <v>51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52</v>
      </c>
      <c r="E50" s="174"/>
      <c r="F50" s="174"/>
      <c r="G50" s="173" t="s">
        <v>53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6"/>
      <c r="J61" s="178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56</v>
      </c>
      <c r="E65" s="179"/>
      <c r="F65" s="179"/>
      <c r="G65" s="173" t="s">
        <v>57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6"/>
      <c r="J76" s="178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Nový Bor - BUS zastávky, parkování - ulice Liberecká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116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1148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118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SO 401B - Nasvětlení parkoviště, nabíjecí stanice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22</v>
      </c>
      <c r="D91" s="41"/>
      <c r="E91" s="41"/>
      <c r="F91" s="28" t="str">
        <f>F14</f>
        <v>Nový Bor</v>
      </c>
      <c r="G91" s="41"/>
      <c r="H91" s="41"/>
      <c r="I91" s="33" t="s">
        <v>24</v>
      </c>
      <c r="J91" s="80" t="str">
        <f>IF(J14="","",J14)</f>
        <v>16. 4. 2024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28</v>
      </c>
      <c r="D93" s="41"/>
      <c r="E93" s="41"/>
      <c r="F93" s="28" t="str">
        <f>E17</f>
        <v xml:space="preserve"> </v>
      </c>
      <c r="G93" s="41"/>
      <c r="H93" s="41"/>
      <c r="I93" s="33" t="s">
        <v>34</v>
      </c>
      <c r="J93" s="37" t="str">
        <f>E23</f>
        <v>Ing. Martina Hřebřinová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32</v>
      </c>
      <c r="D94" s="41"/>
      <c r="E94" s="41"/>
      <c r="F94" s="28" t="str">
        <f>IF(E20="","",E20)</f>
        <v>Vyplň údaj</v>
      </c>
      <c r="G94" s="41"/>
      <c r="H94" s="41"/>
      <c r="I94" s="33" t="s">
        <v>37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121</v>
      </c>
      <c r="D96" s="186"/>
      <c r="E96" s="186"/>
      <c r="F96" s="186"/>
      <c r="G96" s="186"/>
      <c r="H96" s="186"/>
      <c r="I96" s="186"/>
      <c r="J96" s="187" t="s">
        <v>122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123</v>
      </c>
      <c r="D98" s="41"/>
      <c r="E98" s="41"/>
      <c r="F98" s="41"/>
      <c r="G98" s="41"/>
      <c r="H98" s="41"/>
      <c r="I98" s="41"/>
      <c r="J98" s="111">
        <f>J123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124</v>
      </c>
    </row>
    <row r="99" s="9" customFormat="1" ht="24.96" customHeight="1">
      <c r="A99" s="9"/>
      <c r="B99" s="189"/>
      <c r="C99" s="190"/>
      <c r="D99" s="191" t="s">
        <v>1150</v>
      </c>
      <c r="E99" s="192"/>
      <c r="F99" s="192"/>
      <c r="G99" s="192"/>
      <c r="H99" s="192"/>
      <c r="I99" s="192"/>
      <c r="J99" s="193">
        <f>J124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9"/>
      <c r="C100" s="190"/>
      <c r="D100" s="191" t="s">
        <v>1151</v>
      </c>
      <c r="E100" s="192"/>
      <c r="F100" s="192"/>
      <c r="G100" s="192"/>
      <c r="H100" s="192"/>
      <c r="I100" s="192"/>
      <c r="J100" s="193">
        <f>J147</f>
        <v>0</v>
      </c>
      <c r="K100" s="190"/>
      <c r="L100" s="19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9"/>
      <c r="C101" s="190"/>
      <c r="D101" s="191" t="s">
        <v>1152</v>
      </c>
      <c r="E101" s="192"/>
      <c r="F101" s="192"/>
      <c r="G101" s="192"/>
      <c r="H101" s="192"/>
      <c r="I101" s="192"/>
      <c r="J101" s="193">
        <f>J157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137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84" t="str">
        <f>E7</f>
        <v>Nový Bor - BUS zastávky, parkování - ulice Liberecká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1" customFormat="1" ht="12" customHeight="1">
      <c r="B112" s="22"/>
      <c r="C112" s="33" t="s">
        <v>116</v>
      </c>
      <c r="D112" s="23"/>
      <c r="E112" s="23"/>
      <c r="F112" s="23"/>
      <c r="G112" s="23"/>
      <c r="H112" s="23"/>
      <c r="I112" s="23"/>
      <c r="J112" s="23"/>
      <c r="K112" s="23"/>
      <c r="L112" s="21"/>
    </row>
    <row r="113" s="2" customFormat="1" ht="16.5" customHeight="1">
      <c r="A113" s="39"/>
      <c r="B113" s="40"/>
      <c r="C113" s="41"/>
      <c r="D113" s="41"/>
      <c r="E113" s="184" t="s">
        <v>1148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118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E11</f>
        <v>SO 401B - Nasvětlení parkoviště, nabíjecí stanice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22</v>
      </c>
      <c r="D117" s="41"/>
      <c r="E117" s="41"/>
      <c r="F117" s="28" t="str">
        <f>F14</f>
        <v>Nový Bor</v>
      </c>
      <c r="G117" s="41"/>
      <c r="H117" s="41"/>
      <c r="I117" s="33" t="s">
        <v>24</v>
      </c>
      <c r="J117" s="80" t="str">
        <f>IF(J14="","",J14)</f>
        <v>16. 4. 2024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5.65" customHeight="1">
      <c r="A119" s="39"/>
      <c r="B119" s="40"/>
      <c r="C119" s="33" t="s">
        <v>28</v>
      </c>
      <c r="D119" s="41"/>
      <c r="E119" s="41"/>
      <c r="F119" s="28" t="str">
        <f>E17</f>
        <v xml:space="preserve"> </v>
      </c>
      <c r="G119" s="41"/>
      <c r="H119" s="41"/>
      <c r="I119" s="33" t="s">
        <v>34</v>
      </c>
      <c r="J119" s="37" t="str">
        <f>E23</f>
        <v>Ing. Martina Hřebřinová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32</v>
      </c>
      <c r="D120" s="41"/>
      <c r="E120" s="41"/>
      <c r="F120" s="28" t="str">
        <f>IF(E20="","",E20)</f>
        <v>Vyplň údaj</v>
      </c>
      <c r="G120" s="41"/>
      <c r="H120" s="41"/>
      <c r="I120" s="33" t="s">
        <v>37</v>
      </c>
      <c r="J120" s="37" t="str">
        <f>E26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0"/>
      <c r="B122" s="201"/>
      <c r="C122" s="202" t="s">
        <v>138</v>
      </c>
      <c r="D122" s="203" t="s">
        <v>64</v>
      </c>
      <c r="E122" s="203" t="s">
        <v>60</v>
      </c>
      <c r="F122" s="203" t="s">
        <v>61</v>
      </c>
      <c r="G122" s="203" t="s">
        <v>139</v>
      </c>
      <c r="H122" s="203" t="s">
        <v>140</v>
      </c>
      <c r="I122" s="203" t="s">
        <v>141</v>
      </c>
      <c r="J122" s="203" t="s">
        <v>122</v>
      </c>
      <c r="K122" s="204" t="s">
        <v>142</v>
      </c>
      <c r="L122" s="205"/>
      <c r="M122" s="101" t="s">
        <v>1</v>
      </c>
      <c r="N122" s="102" t="s">
        <v>43</v>
      </c>
      <c r="O122" s="102" t="s">
        <v>143</v>
      </c>
      <c r="P122" s="102" t="s">
        <v>144</v>
      </c>
      <c r="Q122" s="102" t="s">
        <v>145</v>
      </c>
      <c r="R122" s="102" t="s">
        <v>146</v>
      </c>
      <c r="S122" s="102" t="s">
        <v>147</v>
      </c>
      <c r="T122" s="103" t="s">
        <v>148</v>
      </c>
      <c r="U122" s="200"/>
      <c r="V122" s="200"/>
      <c r="W122" s="200"/>
      <c r="X122" s="200"/>
      <c r="Y122" s="200"/>
      <c r="Z122" s="200"/>
      <c r="AA122" s="200"/>
      <c r="AB122" s="200"/>
      <c r="AC122" s="200"/>
      <c r="AD122" s="200"/>
      <c r="AE122" s="200"/>
    </row>
    <row r="123" s="2" customFormat="1" ht="22.8" customHeight="1">
      <c r="A123" s="39"/>
      <c r="B123" s="40"/>
      <c r="C123" s="108" t="s">
        <v>149</v>
      </c>
      <c r="D123" s="41"/>
      <c r="E123" s="41"/>
      <c r="F123" s="41"/>
      <c r="G123" s="41"/>
      <c r="H123" s="41"/>
      <c r="I123" s="41"/>
      <c r="J123" s="206">
        <f>BK123</f>
        <v>0</v>
      </c>
      <c r="K123" s="41"/>
      <c r="L123" s="45"/>
      <c r="M123" s="104"/>
      <c r="N123" s="207"/>
      <c r="O123" s="105"/>
      <c r="P123" s="208">
        <f>P124+P147+P157</f>
        <v>0</v>
      </c>
      <c r="Q123" s="105"/>
      <c r="R123" s="208">
        <f>R124+R147+R157</f>
        <v>0</v>
      </c>
      <c r="S123" s="105"/>
      <c r="T123" s="209">
        <f>T124+T147+T157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78</v>
      </c>
      <c r="AU123" s="18" t="s">
        <v>124</v>
      </c>
      <c r="BK123" s="210">
        <f>BK124+BK147+BK157</f>
        <v>0</v>
      </c>
    </row>
    <row r="124" s="12" customFormat="1" ht="25.92" customHeight="1">
      <c r="A124" s="12"/>
      <c r="B124" s="211"/>
      <c r="C124" s="212"/>
      <c r="D124" s="213" t="s">
        <v>78</v>
      </c>
      <c r="E124" s="214" t="s">
        <v>1153</v>
      </c>
      <c r="F124" s="214" t="s">
        <v>1154</v>
      </c>
      <c r="G124" s="212"/>
      <c r="H124" s="212"/>
      <c r="I124" s="215"/>
      <c r="J124" s="216">
        <f>BK124</f>
        <v>0</v>
      </c>
      <c r="K124" s="212"/>
      <c r="L124" s="217"/>
      <c r="M124" s="218"/>
      <c r="N124" s="219"/>
      <c r="O124" s="219"/>
      <c r="P124" s="220">
        <f>SUM(P125:P146)</f>
        <v>0</v>
      </c>
      <c r="Q124" s="219"/>
      <c r="R124" s="220">
        <f>SUM(R125:R146)</f>
        <v>0</v>
      </c>
      <c r="S124" s="219"/>
      <c r="T124" s="221">
        <f>SUM(T125:T146)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21</v>
      </c>
      <c r="AT124" s="223" t="s">
        <v>78</v>
      </c>
      <c r="AU124" s="223" t="s">
        <v>79</v>
      </c>
      <c r="AY124" s="222" t="s">
        <v>152</v>
      </c>
      <c r="BK124" s="224">
        <f>SUM(BK125:BK146)</f>
        <v>0</v>
      </c>
    </row>
    <row r="125" s="2" customFormat="1" ht="16.5" customHeight="1">
      <c r="A125" s="39"/>
      <c r="B125" s="40"/>
      <c r="C125" s="227" t="s">
        <v>21</v>
      </c>
      <c r="D125" s="227" t="s">
        <v>154</v>
      </c>
      <c r="E125" s="228" t="s">
        <v>21</v>
      </c>
      <c r="F125" s="229" t="s">
        <v>1155</v>
      </c>
      <c r="G125" s="230" t="s">
        <v>209</v>
      </c>
      <c r="H125" s="231">
        <v>45</v>
      </c>
      <c r="I125" s="232"/>
      <c r="J125" s="233">
        <f>ROUND(I125*H125,2)</f>
        <v>0</v>
      </c>
      <c r="K125" s="229" t="s">
        <v>1</v>
      </c>
      <c r="L125" s="45"/>
      <c r="M125" s="234" t="s">
        <v>1</v>
      </c>
      <c r="N125" s="235" t="s">
        <v>44</v>
      </c>
      <c r="O125" s="92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8" t="s">
        <v>159</v>
      </c>
      <c r="AT125" s="238" t="s">
        <v>154</v>
      </c>
      <c r="AU125" s="238" t="s">
        <v>21</v>
      </c>
      <c r="AY125" s="18" t="s">
        <v>152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8" t="s">
        <v>21</v>
      </c>
      <c r="BK125" s="239">
        <f>ROUND(I125*H125,2)</f>
        <v>0</v>
      </c>
      <c r="BL125" s="18" t="s">
        <v>159</v>
      </c>
      <c r="BM125" s="238" t="s">
        <v>87</v>
      </c>
    </row>
    <row r="126" s="2" customFormat="1" ht="16.5" customHeight="1">
      <c r="A126" s="39"/>
      <c r="B126" s="40"/>
      <c r="C126" s="227" t="s">
        <v>87</v>
      </c>
      <c r="D126" s="227" t="s">
        <v>154</v>
      </c>
      <c r="E126" s="228" t="s">
        <v>87</v>
      </c>
      <c r="F126" s="229" t="s">
        <v>1156</v>
      </c>
      <c r="G126" s="230" t="s">
        <v>209</v>
      </c>
      <c r="H126" s="231">
        <v>240</v>
      </c>
      <c r="I126" s="232"/>
      <c r="J126" s="233">
        <f>ROUND(I126*H126,2)</f>
        <v>0</v>
      </c>
      <c r="K126" s="229" t="s">
        <v>1</v>
      </c>
      <c r="L126" s="45"/>
      <c r="M126" s="234" t="s">
        <v>1</v>
      </c>
      <c r="N126" s="235" t="s">
        <v>44</v>
      </c>
      <c r="O126" s="92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8" t="s">
        <v>159</v>
      </c>
      <c r="AT126" s="238" t="s">
        <v>154</v>
      </c>
      <c r="AU126" s="238" t="s">
        <v>21</v>
      </c>
      <c r="AY126" s="18" t="s">
        <v>152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8" t="s">
        <v>21</v>
      </c>
      <c r="BK126" s="239">
        <f>ROUND(I126*H126,2)</f>
        <v>0</v>
      </c>
      <c r="BL126" s="18" t="s">
        <v>159</v>
      </c>
      <c r="BM126" s="238" t="s">
        <v>159</v>
      </c>
    </row>
    <row r="127" s="2" customFormat="1" ht="16.5" customHeight="1">
      <c r="A127" s="39"/>
      <c r="B127" s="40"/>
      <c r="C127" s="227" t="s">
        <v>169</v>
      </c>
      <c r="D127" s="227" t="s">
        <v>154</v>
      </c>
      <c r="E127" s="228" t="s">
        <v>169</v>
      </c>
      <c r="F127" s="229" t="s">
        <v>1157</v>
      </c>
      <c r="G127" s="230" t="s">
        <v>1158</v>
      </c>
      <c r="H127" s="231">
        <v>15</v>
      </c>
      <c r="I127" s="232"/>
      <c r="J127" s="233">
        <f>ROUND(I127*H127,2)</f>
        <v>0</v>
      </c>
      <c r="K127" s="229" t="s">
        <v>1</v>
      </c>
      <c r="L127" s="45"/>
      <c r="M127" s="234" t="s">
        <v>1</v>
      </c>
      <c r="N127" s="235" t="s">
        <v>44</v>
      </c>
      <c r="O127" s="92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8" t="s">
        <v>159</v>
      </c>
      <c r="AT127" s="238" t="s">
        <v>154</v>
      </c>
      <c r="AU127" s="238" t="s">
        <v>21</v>
      </c>
      <c r="AY127" s="18" t="s">
        <v>152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8" t="s">
        <v>21</v>
      </c>
      <c r="BK127" s="239">
        <f>ROUND(I127*H127,2)</f>
        <v>0</v>
      </c>
      <c r="BL127" s="18" t="s">
        <v>159</v>
      </c>
      <c r="BM127" s="238" t="s">
        <v>189</v>
      </c>
    </row>
    <row r="128" s="2" customFormat="1" ht="16.5" customHeight="1">
      <c r="A128" s="39"/>
      <c r="B128" s="40"/>
      <c r="C128" s="227" t="s">
        <v>159</v>
      </c>
      <c r="D128" s="227" t="s">
        <v>154</v>
      </c>
      <c r="E128" s="228" t="s">
        <v>159</v>
      </c>
      <c r="F128" s="229" t="s">
        <v>1159</v>
      </c>
      <c r="G128" s="230" t="s">
        <v>1158</v>
      </c>
      <c r="H128" s="231">
        <v>44</v>
      </c>
      <c r="I128" s="232"/>
      <c r="J128" s="233">
        <f>ROUND(I128*H128,2)</f>
        <v>0</v>
      </c>
      <c r="K128" s="229" t="s">
        <v>1</v>
      </c>
      <c r="L128" s="45"/>
      <c r="M128" s="234" t="s">
        <v>1</v>
      </c>
      <c r="N128" s="235" t="s">
        <v>44</v>
      </c>
      <c r="O128" s="92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8" t="s">
        <v>159</v>
      </c>
      <c r="AT128" s="238" t="s">
        <v>154</v>
      </c>
      <c r="AU128" s="238" t="s">
        <v>21</v>
      </c>
      <c r="AY128" s="18" t="s">
        <v>152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8" t="s">
        <v>21</v>
      </c>
      <c r="BK128" s="239">
        <f>ROUND(I128*H128,2)</f>
        <v>0</v>
      </c>
      <c r="BL128" s="18" t="s">
        <v>159</v>
      </c>
      <c r="BM128" s="238" t="s">
        <v>201</v>
      </c>
    </row>
    <row r="129" s="2" customFormat="1" ht="24.15" customHeight="1">
      <c r="A129" s="39"/>
      <c r="B129" s="40"/>
      <c r="C129" s="227" t="s">
        <v>183</v>
      </c>
      <c r="D129" s="227" t="s">
        <v>154</v>
      </c>
      <c r="E129" s="228" t="s">
        <v>183</v>
      </c>
      <c r="F129" s="229" t="s">
        <v>1206</v>
      </c>
      <c r="G129" s="230" t="s">
        <v>1158</v>
      </c>
      <c r="H129" s="231">
        <v>5</v>
      </c>
      <c r="I129" s="232"/>
      <c r="J129" s="233">
        <f>ROUND(I129*H129,2)</f>
        <v>0</v>
      </c>
      <c r="K129" s="229" t="s">
        <v>1</v>
      </c>
      <c r="L129" s="45"/>
      <c r="M129" s="234" t="s">
        <v>1</v>
      </c>
      <c r="N129" s="235" t="s">
        <v>44</v>
      </c>
      <c r="O129" s="92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8" t="s">
        <v>159</v>
      </c>
      <c r="AT129" s="238" t="s">
        <v>154</v>
      </c>
      <c r="AU129" s="238" t="s">
        <v>21</v>
      </c>
      <c r="AY129" s="18" t="s">
        <v>152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8" t="s">
        <v>21</v>
      </c>
      <c r="BK129" s="239">
        <f>ROUND(I129*H129,2)</f>
        <v>0</v>
      </c>
      <c r="BL129" s="18" t="s">
        <v>159</v>
      </c>
      <c r="BM129" s="238" t="s">
        <v>26</v>
      </c>
    </row>
    <row r="130" s="2" customFormat="1" ht="24.15" customHeight="1">
      <c r="A130" s="39"/>
      <c r="B130" s="40"/>
      <c r="C130" s="227" t="s">
        <v>189</v>
      </c>
      <c r="D130" s="227" t="s">
        <v>154</v>
      </c>
      <c r="E130" s="228" t="s">
        <v>189</v>
      </c>
      <c r="F130" s="229" t="s">
        <v>1207</v>
      </c>
      <c r="G130" s="230" t="s">
        <v>1158</v>
      </c>
      <c r="H130" s="231">
        <v>5</v>
      </c>
      <c r="I130" s="232"/>
      <c r="J130" s="233">
        <f>ROUND(I130*H130,2)</f>
        <v>0</v>
      </c>
      <c r="K130" s="229" t="s">
        <v>1</v>
      </c>
      <c r="L130" s="45"/>
      <c r="M130" s="234" t="s">
        <v>1</v>
      </c>
      <c r="N130" s="235" t="s">
        <v>44</v>
      </c>
      <c r="O130" s="92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8" t="s">
        <v>159</v>
      </c>
      <c r="AT130" s="238" t="s">
        <v>154</v>
      </c>
      <c r="AU130" s="238" t="s">
        <v>21</v>
      </c>
      <c r="AY130" s="18" t="s">
        <v>152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8" t="s">
        <v>21</v>
      </c>
      <c r="BK130" s="239">
        <f>ROUND(I130*H130,2)</f>
        <v>0</v>
      </c>
      <c r="BL130" s="18" t="s">
        <v>159</v>
      </c>
      <c r="BM130" s="238" t="s">
        <v>8</v>
      </c>
    </row>
    <row r="131" s="2" customFormat="1" ht="16.5" customHeight="1">
      <c r="A131" s="39"/>
      <c r="B131" s="40"/>
      <c r="C131" s="227" t="s">
        <v>195</v>
      </c>
      <c r="D131" s="227" t="s">
        <v>154</v>
      </c>
      <c r="E131" s="228" t="s">
        <v>195</v>
      </c>
      <c r="F131" s="229" t="s">
        <v>1208</v>
      </c>
      <c r="G131" s="230" t="s">
        <v>1158</v>
      </c>
      <c r="H131" s="231">
        <v>5</v>
      </c>
      <c r="I131" s="232"/>
      <c r="J131" s="233">
        <f>ROUND(I131*H131,2)</f>
        <v>0</v>
      </c>
      <c r="K131" s="229" t="s">
        <v>1</v>
      </c>
      <c r="L131" s="45"/>
      <c r="M131" s="234" t="s">
        <v>1</v>
      </c>
      <c r="N131" s="235" t="s">
        <v>44</v>
      </c>
      <c r="O131" s="92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8" t="s">
        <v>159</v>
      </c>
      <c r="AT131" s="238" t="s">
        <v>154</v>
      </c>
      <c r="AU131" s="238" t="s">
        <v>21</v>
      </c>
      <c r="AY131" s="18" t="s">
        <v>152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8" t="s">
        <v>21</v>
      </c>
      <c r="BK131" s="239">
        <f>ROUND(I131*H131,2)</f>
        <v>0</v>
      </c>
      <c r="BL131" s="18" t="s">
        <v>159</v>
      </c>
      <c r="BM131" s="238" t="s">
        <v>236</v>
      </c>
    </row>
    <row r="132" s="2" customFormat="1" ht="16.5" customHeight="1">
      <c r="A132" s="39"/>
      <c r="B132" s="40"/>
      <c r="C132" s="227" t="s">
        <v>201</v>
      </c>
      <c r="D132" s="227" t="s">
        <v>154</v>
      </c>
      <c r="E132" s="228" t="s">
        <v>201</v>
      </c>
      <c r="F132" s="229" t="s">
        <v>1165</v>
      </c>
      <c r="G132" s="230" t="s">
        <v>1158</v>
      </c>
      <c r="H132" s="231">
        <v>5</v>
      </c>
      <c r="I132" s="232"/>
      <c r="J132" s="233">
        <f>ROUND(I132*H132,2)</f>
        <v>0</v>
      </c>
      <c r="K132" s="229" t="s">
        <v>1</v>
      </c>
      <c r="L132" s="45"/>
      <c r="M132" s="234" t="s">
        <v>1</v>
      </c>
      <c r="N132" s="235" t="s">
        <v>44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159</v>
      </c>
      <c r="AT132" s="238" t="s">
        <v>154</v>
      </c>
      <c r="AU132" s="238" t="s">
        <v>21</v>
      </c>
      <c r="AY132" s="18" t="s">
        <v>152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21</v>
      </c>
      <c r="BK132" s="239">
        <f>ROUND(I132*H132,2)</f>
        <v>0</v>
      </c>
      <c r="BL132" s="18" t="s">
        <v>159</v>
      </c>
      <c r="BM132" s="238" t="s">
        <v>249</v>
      </c>
    </row>
    <row r="133" s="2" customFormat="1" ht="16.5" customHeight="1">
      <c r="A133" s="39"/>
      <c r="B133" s="40"/>
      <c r="C133" s="227" t="s">
        <v>206</v>
      </c>
      <c r="D133" s="227" t="s">
        <v>154</v>
      </c>
      <c r="E133" s="228" t="s">
        <v>206</v>
      </c>
      <c r="F133" s="229" t="s">
        <v>1209</v>
      </c>
      <c r="G133" s="230" t="s">
        <v>1158</v>
      </c>
      <c r="H133" s="231">
        <v>5</v>
      </c>
      <c r="I133" s="232"/>
      <c r="J133" s="233">
        <f>ROUND(I133*H133,2)</f>
        <v>0</v>
      </c>
      <c r="K133" s="229" t="s">
        <v>1</v>
      </c>
      <c r="L133" s="45"/>
      <c r="M133" s="234" t="s">
        <v>1</v>
      </c>
      <c r="N133" s="235" t="s">
        <v>44</v>
      </c>
      <c r="O133" s="92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8" t="s">
        <v>159</v>
      </c>
      <c r="AT133" s="238" t="s">
        <v>154</v>
      </c>
      <c r="AU133" s="238" t="s">
        <v>21</v>
      </c>
      <c r="AY133" s="18" t="s">
        <v>152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8" t="s">
        <v>21</v>
      </c>
      <c r="BK133" s="239">
        <f>ROUND(I133*H133,2)</f>
        <v>0</v>
      </c>
      <c r="BL133" s="18" t="s">
        <v>159</v>
      </c>
      <c r="BM133" s="238" t="s">
        <v>257</v>
      </c>
    </row>
    <row r="134" s="2" customFormat="1" ht="16.5" customHeight="1">
      <c r="A134" s="39"/>
      <c r="B134" s="40"/>
      <c r="C134" s="227" t="s">
        <v>26</v>
      </c>
      <c r="D134" s="227" t="s">
        <v>154</v>
      </c>
      <c r="E134" s="228" t="s">
        <v>26</v>
      </c>
      <c r="F134" s="229" t="s">
        <v>1168</v>
      </c>
      <c r="G134" s="230" t="s">
        <v>209</v>
      </c>
      <c r="H134" s="231">
        <v>240</v>
      </c>
      <c r="I134" s="232"/>
      <c r="J134" s="233">
        <f>ROUND(I134*H134,2)</f>
        <v>0</v>
      </c>
      <c r="K134" s="229" t="s">
        <v>1</v>
      </c>
      <c r="L134" s="45"/>
      <c r="M134" s="234" t="s">
        <v>1</v>
      </c>
      <c r="N134" s="235" t="s">
        <v>44</v>
      </c>
      <c r="O134" s="92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8" t="s">
        <v>159</v>
      </c>
      <c r="AT134" s="238" t="s">
        <v>154</v>
      </c>
      <c r="AU134" s="238" t="s">
        <v>21</v>
      </c>
      <c r="AY134" s="18" t="s">
        <v>152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8" t="s">
        <v>21</v>
      </c>
      <c r="BK134" s="239">
        <f>ROUND(I134*H134,2)</f>
        <v>0</v>
      </c>
      <c r="BL134" s="18" t="s">
        <v>159</v>
      </c>
      <c r="BM134" s="238" t="s">
        <v>271</v>
      </c>
    </row>
    <row r="135" s="2" customFormat="1" ht="21.75" customHeight="1">
      <c r="A135" s="39"/>
      <c r="B135" s="40"/>
      <c r="C135" s="227" t="s">
        <v>218</v>
      </c>
      <c r="D135" s="227" t="s">
        <v>154</v>
      </c>
      <c r="E135" s="228" t="s">
        <v>218</v>
      </c>
      <c r="F135" s="229" t="s">
        <v>1169</v>
      </c>
      <c r="G135" s="230" t="s">
        <v>209</v>
      </c>
      <c r="H135" s="231">
        <v>12</v>
      </c>
      <c r="I135" s="232"/>
      <c r="J135" s="233">
        <f>ROUND(I135*H135,2)</f>
        <v>0</v>
      </c>
      <c r="K135" s="229" t="s">
        <v>1</v>
      </c>
      <c r="L135" s="45"/>
      <c r="M135" s="234" t="s">
        <v>1</v>
      </c>
      <c r="N135" s="235" t="s">
        <v>44</v>
      </c>
      <c r="O135" s="92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159</v>
      </c>
      <c r="AT135" s="238" t="s">
        <v>154</v>
      </c>
      <c r="AU135" s="238" t="s">
        <v>21</v>
      </c>
      <c r="AY135" s="18" t="s">
        <v>152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21</v>
      </c>
      <c r="BK135" s="239">
        <f>ROUND(I135*H135,2)</f>
        <v>0</v>
      </c>
      <c r="BL135" s="18" t="s">
        <v>159</v>
      </c>
      <c r="BM135" s="238" t="s">
        <v>278</v>
      </c>
    </row>
    <row r="136" s="2" customFormat="1" ht="16.5" customHeight="1">
      <c r="A136" s="39"/>
      <c r="B136" s="40"/>
      <c r="C136" s="227" t="s">
        <v>8</v>
      </c>
      <c r="D136" s="227" t="s">
        <v>154</v>
      </c>
      <c r="E136" s="228" t="s">
        <v>8</v>
      </c>
      <c r="F136" s="229" t="s">
        <v>1170</v>
      </c>
      <c r="G136" s="230" t="s">
        <v>209</v>
      </c>
      <c r="H136" s="231">
        <v>240</v>
      </c>
      <c r="I136" s="232"/>
      <c r="J136" s="233">
        <f>ROUND(I136*H136,2)</f>
        <v>0</v>
      </c>
      <c r="K136" s="229" t="s">
        <v>1</v>
      </c>
      <c r="L136" s="45"/>
      <c r="M136" s="234" t="s">
        <v>1</v>
      </c>
      <c r="N136" s="235" t="s">
        <v>44</v>
      </c>
      <c r="O136" s="92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8" t="s">
        <v>159</v>
      </c>
      <c r="AT136" s="238" t="s">
        <v>154</v>
      </c>
      <c r="AU136" s="238" t="s">
        <v>21</v>
      </c>
      <c r="AY136" s="18" t="s">
        <v>152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8" t="s">
        <v>21</v>
      </c>
      <c r="BK136" s="239">
        <f>ROUND(I136*H136,2)</f>
        <v>0</v>
      </c>
      <c r="BL136" s="18" t="s">
        <v>159</v>
      </c>
      <c r="BM136" s="238" t="s">
        <v>290</v>
      </c>
    </row>
    <row r="137" s="2" customFormat="1" ht="16.5" customHeight="1">
      <c r="A137" s="39"/>
      <c r="B137" s="40"/>
      <c r="C137" s="227" t="s">
        <v>230</v>
      </c>
      <c r="D137" s="227" t="s">
        <v>154</v>
      </c>
      <c r="E137" s="228" t="s">
        <v>230</v>
      </c>
      <c r="F137" s="229" t="s">
        <v>1171</v>
      </c>
      <c r="G137" s="230" t="s">
        <v>209</v>
      </c>
      <c r="H137" s="231">
        <v>5</v>
      </c>
      <c r="I137" s="232"/>
      <c r="J137" s="233">
        <f>ROUND(I137*H137,2)</f>
        <v>0</v>
      </c>
      <c r="K137" s="229" t="s">
        <v>1</v>
      </c>
      <c r="L137" s="45"/>
      <c r="M137" s="234" t="s">
        <v>1</v>
      </c>
      <c r="N137" s="235" t="s">
        <v>44</v>
      </c>
      <c r="O137" s="92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159</v>
      </c>
      <c r="AT137" s="238" t="s">
        <v>154</v>
      </c>
      <c r="AU137" s="238" t="s">
        <v>21</v>
      </c>
      <c r="AY137" s="18" t="s">
        <v>152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21</v>
      </c>
      <c r="BK137" s="239">
        <f>ROUND(I137*H137,2)</f>
        <v>0</v>
      </c>
      <c r="BL137" s="18" t="s">
        <v>159</v>
      </c>
      <c r="BM137" s="238" t="s">
        <v>303</v>
      </c>
    </row>
    <row r="138" s="2" customFormat="1" ht="16.5" customHeight="1">
      <c r="A138" s="39"/>
      <c r="B138" s="40"/>
      <c r="C138" s="227" t="s">
        <v>236</v>
      </c>
      <c r="D138" s="227" t="s">
        <v>154</v>
      </c>
      <c r="E138" s="228" t="s">
        <v>236</v>
      </c>
      <c r="F138" s="229" t="s">
        <v>1172</v>
      </c>
      <c r="G138" s="230" t="s">
        <v>209</v>
      </c>
      <c r="H138" s="231">
        <v>45</v>
      </c>
      <c r="I138" s="232"/>
      <c r="J138" s="233">
        <f>ROUND(I138*H138,2)</f>
        <v>0</v>
      </c>
      <c r="K138" s="229" t="s">
        <v>1</v>
      </c>
      <c r="L138" s="45"/>
      <c r="M138" s="234" t="s">
        <v>1</v>
      </c>
      <c r="N138" s="235" t="s">
        <v>44</v>
      </c>
      <c r="O138" s="92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159</v>
      </c>
      <c r="AT138" s="238" t="s">
        <v>154</v>
      </c>
      <c r="AU138" s="238" t="s">
        <v>21</v>
      </c>
      <c r="AY138" s="18" t="s">
        <v>152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21</v>
      </c>
      <c r="BK138" s="239">
        <f>ROUND(I138*H138,2)</f>
        <v>0</v>
      </c>
      <c r="BL138" s="18" t="s">
        <v>159</v>
      </c>
      <c r="BM138" s="238" t="s">
        <v>314</v>
      </c>
    </row>
    <row r="139" s="2" customFormat="1" ht="16.5" customHeight="1">
      <c r="A139" s="39"/>
      <c r="B139" s="40"/>
      <c r="C139" s="227" t="s">
        <v>243</v>
      </c>
      <c r="D139" s="227" t="s">
        <v>154</v>
      </c>
      <c r="E139" s="228" t="s">
        <v>243</v>
      </c>
      <c r="F139" s="229" t="s">
        <v>1210</v>
      </c>
      <c r="G139" s="230" t="s">
        <v>209</v>
      </c>
      <c r="H139" s="231">
        <v>101</v>
      </c>
      <c r="I139" s="232"/>
      <c r="J139" s="233">
        <f>ROUND(I139*H139,2)</f>
        <v>0</v>
      </c>
      <c r="K139" s="229" t="s">
        <v>1</v>
      </c>
      <c r="L139" s="45"/>
      <c r="M139" s="234" t="s">
        <v>1</v>
      </c>
      <c r="N139" s="235" t="s">
        <v>44</v>
      </c>
      <c r="O139" s="92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8" t="s">
        <v>159</v>
      </c>
      <c r="AT139" s="238" t="s">
        <v>154</v>
      </c>
      <c r="AU139" s="238" t="s">
        <v>21</v>
      </c>
      <c r="AY139" s="18" t="s">
        <v>152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8" t="s">
        <v>21</v>
      </c>
      <c r="BK139" s="239">
        <f>ROUND(I139*H139,2)</f>
        <v>0</v>
      </c>
      <c r="BL139" s="18" t="s">
        <v>159</v>
      </c>
      <c r="BM139" s="238" t="s">
        <v>325</v>
      </c>
    </row>
    <row r="140" s="2" customFormat="1" ht="16.5" customHeight="1">
      <c r="A140" s="39"/>
      <c r="B140" s="40"/>
      <c r="C140" s="227" t="s">
        <v>249</v>
      </c>
      <c r="D140" s="227" t="s">
        <v>154</v>
      </c>
      <c r="E140" s="228" t="s">
        <v>249</v>
      </c>
      <c r="F140" s="229" t="s">
        <v>1173</v>
      </c>
      <c r="G140" s="230" t="s">
        <v>209</v>
      </c>
      <c r="H140" s="231">
        <v>240</v>
      </c>
      <c r="I140" s="232"/>
      <c r="J140" s="233">
        <f>ROUND(I140*H140,2)</f>
        <v>0</v>
      </c>
      <c r="K140" s="229" t="s">
        <v>1</v>
      </c>
      <c r="L140" s="45"/>
      <c r="M140" s="234" t="s">
        <v>1</v>
      </c>
      <c r="N140" s="235" t="s">
        <v>44</v>
      </c>
      <c r="O140" s="92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159</v>
      </c>
      <c r="AT140" s="238" t="s">
        <v>154</v>
      </c>
      <c r="AU140" s="238" t="s">
        <v>21</v>
      </c>
      <c r="AY140" s="18" t="s">
        <v>152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21</v>
      </c>
      <c r="BK140" s="239">
        <f>ROUND(I140*H140,2)</f>
        <v>0</v>
      </c>
      <c r="BL140" s="18" t="s">
        <v>159</v>
      </c>
      <c r="BM140" s="238" t="s">
        <v>335</v>
      </c>
    </row>
    <row r="141" s="2" customFormat="1" ht="16.5" customHeight="1">
      <c r="A141" s="39"/>
      <c r="B141" s="40"/>
      <c r="C141" s="227" t="s">
        <v>253</v>
      </c>
      <c r="D141" s="227" t="s">
        <v>154</v>
      </c>
      <c r="E141" s="228" t="s">
        <v>253</v>
      </c>
      <c r="F141" s="229" t="s">
        <v>1175</v>
      </c>
      <c r="G141" s="230" t="s">
        <v>226</v>
      </c>
      <c r="H141" s="231">
        <v>0.59999999999999998</v>
      </c>
      <c r="I141" s="232"/>
      <c r="J141" s="233">
        <f>ROUND(I141*H141,2)</f>
        <v>0</v>
      </c>
      <c r="K141" s="229" t="s">
        <v>1</v>
      </c>
      <c r="L141" s="45"/>
      <c r="M141" s="234" t="s">
        <v>1</v>
      </c>
      <c r="N141" s="235" t="s">
        <v>44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159</v>
      </c>
      <c r="AT141" s="238" t="s">
        <v>154</v>
      </c>
      <c r="AU141" s="238" t="s">
        <v>21</v>
      </c>
      <c r="AY141" s="18" t="s">
        <v>152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21</v>
      </c>
      <c r="BK141" s="239">
        <f>ROUND(I141*H141,2)</f>
        <v>0</v>
      </c>
      <c r="BL141" s="18" t="s">
        <v>159</v>
      </c>
      <c r="BM141" s="238" t="s">
        <v>346</v>
      </c>
    </row>
    <row r="142" s="2" customFormat="1" ht="16.5" customHeight="1">
      <c r="A142" s="39"/>
      <c r="B142" s="40"/>
      <c r="C142" s="227" t="s">
        <v>257</v>
      </c>
      <c r="D142" s="227" t="s">
        <v>154</v>
      </c>
      <c r="E142" s="228" t="s">
        <v>257</v>
      </c>
      <c r="F142" s="229" t="s">
        <v>1211</v>
      </c>
      <c r="G142" s="230" t="s">
        <v>1158</v>
      </c>
      <c r="H142" s="231">
        <v>5</v>
      </c>
      <c r="I142" s="232"/>
      <c r="J142" s="233">
        <f>ROUND(I142*H142,2)</f>
        <v>0</v>
      </c>
      <c r="K142" s="229" t="s">
        <v>1</v>
      </c>
      <c r="L142" s="45"/>
      <c r="M142" s="234" t="s">
        <v>1</v>
      </c>
      <c r="N142" s="235" t="s">
        <v>44</v>
      </c>
      <c r="O142" s="92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8" t="s">
        <v>159</v>
      </c>
      <c r="AT142" s="238" t="s">
        <v>154</v>
      </c>
      <c r="AU142" s="238" t="s">
        <v>21</v>
      </c>
      <c r="AY142" s="18" t="s">
        <v>152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8" t="s">
        <v>21</v>
      </c>
      <c r="BK142" s="239">
        <f>ROUND(I142*H142,2)</f>
        <v>0</v>
      </c>
      <c r="BL142" s="18" t="s">
        <v>159</v>
      </c>
      <c r="BM142" s="238" t="s">
        <v>357</v>
      </c>
    </row>
    <row r="143" s="2" customFormat="1" ht="16.5" customHeight="1">
      <c r="A143" s="39"/>
      <c r="B143" s="40"/>
      <c r="C143" s="227" t="s">
        <v>261</v>
      </c>
      <c r="D143" s="227" t="s">
        <v>154</v>
      </c>
      <c r="E143" s="228" t="s">
        <v>261</v>
      </c>
      <c r="F143" s="229" t="s">
        <v>1177</v>
      </c>
      <c r="G143" s="230" t="s">
        <v>1158</v>
      </c>
      <c r="H143" s="231">
        <v>5</v>
      </c>
      <c r="I143" s="232"/>
      <c r="J143" s="233">
        <f>ROUND(I143*H143,2)</f>
        <v>0</v>
      </c>
      <c r="K143" s="229" t="s">
        <v>1</v>
      </c>
      <c r="L143" s="45"/>
      <c r="M143" s="234" t="s">
        <v>1</v>
      </c>
      <c r="N143" s="235" t="s">
        <v>44</v>
      </c>
      <c r="O143" s="92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159</v>
      </c>
      <c r="AT143" s="238" t="s">
        <v>154</v>
      </c>
      <c r="AU143" s="238" t="s">
        <v>21</v>
      </c>
      <c r="AY143" s="18" t="s">
        <v>152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21</v>
      </c>
      <c r="BK143" s="239">
        <f>ROUND(I143*H143,2)</f>
        <v>0</v>
      </c>
      <c r="BL143" s="18" t="s">
        <v>159</v>
      </c>
      <c r="BM143" s="238" t="s">
        <v>367</v>
      </c>
    </row>
    <row r="144" s="2" customFormat="1" ht="16.5" customHeight="1">
      <c r="A144" s="39"/>
      <c r="B144" s="40"/>
      <c r="C144" s="227" t="s">
        <v>271</v>
      </c>
      <c r="D144" s="227" t="s">
        <v>154</v>
      </c>
      <c r="E144" s="228" t="s">
        <v>271</v>
      </c>
      <c r="F144" s="229" t="s">
        <v>1178</v>
      </c>
      <c r="G144" s="230" t="s">
        <v>226</v>
      </c>
      <c r="H144" s="231">
        <v>7.5</v>
      </c>
      <c r="I144" s="232"/>
      <c r="J144" s="233">
        <f>ROUND(I144*H144,2)</f>
        <v>0</v>
      </c>
      <c r="K144" s="229" t="s">
        <v>1</v>
      </c>
      <c r="L144" s="45"/>
      <c r="M144" s="234" t="s">
        <v>1</v>
      </c>
      <c r="N144" s="235" t="s">
        <v>44</v>
      </c>
      <c r="O144" s="92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8" t="s">
        <v>159</v>
      </c>
      <c r="AT144" s="238" t="s">
        <v>154</v>
      </c>
      <c r="AU144" s="238" t="s">
        <v>21</v>
      </c>
      <c r="AY144" s="18" t="s">
        <v>152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8" t="s">
        <v>21</v>
      </c>
      <c r="BK144" s="239">
        <f>ROUND(I144*H144,2)</f>
        <v>0</v>
      </c>
      <c r="BL144" s="18" t="s">
        <v>159</v>
      </c>
      <c r="BM144" s="238" t="s">
        <v>379</v>
      </c>
    </row>
    <row r="145" s="2" customFormat="1" ht="16.5" customHeight="1">
      <c r="A145" s="39"/>
      <c r="B145" s="40"/>
      <c r="C145" s="227" t="s">
        <v>7</v>
      </c>
      <c r="D145" s="227" t="s">
        <v>154</v>
      </c>
      <c r="E145" s="228" t="s">
        <v>7</v>
      </c>
      <c r="F145" s="229" t="s">
        <v>1212</v>
      </c>
      <c r="G145" s="230" t="s">
        <v>1158</v>
      </c>
      <c r="H145" s="231">
        <v>1</v>
      </c>
      <c r="I145" s="232"/>
      <c r="J145" s="233">
        <f>ROUND(I145*H145,2)</f>
        <v>0</v>
      </c>
      <c r="K145" s="229" t="s">
        <v>1</v>
      </c>
      <c r="L145" s="45"/>
      <c r="M145" s="234" t="s">
        <v>1</v>
      </c>
      <c r="N145" s="235" t="s">
        <v>44</v>
      </c>
      <c r="O145" s="92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159</v>
      </c>
      <c r="AT145" s="238" t="s">
        <v>154</v>
      </c>
      <c r="AU145" s="238" t="s">
        <v>21</v>
      </c>
      <c r="AY145" s="18" t="s">
        <v>152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21</v>
      </c>
      <c r="BK145" s="239">
        <f>ROUND(I145*H145,2)</f>
        <v>0</v>
      </c>
      <c r="BL145" s="18" t="s">
        <v>159</v>
      </c>
      <c r="BM145" s="238" t="s">
        <v>391</v>
      </c>
    </row>
    <row r="146" s="2" customFormat="1" ht="24.15" customHeight="1">
      <c r="A146" s="39"/>
      <c r="B146" s="40"/>
      <c r="C146" s="227" t="s">
        <v>278</v>
      </c>
      <c r="D146" s="227" t="s">
        <v>154</v>
      </c>
      <c r="E146" s="228" t="s">
        <v>278</v>
      </c>
      <c r="F146" s="229" t="s">
        <v>1213</v>
      </c>
      <c r="G146" s="230" t="s">
        <v>1158</v>
      </c>
      <c r="H146" s="231">
        <v>1</v>
      </c>
      <c r="I146" s="232"/>
      <c r="J146" s="233">
        <f>ROUND(I146*H146,2)</f>
        <v>0</v>
      </c>
      <c r="K146" s="229" t="s">
        <v>1</v>
      </c>
      <c r="L146" s="45"/>
      <c r="M146" s="234" t="s">
        <v>1</v>
      </c>
      <c r="N146" s="235" t="s">
        <v>44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159</v>
      </c>
      <c r="AT146" s="238" t="s">
        <v>154</v>
      </c>
      <c r="AU146" s="238" t="s">
        <v>21</v>
      </c>
      <c r="AY146" s="18" t="s">
        <v>152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21</v>
      </c>
      <c r="BK146" s="239">
        <f>ROUND(I146*H146,2)</f>
        <v>0</v>
      </c>
      <c r="BL146" s="18" t="s">
        <v>159</v>
      </c>
      <c r="BM146" s="238" t="s">
        <v>403</v>
      </c>
    </row>
    <row r="147" s="12" customFormat="1" ht="25.92" customHeight="1">
      <c r="A147" s="12"/>
      <c r="B147" s="211"/>
      <c r="C147" s="212"/>
      <c r="D147" s="213" t="s">
        <v>78</v>
      </c>
      <c r="E147" s="214" t="s">
        <v>1180</v>
      </c>
      <c r="F147" s="214" t="s">
        <v>1181</v>
      </c>
      <c r="G147" s="212"/>
      <c r="H147" s="212"/>
      <c r="I147" s="215"/>
      <c r="J147" s="216">
        <f>BK147</f>
        <v>0</v>
      </c>
      <c r="K147" s="212"/>
      <c r="L147" s="217"/>
      <c r="M147" s="218"/>
      <c r="N147" s="219"/>
      <c r="O147" s="219"/>
      <c r="P147" s="220">
        <f>SUM(P148:P156)</f>
        <v>0</v>
      </c>
      <c r="Q147" s="219"/>
      <c r="R147" s="220">
        <f>SUM(R148:R156)</f>
        <v>0</v>
      </c>
      <c r="S147" s="219"/>
      <c r="T147" s="221">
        <f>SUM(T148:T156)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2" t="s">
        <v>21</v>
      </c>
      <c r="AT147" s="223" t="s">
        <v>78</v>
      </c>
      <c r="AU147" s="223" t="s">
        <v>79</v>
      </c>
      <c r="AY147" s="222" t="s">
        <v>152</v>
      </c>
      <c r="BK147" s="224">
        <f>SUM(BK148:BK156)</f>
        <v>0</v>
      </c>
    </row>
    <row r="148" s="2" customFormat="1" ht="16.5" customHeight="1">
      <c r="A148" s="39"/>
      <c r="B148" s="40"/>
      <c r="C148" s="227" t="s">
        <v>284</v>
      </c>
      <c r="D148" s="227" t="s">
        <v>154</v>
      </c>
      <c r="E148" s="228" t="s">
        <v>284</v>
      </c>
      <c r="F148" s="229" t="s">
        <v>1182</v>
      </c>
      <c r="G148" s="230" t="s">
        <v>1183</v>
      </c>
      <c r="H148" s="231">
        <v>0.10000000000000001</v>
      </c>
      <c r="I148" s="232"/>
      <c r="J148" s="233">
        <f>ROUND(I148*H148,2)</f>
        <v>0</v>
      </c>
      <c r="K148" s="229" t="s">
        <v>1</v>
      </c>
      <c r="L148" s="45"/>
      <c r="M148" s="234" t="s">
        <v>1</v>
      </c>
      <c r="N148" s="235" t="s">
        <v>44</v>
      </c>
      <c r="O148" s="92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8" t="s">
        <v>159</v>
      </c>
      <c r="AT148" s="238" t="s">
        <v>154</v>
      </c>
      <c r="AU148" s="238" t="s">
        <v>21</v>
      </c>
      <c r="AY148" s="18" t="s">
        <v>152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8" t="s">
        <v>21</v>
      </c>
      <c r="BK148" s="239">
        <f>ROUND(I148*H148,2)</f>
        <v>0</v>
      </c>
      <c r="BL148" s="18" t="s">
        <v>159</v>
      </c>
      <c r="BM148" s="238" t="s">
        <v>413</v>
      </c>
    </row>
    <row r="149" s="2" customFormat="1" ht="16.5" customHeight="1">
      <c r="A149" s="39"/>
      <c r="B149" s="40"/>
      <c r="C149" s="227" t="s">
        <v>290</v>
      </c>
      <c r="D149" s="227" t="s">
        <v>154</v>
      </c>
      <c r="E149" s="228" t="s">
        <v>290</v>
      </c>
      <c r="F149" s="229" t="s">
        <v>1184</v>
      </c>
      <c r="G149" s="230" t="s">
        <v>209</v>
      </c>
      <c r="H149" s="231">
        <v>124</v>
      </c>
      <c r="I149" s="232"/>
      <c r="J149" s="233">
        <f>ROUND(I149*H149,2)</f>
        <v>0</v>
      </c>
      <c r="K149" s="229" t="s">
        <v>1</v>
      </c>
      <c r="L149" s="45"/>
      <c r="M149" s="234" t="s">
        <v>1</v>
      </c>
      <c r="N149" s="235" t="s">
        <v>44</v>
      </c>
      <c r="O149" s="92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8" t="s">
        <v>159</v>
      </c>
      <c r="AT149" s="238" t="s">
        <v>154</v>
      </c>
      <c r="AU149" s="238" t="s">
        <v>21</v>
      </c>
      <c r="AY149" s="18" t="s">
        <v>152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8" t="s">
        <v>21</v>
      </c>
      <c r="BK149" s="239">
        <f>ROUND(I149*H149,2)</f>
        <v>0</v>
      </c>
      <c r="BL149" s="18" t="s">
        <v>159</v>
      </c>
      <c r="BM149" s="238" t="s">
        <v>422</v>
      </c>
    </row>
    <row r="150" s="2" customFormat="1" ht="16.5" customHeight="1">
      <c r="A150" s="39"/>
      <c r="B150" s="40"/>
      <c r="C150" s="227" t="s">
        <v>296</v>
      </c>
      <c r="D150" s="227" t="s">
        <v>154</v>
      </c>
      <c r="E150" s="228" t="s">
        <v>296</v>
      </c>
      <c r="F150" s="229" t="s">
        <v>1185</v>
      </c>
      <c r="G150" s="230" t="s">
        <v>209</v>
      </c>
      <c r="H150" s="231">
        <v>124</v>
      </c>
      <c r="I150" s="232"/>
      <c r="J150" s="233">
        <f>ROUND(I150*H150,2)</f>
        <v>0</v>
      </c>
      <c r="K150" s="229" t="s">
        <v>1</v>
      </c>
      <c r="L150" s="45"/>
      <c r="M150" s="234" t="s">
        <v>1</v>
      </c>
      <c r="N150" s="235" t="s">
        <v>44</v>
      </c>
      <c r="O150" s="92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8" t="s">
        <v>159</v>
      </c>
      <c r="AT150" s="238" t="s">
        <v>154</v>
      </c>
      <c r="AU150" s="238" t="s">
        <v>21</v>
      </c>
      <c r="AY150" s="18" t="s">
        <v>152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8" t="s">
        <v>21</v>
      </c>
      <c r="BK150" s="239">
        <f>ROUND(I150*H150,2)</f>
        <v>0</v>
      </c>
      <c r="BL150" s="18" t="s">
        <v>159</v>
      </c>
      <c r="BM150" s="238" t="s">
        <v>436</v>
      </c>
    </row>
    <row r="151" s="2" customFormat="1" ht="16.5" customHeight="1">
      <c r="A151" s="39"/>
      <c r="B151" s="40"/>
      <c r="C151" s="227" t="s">
        <v>303</v>
      </c>
      <c r="D151" s="227" t="s">
        <v>154</v>
      </c>
      <c r="E151" s="228" t="s">
        <v>309</v>
      </c>
      <c r="F151" s="229" t="s">
        <v>1187</v>
      </c>
      <c r="G151" s="230" t="s">
        <v>226</v>
      </c>
      <c r="H151" s="231">
        <v>0.69999999999999996</v>
      </c>
      <c r="I151" s="232"/>
      <c r="J151" s="233">
        <f>ROUND(I151*H151,2)</f>
        <v>0</v>
      </c>
      <c r="K151" s="229" t="s">
        <v>1</v>
      </c>
      <c r="L151" s="45"/>
      <c r="M151" s="234" t="s">
        <v>1</v>
      </c>
      <c r="N151" s="235" t="s">
        <v>44</v>
      </c>
      <c r="O151" s="92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159</v>
      </c>
      <c r="AT151" s="238" t="s">
        <v>154</v>
      </c>
      <c r="AU151" s="238" t="s">
        <v>21</v>
      </c>
      <c r="AY151" s="18" t="s">
        <v>152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21</v>
      </c>
      <c r="BK151" s="239">
        <f>ROUND(I151*H151,2)</f>
        <v>0</v>
      </c>
      <c r="BL151" s="18" t="s">
        <v>159</v>
      </c>
      <c r="BM151" s="238" t="s">
        <v>456</v>
      </c>
    </row>
    <row r="152" s="2" customFormat="1" ht="16.5" customHeight="1">
      <c r="A152" s="39"/>
      <c r="B152" s="40"/>
      <c r="C152" s="227" t="s">
        <v>309</v>
      </c>
      <c r="D152" s="227" t="s">
        <v>154</v>
      </c>
      <c r="E152" s="228" t="s">
        <v>314</v>
      </c>
      <c r="F152" s="229" t="s">
        <v>1188</v>
      </c>
      <c r="G152" s="230" t="s">
        <v>226</v>
      </c>
      <c r="H152" s="231">
        <v>0.69999999999999996</v>
      </c>
      <c r="I152" s="232"/>
      <c r="J152" s="233">
        <f>ROUND(I152*H152,2)</f>
        <v>0</v>
      </c>
      <c r="K152" s="229" t="s">
        <v>1</v>
      </c>
      <c r="L152" s="45"/>
      <c r="M152" s="234" t="s">
        <v>1</v>
      </c>
      <c r="N152" s="235" t="s">
        <v>44</v>
      </c>
      <c r="O152" s="92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8" t="s">
        <v>159</v>
      </c>
      <c r="AT152" s="238" t="s">
        <v>154</v>
      </c>
      <c r="AU152" s="238" t="s">
        <v>21</v>
      </c>
      <c r="AY152" s="18" t="s">
        <v>152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8" t="s">
        <v>21</v>
      </c>
      <c r="BK152" s="239">
        <f>ROUND(I152*H152,2)</f>
        <v>0</v>
      </c>
      <c r="BL152" s="18" t="s">
        <v>159</v>
      </c>
      <c r="BM152" s="238" t="s">
        <v>465</v>
      </c>
    </row>
    <row r="153" s="2" customFormat="1" ht="16.5" customHeight="1">
      <c r="A153" s="39"/>
      <c r="B153" s="40"/>
      <c r="C153" s="227" t="s">
        <v>314</v>
      </c>
      <c r="D153" s="227" t="s">
        <v>154</v>
      </c>
      <c r="E153" s="228" t="s">
        <v>320</v>
      </c>
      <c r="F153" s="229" t="s">
        <v>1189</v>
      </c>
      <c r="G153" s="230" t="s">
        <v>226</v>
      </c>
      <c r="H153" s="231">
        <v>29.800000000000001</v>
      </c>
      <c r="I153" s="232"/>
      <c r="J153" s="233">
        <f>ROUND(I153*H153,2)</f>
        <v>0</v>
      </c>
      <c r="K153" s="229" t="s">
        <v>1</v>
      </c>
      <c r="L153" s="45"/>
      <c r="M153" s="234" t="s">
        <v>1</v>
      </c>
      <c r="N153" s="235" t="s">
        <v>44</v>
      </c>
      <c r="O153" s="92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8" t="s">
        <v>159</v>
      </c>
      <c r="AT153" s="238" t="s">
        <v>154</v>
      </c>
      <c r="AU153" s="238" t="s">
        <v>21</v>
      </c>
      <c r="AY153" s="18" t="s">
        <v>152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8" t="s">
        <v>21</v>
      </c>
      <c r="BK153" s="239">
        <f>ROUND(I153*H153,2)</f>
        <v>0</v>
      </c>
      <c r="BL153" s="18" t="s">
        <v>159</v>
      </c>
      <c r="BM153" s="238" t="s">
        <v>480</v>
      </c>
    </row>
    <row r="154" s="2" customFormat="1" ht="16.5" customHeight="1">
      <c r="A154" s="39"/>
      <c r="B154" s="40"/>
      <c r="C154" s="227" t="s">
        <v>320</v>
      </c>
      <c r="D154" s="227" t="s">
        <v>154</v>
      </c>
      <c r="E154" s="228" t="s">
        <v>325</v>
      </c>
      <c r="F154" s="229" t="s">
        <v>1190</v>
      </c>
      <c r="G154" s="230" t="s">
        <v>209</v>
      </c>
      <c r="H154" s="231">
        <v>124</v>
      </c>
      <c r="I154" s="232"/>
      <c r="J154" s="233">
        <f>ROUND(I154*H154,2)</f>
        <v>0</v>
      </c>
      <c r="K154" s="229" t="s">
        <v>1</v>
      </c>
      <c r="L154" s="45"/>
      <c r="M154" s="234" t="s">
        <v>1</v>
      </c>
      <c r="N154" s="235" t="s">
        <v>44</v>
      </c>
      <c r="O154" s="92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159</v>
      </c>
      <c r="AT154" s="238" t="s">
        <v>154</v>
      </c>
      <c r="AU154" s="238" t="s">
        <v>21</v>
      </c>
      <c r="AY154" s="18" t="s">
        <v>152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21</v>
      </c>
      <c r="BK154" s="239">
        <f>ROUND(I154*H154,2)</f>
        <v>0</v>
      </c>
      <c r="BL154" s="18" t="s">
        <v>159</v>
      </c>
      <c r="BM154" s="238" t="s">
        <v>490</v>
      </c>
    </row>
    <row r="155" s="2" customFormat="1" ht="16.5" customHeight="1">
      <c r="A155" s="39"/>
      <c r="B155" s="40"/>
      <c r="C155" s="227" t="s">
        <v>325</v>
      </c>
      <c r="D155" s="227" t="s">
        <v>154</v>
      </c>
      <c r="E155" s="228" t="s">
        <v>330</v>
      </c>
      <c r="F155" s="229" t="s">
        <v>1191</v>
      </c>
      <c r="G155" s="230" t="s">
        <v>226</v>
      </c>
      <c r="H155" s="231">
        <v>0.59999999999999998</v>
      </c>
      <c r="I155" s="232"/>
      <c r="J155" s="233">
        <f>ROUND(I155*H155,2)</f>
        <v>0</v>
      </c>
      <c r="K155" s="229" t="s">
        <v>1</v>
      </c>
      <c r="L155" s="45"/>
      <c r="M155" s="234" t="s">
        <v>1</v>
      </c>
      <c r="N155" s="235" t="s">
        <v>44</v>
      </c>
      <c r="O155" s="92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8" t="s">
        <v>159</v>
      </c>
      <c r="AT155" s="238" t="s">
        <v>154</v>
      </c>
      <c r="AU155" s="238" t="s">
        <v>21</v>
      </c>
      <c r="AY155" s="18" t="s">
        <v>152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8" t="s">
        <v>21</v>
      </c>
      <c r="BK155" s="239">
        <f>ROUND(I155*H155,2)</f>
        <v>0</v>
      </c>
      <c r="BL155" s="18" t="s">
        <v>159</v>
      </c>
      <c r="BM155" s="238" t="s">
        <v>500</v>
      </c>
    </row>
    <row r="156" s="2" customFormat="1" ht="16.5" customHeight="1">
      <c r="A156" s="39"/>
      <c r="B156" s="40"/>
      <c r="C156" s="227" t="s">
        <v>330</v>
      </c>
      <c r="D156" s="227" t="s">
        <v>154</v>
      </c>
      <c r="E156" s="228" t="s">
        <v>335</v>
      </c>
      <c r="F156" s="229" t="s">
        <v>1192</v>
      </c>
      <c r="G156" s="230" t="s">
        <v>226</v>
      </c>
      <c r="H156" s="231">
        <v>8.0999999999999996</v>
      </c>
      <c r="I156" s="232"/>
      <c r="J156" s="233">
        <f>ROUND(I156*H156,2)</f>
        <v>0</v>
      </c>
      <c r="K156" s="229" t="s">
        <v>1</v>
      </c>
      <c r="L156" s="45"/>
      <c r="M156" s="234" t="s">
        <v>1</v>
      </c>
      <c r="N156" s="235" t="s">
        <v>44</v>
      </c>
      <c r="O156" s="92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8" t="s">
        <v>159</v>
      </c>
      <c r="AT156" s="238" t="s">
        <v>154</v>
      </c>
      <c r="AU156" s="238" t="s">
        <v>21</v>
      </c>
      <c r="AY156" s="18" t="s">
        <v>152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8" t="s">
        <v>21</v>
      </c>
      <c r="BK156" s="239">
        <f>ROUND(I156*H156,2)</f>
        <v>0</v>
      </c>
      <c r="BL156" s="18" t="s">
        <v>159</v>
      </c>
      <c r="BM156" s="238" t="s">
        <v>513</v>
      </c>
    </row>
    <row r="157" s="12" customFormat="1" ht="25.92" customHeight="1">
      <c r="A157" s="12"/>
      <c r="B157" s="211"/>
      <c r="C157" s="212"/>
      <c r="D157" s="213" t="s">
        <v>78</v>
      </c>
      <c r="E157" s="214" t="s">
        <v>1193</v>
      </c>
      <c r="F157" s="214" t="s">
        <v>1194</v>
      </c>
      <c r="G157" s="212"/>
      <c r="H157" s="212"/>
      <c r="I157" s="215"/>
      <c r="J157" s="216">
        <f>BK157</f>
        <v>0</v>
      </c>
      <c r="K157" s="212"/>
      <c r="L157" s="217"/>
      <c r="M157" s="218"/>
      <c r="N157" s="219"/>
      <c r="O157" s="219"/>
      <c r="P157" s="220">
        <f>SUM(P158:P164)</f>
        <v>0</v>
      </c>
      <c r="Q157" s="219"/>
      <c r="R157" s="220">
        <f>SUM(R158:R164)</f>
        <v>0</v>
      </c>
      <c r="S157" s="219"/>
      <c r="T157" s="221">
        <f>SUM(T158:T164)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2" t="s">
        <v>21</v>
      </c>
      <c r="AT157" s="223" t="s">
        <v>78</v>
      </c>
      <c r="AU157" s="223" t="s">
        <v>79</v>
      </c>
      <c r="AY157" s="222" t="s">
        <v>152</v>
      </c>
      <c r="BK157" s="224">
        <f>SUM(BK158:BK164)</f>
        <v>0</v>
      </c>
    </row>
    <row r="158" s="2" customFormat="1" ht="16.5" customHeight="1">
      <c r="A158" s="39"/>
      <c r="B158" s="40"/>
      <c r="C158" s="227" t="s">
        <v>335</v>
      </c>
      <c r="D158" s="227" t="s">
        <v>154</v>
      </c>
      <c r="E158" s="228" t="s">
        <v>340</v>
      </c>
      <c r="F158" s="229" t="s">
        <v>1195</v>
      </c>
      <c r="G158" s="230" t="s">
        <v>1158</v>
      </c>
      <c r="H158" s="231">
        <v>1</v>
      </c>
      <c r="I158" s="232"/>
      <c r="J158" s="233">
        <f>ROUND(I158*H158,2)</f>
        <v>0</v>
      </c>
      <c r="K158" s="229" t="s">
        <v>1</v>
      </c>
      <c r="L158" s="45"/>
      <c r="M158" s="234" t="s">
        <v>1</v>
      </c>
      <c r="N158" s="235" t="s">
        <v>44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159</v>
      </c>
      <c r="AT158" s="238" t="s">
        <v>154</v>
      </c>
      <c r="AU158" s="238" t="s">
        <v>21</v>
      </c>
      <c r="AY158" s="18" t="s">
        <v>152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21</v>
      </c>
      <c r="BK158" s="239">
        <f>ROUND(I158*H158,2)</f>
        <v>0</v>
      </c>
      <c r="BL158" s="18" t="s">
        <v>159</v>
      </c>
      <c r="BM158" s="238" t="s">
        <v>525</v>
      </c>
    </row>
    <row r="159" s="2" customFormat="1" ht="16.5" customHeight="1">
      <c r="A159" s="39"/>
      <c r="B159" s="40"/>
      <c r="C159" s="227" t="s">
        <v>340</v>
      </c>
      <c r="D159" s="227" t="s">
        <v>154</v>
      </c>
      <c r="E159" s="228" t="s">
        <v>346</v>
      </c>
      <c r="F159" s="229" t="s">
        <v>1196</v>
      </c>
      <c r="G159" s="230" t="s">
        <v>1158</v>
      </c>
      <c r="H159" s="231">
        <v>1</v>
      </c>
      <c r="I159" s="232"/>
      <c r="J159" s="233">
        <f>ROUND(I159*H159,2)</f>
        <v>0</v>
      </c>
      <c r="K159" s="229" t="s">
        <v>1</v>
      </c>
      <c r="L159" s="45"/>
      <c r="M159" s="234" t="s">
        <v>1</v>
      </c>
      <c r="N159" s="235" t="s">
        <v>44</v>
      </c>
      <c r="O159" s="92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8" t="s">
        <v>159</v>
      </c>
      <c r="AT159" s="238" t="s">
        <v>154</v>
      </c>
      <c r="AU159" s="238" t="s">
        <v>21</v>
      </c>
      <c r="AY159" s="18" t="s">
        <v>152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8" t="s">
        <v>21</v>
      </c>
      <c r="BK159" s="239">
        <f>ROUND(I159*H159,2)</f>
        <v>0</v>
      </c>
      <c r="BL159" s="18" t="s">
        <v>159</v>
      </c>
      <c r="BM159" s="238" t="s">
        <v>533</v>
      </c>
    </row>
    <row r="160" s="2" customFormat="1" ht="16.5" customHeight="1">
      <c r="A160" s="39"/>
      <c r="B160" s="40"/>
      <c r="C160" s="227" t="s">
        <v>346</v>
      </c>
      <c r="D160" s="227" t="s">
        <v>154</v>
      </c>
      <c r="E160" s="228" t="s">
        <v>357</v>
      </c>
      <c r="F160" s="229" t="s">
        <v>1197</v>
      </c>
      <c r="G160" s="230" t="s">
        <v>1198</v>
      </c>
      <c r="H160" s="231">
        <v>10</v>
      </c>
      <c r="I160" s="232"/>
      <c r="J160" s="233">
        <f>ROUND(I160*H160,2)</f>
        <v>0</v>
      </c>
      <c r="K160" s="229" t="s">
        <v>1</v>
      </c>
      <c r="L160" s="45"/>
      <c r="M160" s="234" t="s">
        <v>1</v>
      </c>
      <c r="N160" s="235" t="s">
        <v>44</v>
      </c>
      <c r="O160" s="92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8" t="s">
        <v>159</v>
      </c>
      <c r="AT160" s="238" t="s">
        <v>154</v>
      </c>
      <c r="AU160" s="238" t="s">
        <v>21</v>
      </c>
      <c r="AY160" s="18" t="s">
        <v>152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8" t="s">
        <v>21</v>
      </c>
      <c r="BK160" s="239">
        <f>ROUND(I160*H160,2)</f>
        <v>0</v>
      </c>
      <c r="BL160" s="18" t="s">
        <v>159</v>
      </c>
      <c r="BM160" s="238" t="s">
        <v>553</v>
      </c>
    </row>
    <row r="161" s="2" customFormat="1" ht="16.5" customHeight="1">
      <c r="A161" s="39"/>
      <c r="B161" s="40"/>
      <c r="C161" s="227" t="s">
        <v>352</v>
      </c>
      <c r="D161" s="227" t="s">
        <v>154</v>
      </c>
      <c r="E161" s="228" t="s">
        <v>367</v>
      </c>
      <c r="F161" s="229" t="s">
        <v>1200</v>
      </c>
      <c r="G161" s="230" t="s">
        <v>1158</v>
      </c>
      <c r="H161" s="231">
        <v>1</v>
      </c>
      <c r="I161" s="232"/>
      <c r="J161" s="233">
        <f>ROUND(I161*H161,2)</f>
        <v>0</v>
      </c>
      <c r="K161" s="229" t="s">
        <v>1</v>
      </c>
      <c r="L161" s="45"/>
      <c r="M161" s="234" t="s">
        <v>1</v>
      </c>
      <c r="N161" s="235" t="s">
        <v>44</v>
      </c>
      <c r="O161" s="92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8" t="s">
        <v>159</v>
      </c>
      <c r="AT161" s="238" t="s">
        <v>154</v>
      </c>
      <c r="AU161" s="238" t="s">
        <v>21</v>
      </c>
      <c r="AY161" s="18" t="s">
        <v>152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8" t="s">
        <v>21</v>
      </c>
      <c r="BK161" s="239">
        <f>ROUND(I161*H161,2)</f>
        <v>0</v>
      </c>
      <c r="BL161" s="18" t="s">
        <v>159</v>
      </c>
      <c r="BM161" s="238" t="s">
        <v>572</v>
      </c>
    </row>
    <row r="162" s="2" customFormat="1" ht="21.75" customHeight="1">
      <c r="A162" s="39"/>
      <c r="B162" s="40"/>
      <c r="C162" s="227" t="s">
        <v>357</v>
      </c>
      <c r="D162" s="227" t="s">
        <v>154</v>
      </c>
      <c r="E162" s="228" t="s">
        <v>379</v>
      </c>
      <c r="F162" s="229" t="s">
        <v>1202</v>
      </c>
      <c r="G162" s="230" t="s">
        <v>873</v>
      </c>
      <c r="H162" s="231">
        <v>400</v>
      </c>
      <c r="I162" s="232"/>
      <c r="J162" s="233">
        <f>ROUND(I162*H162,2)</f>
        <v>0</v>
      </c>
      <c r="K162" s="229" t="s">
        <v>1</v>
      </c>
      <c r="L162" s="45"/>
      <c r="M162" s="234" t="s">
        <v>1</v>
      </c>
      <c r="N162" s="235" t="s">
        <v>44</v>
      </c>
      <c r="O162" s="92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8" t="s">
        <v>159</v>
      </c>
      <c r="AT162" s="238" t="s">
        <v>154</v>
      </c>
      <c r="AU162" s="238" t="s">
        <v>21</v>
      </c>
      <c r="AY162" s="18" t="s">
        <v>152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8" t="s">
        <v>21</v>
      </c>
      <c r="BK162" s="239">
        <f>ROUND(I162*H162,2)</f>
        <v>0</v>
      </c>
      <c r="BL162" s="18" t="s">
        <v>159</v>
      </c>
      <c r="BM162" s="238" t="s">
        <v>597</v>
      </c>
    </row>
    <row r="163" s="2" customFormat="1" ht="16.5" customHeight="1">
      <c r="A163" s="39"/>
      <c r="B163" s="40"/>
      <c r="C163" s="227" t="s">
        <v>362</v>
      </c>
      <c r="D163" s="227" t="s">
        <v>154</v>
      </c>
      <c r="E163" s="228" t="s">
        <v>385</v>
      </c>
      <c r="F163" s="229" t="s">
        <v>1203</v>
      </c>
      <c r="G163" s="230" t="s">
        <v>1158</v>
      </c>
      <c r="H163" s="231">
        <v>1</v>
      </c>
      <c r="I163" s="232"/>
      <c r="J163" s="233">
        <f>ROUND(I163*H163,2)</f>
        <v>0</v>
      </c>
      <c r="K163" s="229" t="s">
        <v>1</v>
      </c>
      <c r="L163" s="45"/>
      <c r="M163" s="234" t="s">
        <v>1</v>
      </c>
      <c r="N163" s="235" t="s">
        <v>44</v>
      </c>
      <c r="O163" s="92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159</v>
      </c>
      <c r="AT163" s="238" t="s">
        <v>154</v>
      </c>
      <c r="AU163" s="238" t="s">
        <v>21</v>
      </c>
      <c r="AY163" s="18" t="s">
        <v>152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21</v>
      </c>
      <c r="BK163" s="239">
        <f>ROUND(I163*H163,2)</f>
        <v>0</v>
      </c>
      <c r="BL163" s="18" t="s">
        <v>159</v>
      </c>
      <c r="BM163" s="238" t="s">
        <v>608</v>
      </c>
    </row>
    <row r="164" s="2" customFormat="1" ht="16.5" customHeight="1">
      <c r="A164" s="39"/>
      <c r="B164" s="40"/>
      <c r="C164" s="227" t="s">
        <v>367</v>
      </c>
      <c r="D164" s="227" t="s">
        <v>154</v>
      </c>
      <c r="E164" s="228" t="s">
        <v>391</v>
      </c>
      <c r="F164" s="229" t="s">
        <v>1204</v>
      </c>
      <c r="G164" s="230" t="s">
        <v>1158</v>
      </c>
      <c r="H164" s="231">
        <v>1</v>
      </c>
      <c r="I164" s="232"/>
      <c r="J164" s="233">
        <f>ROUND(I164*H164,2)</f>
        <v>0</v>
      </c>
      <c r="K164" s="229" t="s">
        <v>1</v>
      </c>
      <c r="L164" s="45"/>
      <c r="M164" s="301" t="s">
        <v>1</v>
      </c>
      <c r="N164" s="302" t="s">
        <v>44</v>
      </c>
      <c r="O164" s="303"/>
      <c r="P164" s="304">
        <f>O164*H164</f>
        <v>0</v>
      </c>
      <c r="Q164" s="304">
        <v>0</v>
      </c>
      <c r="R164" s="304">
        <f>Q164*H164</f>
        <v>0</v>
      </c>
      <c r="S164" s="304">
        <v>0</v>
      </c>
      <c r="T164" s="30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8" t="s">
        <v>159</v>
      </c>
      <c r="AT164" s="238" t="s">
        <v>154</v>
      </c>
      <c r="AU164" s="238" t="s">
        <v>21</v>
      </c>
      <c r="AY164" s="18" t="s">
        <v>152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8" t="s">
        <v>21</v>
      </c>
      <c r="BK164" s="239">
        <f>ROUND(I164*H164,2)</f>
        <v>0</v>
      </c>
      <c r="BL164" s="18" t="s">
        <v>159</v>
      </c>
      <c r="BM164" s="238" t="s">
        <v>619</v>
      </c>
    </row>
    <row r="165" s="2" customFormat="1" ht="6.96" customHeight="1">
      <c r="A165" s="39"/>
      <c r="B165" s="67"/>
      <c r="C165" s="68"/>
      <c r="D165" s="68"/>
      <c r="E165" s="68"/>
      <c r="F165" s="68"/>
      <c r="G165" s="68"/>
      <c r="H165" s="68"/>
      <c r="I165" s="68"/>
      <c r="J165" s="68"/>
      <c r="K165" s="68"/>
      <c r="L165" s="45"/>
      <c r="M165" s="39"/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</row>
  </sheetData>
  <sheetProtection sheet="1" autoFilter="0" formatColumns="0" formatRows="0" objects="1" scenarios="1" spinCount="100000" saltValue="tpGbSqDzv0AGR7gBm2nnifycoXE5rjLYEjz0ixN5b0q6Fx+iphngr01v4K+wmZnv8pBAmRxCBaOCdcfEk4yKzQ==" hashValue="uWde60yuAFxoy/nuhYi6BoRXLfbqcOVCKxfK0PS+MKtlhGcICN0gacBxlaoQNY2h5TgN9IVu+CWdMGJrOo8EEg==" algorithmName="SHA-512" password="CA9C"/>
  <autoFilter ref="C122:K16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115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Nový Bor - BUS zastávky, parkování - ulice Liberecká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116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1214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19</v>
      </c>
      <c r="E11" s="39"/>
      <c r="F11" s="142" t="s">
        <v>1</v>
      </c>
      <c r="G11" s="39"/>
      <c r="H11" s="39"/>
      <c r="I11" s="151" t="s">
        <v>20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22</v>
      </c>
      <c r="E12" s="39"/>
      <c r="F12" s="142" t="s">
        <v>23</v>
      </c>
      <c r="G12" s="39"/>
      <c r="H12" s="39"/>
      <c r="I12" s="151" t="s">
        <v>24</v>
      </c>
      <c r="J12" s="154" t="str">
        <f>'Rekapitulace stavby'!AN8</f>
        <v>16. 4. 2024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28</v>
      </c>
      <c r="E14" s="39"/>
      <c r="F14" s="39"/>
      <c r="G14" s="39"/>
      <c r="H14" s="39"/>
      <c r="I14" s="151" t="s">
        <v>29</v>
      </c>
      <c r="J14" s="142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tr">
        <f>IF('Rekapitulace stavby'!E11="","",'Rekapitulace stavby'!E11)</f>
        <v xml:space="preserve"> </v>
      </c>
      <c r="F15" s="39"/>
      <c r="G15" s="39"/>
      <c r="H15" s="39"/>
      <c r="I15" s="151" t="s">
        <v>31</v>
      </c>
      <c r="J15" s="142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32</v>
      </c>
      <c r="E17" s="39"/>
      <c r="F17" s="39"/>
      <c r="G17" s="39"/>
      <c r="H17" s="39"/>
      <c r="I17" s="151" t="s">
        <v>29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31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34</v>
      </c>
      <c r="E20" s="39"/>
      <c r="F20" s="39"/>
      <c r="G20" s="39"/>
      <c r="H20" s="39"/>
      <c r="I20" s="151" t="s">
        <v>29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>Ing. Martina Hřebřinová</v>
      </c>
      <c r="F21" s="39"/>
      <c r="G21" s="39"/>
      <c r="H21" s="39"/>
      <c r="I21" s="151" t="s">
        <v>31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37</v>
      </c>
      <c r="E23" s="39"/>
      <c r="F23" s="39"/>
      <c r="G23" s="39"/>
      <c r="H23" s="39"/>
      <c r="I23" s="151" t="s">
        <v>29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31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39</v>
      </c>
      <c r="E30" s="39"/>
      <c r="F30" s="39"/>
      <c r="G30" s="39"/>
      <c r="H30" s="39"/>
      <c r="I30" s="39"/>
      <c r="J30" s="161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41</v>
      </c>
      <c r="G32" s="39"/>
      <c r="H32" s="39"/>
      <c r="I32" s="162" t="s">
        <v>40</v>
      </c>
      <c r="J32" s="162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43</v>
      </c>
      <c r="E33" s="151" t="s">
        <v>44</v>
      </c>
      <c r="F33" s="164">
        <f>ROUND((SUM(BE117:BE128)),  2)</f>
        <v>0</v>
      </c>
      <c r="G33" s="39"/>
      <c r="H33" s="39"/>
      <c r="I33" s="165">
        <v>0.20999999999999999</v>
      </c>
      <c r="J33" s="164">
        <f>ROUND(((SUM(BE117:BE128))*I33),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45</v>
      </c>
      <c r="F34" s="164">
        <f>ROUND((SUM(BF117:BF128)),  2)</f>
        <v>0</v>
      </c>
      <c r="G34" s="39"/>
      <c r="H34" s="39"/>
      <c r="I34" s="165">
        <v>0.12</v>
      </c>
      <c r="J34" s="164">
        <f>ROUND(((SUM(BF117:BF128))*I34),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46</v>
      </c>
      <c r="F35" s="164">
        <f>ROUND((SUM(BG117:BG128)),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47</v>
      </c>
      <c r="F36" s="164">
        <f>ROUND((SUM(BH117:BH128)),  2)</f>
        <v>0</v>
      </c>
      <c r="G36" s="39"/>
      <c r="H36" s="39"/>
      <c r="I36" s="165">
        <v>0.12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48</v>
      </c>
      <c r="F37" s="164">
        <f>ROUND((SUM(BI117:BI128)),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49</v>
      </c>
      <c r="E39" s="168"/>
      <c r="F39" s="168"/>
      <c r="G39" s="169" t="s">
        <v>50</v>
      </c>
      <c r="H39" s="170" t="s">
        <v>51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52</v>
      </c>
      <c r="E50" s="174"/>
      <c r="F50" s="174"/>
      <c r="G50" s="173" t="s">
        <v>53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54</v>
      </c>
      <c r="E61" s="176"/>
      <c r="F61" s="177" t="s">
        <v>55</v>
      </c>
      <c r="G61" s="175" t="s">
        <v>54</v>
      </c>
      <c r="H61" s="176"/>
      <c r="I61" s="176"/>
      <c r="J61" s="178" t="s">
        <v>55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56</v>
      </c>
      <c r="E65" s="179"/>
      <c r="F65" s="179"/>
      <c r="G65" s="173" t="s">
        <v>57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54</v>
      </c>
      <c r="E76" s="176"/>
      <c r="F76" s="177" t="s">
        <v>55</v>
      </c>
      <c r="G76" s="175" t="s">
        <v>54</v>
      </c>
      <c r="H76" s="176"/>
      <c r="I76" s="176"/>
      <c r="J76" s="178" t="s">
        <v>55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Nový Bor - BUS zastávky, parkování - ulice Liberecká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116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VRN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Nový Bor</v>
      </c>
      <c r="G89" s="41"/>
      <c r="H89" s="41"/>
      <c r="I89" s="33" t="s">
        <v>24</v>
      </c>
      <c r="J89" s="80" t="str">
        <f>IF(J12="","",J12)</f>
        <v>16. 4. 2024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28</v>
      </c>
      <c r="D91" s="41"/>
      <c r="E91" s="41"/>
      <c r="F91" s="28" t="str">
        <f>E15</f>
        <v xml:space="preserve"> </v>
      </c>
      <c r="G91" s="41"/>
      <c r="H91" s="41"/>
      <c r="I91" s="33" t="s">
        <v>34</v>
      </c>
      <c r="J91" s="37" t="str">
        <f>E21</f>
        <v>Ing. Martina Hřebřinová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32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121</v>
      </c>
      <c r="D94" s="186"/>
      <c r="E94" s="186"/>
      <c r="F94" s="186"/>
      <c r="G94" s="186"/>
      <c r="H94" s="186"/>
      <c r="I94" s="186"/>
      <c r="J94" s="187" t="s">
        <v>122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123</v>
      </c>
      <c r="D96" s="41"/>
      <c r="E96" s="41"/>
      <c r="F96" s="41"/>
      <c r="G96" s="41"/>
      <c r="H96" s="41"/>
      <c r="I96" s="41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124</v>
      </c>
    </row>
    <row r="97" s="9" customFormat="1" ht="24.96" customHeight="1">
      <c r="A97" s="9"/>
      <c r="B97" s="189"/>
      <c r="C97" s="190"/>
      <c r="D97" s="191" t="s">
        <v>1214</v>
      </c>
      <c r="E97" s="192"/>
      <c r="F97" s="192"/>
      <c r="G97" s="192"/>
      <c r="H97" s="192"/>
      <c r="I97" s="192"/>
      <c r="J97" s="193">
        <f>J118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137</v>
      </c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84" t="str">
        <f>E7</f>
        <v>Nový Bor - BUS zastávky, parkování - ulice Liberecká</v>
      </c>
      <c r="F107" s="33"/>
      <c r="G107" s="33"/>
      <c r="H107" s="33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VRN - Vedlejší rozpočtové náklady</v>
      </c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22</v>
      </c>
      <c r="D111" s="41"/>
      <c r="E111" s="41"/>
      <c r="F111" s="28" t="str">
        <f>F12</f>
        <v>Nový Bor</v>
      </c>
      <c r="G111" s="41"/>
      <c r="H111" s="41"/>
      <c r="I111" s="33" t="s">
        <v>24</v>
      </c>
      <c r="J111" s="80" t="str">
        <f>IF(J12="","",J12)</f>
        <v>16. 4. 2024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5.65" customHeight="1">
      <c r="A113" s="39"/>
      <c r="B113" s="40"/>
      <c r="C113" s="33" t="s">
        <v>28</v>
      </c>
      <c r="D113" s="41"/>
      <c r="E113" s="41"/>
      <c r="F113" s="28" t="str">
        <f>E15</f>
        <v xml:space="preserve"> </v>
      </c>
      <c r="G113" s="41"/>
      <c r="H113" s="41"/>
      <c r="I113" s="33" t="s">
        <v>34</v>
      </c>
      <c r="J113" s="37" t="str">
        <f>E21</f>
        <v>Ing. Martina Hřebřinová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32</v>
      </c>
      <c r="D114" s="41"/>
      <c r="E114" s="41"/>
      <c r="F114" s="28" t="str">
        <f>IF(E18="","",E18)</f>
        <v>Vyplň údaj</v>
      </c>
      <c r="G114" s="41"/>
      <c r="H114" s="41"/>
      <c r="I114" s="33" t="s">
        <v>37</v>
      </c>
      <c r="J114" s="37" t="str">
        <f>E24</f>
        <v xml:space="preserve"> 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200"/>
      <c r="B116" s="201"/>
      <c r="C116" s="202" t="s">
        <v>138</v>
      </c>
      <c r="D116" s="203" t="s">
        <v>64</v>
      </c>
      <c r="E116" s="203" t="s">
        <v>60</v>
      </c>
      <c r="F116" s="203" t="s">
        <v>61</v>
      </c>
      <c r="G116" s="203" t="s">
        <v>139</v>
      </c>
      <c r="H116" s="203" t="s">
        <v>140</v>
      </c>
      <c r="I116" s="203" t="s">
        <v>141</v>
      </c>
      <c r="J116" s="203" t="s">
        <v>122</v>
      </c>
      <c r="K116" s="204" t="s">
        <v>142</v>
      </c>
      <c r="L116" s="205"/>
      <c r="M116" s="101" t="s">
        <v>1</v>
      </c>
      <c r="N116" s="102" t="s">
        <v>43</v>
      </c>
      <c r="O116" s="102" t="s">
        <v>143</v>
      </c>
      <c r="P116" s="102" t="s">
        <v>144</v>
      </c>
      <c r="Q116" s="102" t="s">
        <v>145</v>
      </c>
      <c r="R116" s="102" t="s">
        <v>146</v>
      </c>
      <c r="S116" s="102" t="s">
        <v>147</v>
      </c>
      <c r="T116" s="103" t="s">
        <v>148</v>
      </c>
      <c r="U116" s="200"/>
      <c r="V116" s="200"/>
      <c r="W116" s="200"/>
      <c r="X116" s="200"/>
      <c r="Y116" s="200"/>
      <c r="Z116" s="200"/>
      <c r="AA116" s="200"/>
      <c r="AB116" s="200"/>
      <c r="AC116" s="200"/>
      <c r="AD116" s="200"/>
      <c r="AE116" s="200"/>
    </row>
    <row r="117" s="2" customFormat="1" ht="22.8" customHeight="1">
      <c r="A117" s="39"/>
      <c r="B117" s="40"/>
      <c r="C117" s="108" t="s">
        <v>149</v>
      </c>
      <c r="D117" s="41"/>
      <c r="E117" s="41"/>
      <c r="F117" s="41"/>
      <c r="G117" s="41"/>
      <c r="H117" s="41"/>
      <c r="I117" s="41"/>
      <c r="J117" s="206">
        <f>BK117</f>
        <v>0</v>
      </c>
      <c r="K117" s="41"/>
      <c r="L117" s="45"/>
      <c r="M117" s="104"/>
      <c r="N117" s="207"/>
      <c r="O117" s="105"/>
      <c r="P117" s="208">
        <f>P118</f>
        <v>0</v>
      </c>
      <c r="Q117" s="105"/>
      <c r="R117" s="208">
        <f>R118</f>
        <v>0</v>
      </c>
      <c r="S117" s="105"/>
      <c r="T117" s="209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78</v>
      </c>
      <c r="AU117" s="18" t="s">
        <v>124</v>
      </c>
      <c r="BK117" s="210">
        <f>BK118</f>
        <v>0</v>
      </c>
    </row>
    <row r="118" s="12" customFormat="1" ht="25.92" customHeight="1">
      <c r="A118" s="12"/>
      <c r="B118" s="211"/>
      <c r="C118" s="212"/>
      <c r="D118" s="213" t="s">
        <v>78</v>
      </c>
      <c r="E118" s="214" t="s">
        <v>112</v>
      </c>
      <c r="F118" s="214" t="s">
        <v>113</v>
      </c>
      <c r="G118" s="212"/>
      <c r="H118" s="212"/>
      <c r="I118" s="215"/>
      <c r="J118" s="216">
        <f>BK118</f>
        <v>0</v>
      </c>
      <c r="K118" s="212"/>
      <c r="L118" s="217"/>
      <c r="M118" s="218"/>
      <c r="N118" s="219"/>
      <c r="O118" s="219"/>
      <c r="P118" s="220">
        <f>SUM(P119:P128)</f>
        <v>0</v>
      </c>
      <c r="Q118" s="219"/>
      <c r="R118" s="220">
        <f>SUM(R119:R128)</f>
        <v>0</v>
      </c>
      <c r="S118" s="219"/>
      <c r="T118" s="221">
        <f>SUM(T119:T128)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22" t="s">
        <v>183</v>
      </c>
      <c r="AT118" s="223" t="s">
        <v>78</v>
      </c>
      <c r="AU118" s="223" t="s">
        <v>79</v>
      </c>
      <c r="AY118" s="222" t="s">
        <v>152</v>
      </c>
      <c r="BK118" s="224">
        <f>SUM(BK119:BK128)</f>
        <v>0</v>
      </c>
    </row>
    <row r="119" s="2" customFormat="1" ht="33" customHeight="1">
      <c r="A119" s="39"/>
      <c r="B119" s="40"/>
      <c r="C119" s="227" t="s">
        <v>21</v>
      </c>
      <c r="D119" s="227" t="s">
        <v>154</v>
      </c>
      <c r="E119" s="228" t="s">
        <v>1215</v>
      </c>
      <c r="F119" s="229" t="s">
        <v>1216</v>
      </c>
      <c r="G119" s="230" t="s">
        <v>536</v>
      </c>
      <c r="H119" s="231">
        <v>1</v>
      </c>
      <c r="I119" s="232"/>
      <c r="J119" s="233">
        <f>ROUND(I119*H119,2)</f>
        <v>0</v>
      </c>
      <c r="K119" s="229" t="s">
        <v>1</v>
      </c>
      <c r="L119" s="45"/>
      <c r="M119" s="234" t="s">
        <v>1</v>
      </c>
      <c r="N119" s="235" t="s">
        <v>44</v>
      </c>
      <c r="O119" s="92"/>
      <c r="P119" s="236">
        <f>O119*H119</f>
        <v>0</v>
      </c>
      <c r="Q119" s="236">
        <v>0</v>
      </c>
      <c r="R119" s="236">
        <f>Q119*H119</f>
        <v>0</v>
      </c>
      <c r="S119" s="236">
        <v>0</v>
      </c>
      <c r="T119" s="237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8" t="s">
        <v>159</v>
      </c>
      <c r="AT119" s="238" t="s">
        <v>154</v>
      </c>
      <c r="AU119" s="238" t="s">
        <v>21</v>
      </c>
      <c r="AY119" s="18" t="s">
        <v>152</v>
      </c>
      <c r="BE119" s="239">
        <f>IF(N119="základní",J119,0)</f>
        <v>0</v>
      </c>
      <c r="BF119" s="239">
        <f>IF(N119="snížená",J119,0)</f>
        <v>0</v>
      </c>
      <c r="BG119" s="239">
        <f>IF(N119="zákl. přenesená",J119,0)</f>
        <v>0</v>
      </c>
      <c r="BH119" s="239">
        <f>IF(N119="sníž. přenesená",J119,0)</f>
        <v>0</v>
      </c>
      <c r="BI119" s="239">
        <f>IF(N119="nulová",J119,0)</f>
        <v>0</v>
      </c>
      <c r="BJ119" s="18" t="s">
        <v>21</v>
      </c>
      <c r="BK119" s="239">
        <f>ROUND(I119*H119,2)</f>
        <v>0</v>
      </c>
      <c r="BL119" s="18" t="s">
        <v>159</v>
      </c>
      <c r="BM119" s="238" t="s">
        <v>87</v>
      </c>
    </row>
    <row r="120" s="2" customFormat="1" ht="16.5" customHeight="1">
      <c r="A120" s="39"/>
      <c r="B120" s="40"/>
      <c r="C120" s="227" t="s">
        <v>87</v>
      </c>
      <c r="D120" s="227" t="s">
        <v>154</v>
      </c>
      <c r="E120" s="228" t="s">
        <v>1217</v>
      </c>
      <c r="F120" s="229" t="s">
        <v>1218</v>
      </c>
      <c r="G120" s="230" t="s">
        <v>536</v>
      </c>
      <c r="H120" s="231">
        <v>1</v>
      </c>
      <c r="I120" s="232"/>
      <c r="J120" s="233">
        <f>ROUND(I120*H120,2)</f>
        <v>0</v>
      </c>
      <c r="K120" s="229" t="s">
        <v>1</v>
      </c>
      <c r="L120" s="45"/>
      <c r="M120" s="234" t="s">
        <v>1</v>
      </c>
      <c r="N120" s="235" t="s">
        <v>44</v>
      </c>
      <c r="O120" s="92"/>
      <c r="P120" s="236">
        <f>O120*H120</f>
        <v>0</v>
      </c>
      <c r="Q120" s="236">
        <v>0</v>
      </c>
      <c r="R120" s="236">
        <f>Q120*H120</f>
        <v>0</v>
      </c>
      <c r="S120" s="236">
        <v>0</v>
      </c>
      <c r="T120" s="237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8" t="s">
        <v>159</v>
      </c>
      <c r="AT120" s="238" t="s">
        <v>154</v>
      </c>
      <c r="AU120" s="238" t="s">
        <v>21</v>
      </c>
      <c r="AY120" s="18" t="s">
        <v>152</v>
      </c>
      <c r="BE120" s="239">
        <f>IF(N120="základní",J120,0)</f>
        <v>0</v>
      </c>
      <c r="BF120" s="239">
        <f>IF(N120="snížená",J120,0)</f>
        <v>0</v>
      </c>
      <c r="BG120" s="239">
        <f>IF(N120="zákl. přenesená",J120,0)</f>
        <v>0</v>
      </c>
      <c r="BH120" s="239">
        <f>IF(N120="sníž. přenesená",J120,0)</f>
        <v>0</v>
      </c>
      <c r="BI120" s="239">
        <f>IF(N120="nulová",J120,0)</f>
        <v>0</v>
      </c>
      <c r="BJ120" s="18" t="s">
        <v>21</v>
      </c>
      <c r="BK120" s="239">
        <f>ROUND(I120*H120,2)</f>
        <v>0</v>
      </c>
      <c r="BL120" s="18" t="s">
        <v>159</v>
      </c>
      <c r="BM120" s="238" t="s">
        <v>159</v>
      </c>
    </row>
    <row r="121" s="2" customFormat="1">
      <c r="A121" s="39"/>
      <c r="B121" s="40"/>
      <c r="C121" s="41"/>
      <c r="D121" s="242" t="s">
        <v>646</v>
      </c>
      <c r="E121" s="41"/>
      <c r="F121" s="283" t="s">
        <v>1219</v>
      </c>
      <c r="G121" s="41"/>
      <c r="H121" s="41"/>
      <c r="I121" s="284"/>
      <c r="J121" s="41"/>
      <c r="K121" s="41"/>
      <c r="L121" s="45"/>
      <c r="M121" s="285"/>
      <c r="N121" s="286"/>
      <c r="O121" s="92"/>
      <c r="P121" s="92"/>
      <c r="Q121" s="92"/>
      <c r="R121" s="92"/>
      <c r="S121" s="92"/>
      <c r="T121" s="93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646</v>
      </c>
      <c r="AU121" s="18" t="s">
        <v>21</v>
      </c>
    </row>
    <row r="122" s="2" customFormat="1" ht="16.5" customHeight="1">
      <c r="A122" s="39"/>
      <c r="B122" s="40"/>
      <c r="C122" s="227" t="s">
        <v>169</v>
      </c>
      <c r="D122" s="227" t="s">
        <v>154</v>
      </c>
      <c r="E122" s="228" t="s">
        <v>1220</v>
      </c>
      <c r="F122" s="229" t="s">
        <v>1221</v>
      </c>
      <c r="G122" s="230" t="s">
        <v>536</v>
      </c>
      <c r="H122" s="231">
        <v>1</v>
      </c>
      <c r="I122" s="232"/>
      <c r="J122" s="233">
        <f>ROUND(I122*H122,2)</f>
        <v>0</v>
      </c>
      <c r="K122" s="229" t="s">
        <v>1</v>
      </c>
      <c r="L122" s="45"/>
      <c r="M122" s="234" t="s">
        <v>1</v>
      </c>
      <c r="N122" s="235" t="s">
        <v>44</v>
      </c>
      <c r="O122" s="92"/>
      <c r="P122" s="236">
        <f>O122*H122</f>
        <v>0</v>
      </c>
      <c r="Q122" s="236">
        <v>0</v>
      </c>
      <c r="R122" s="236">
        <f>Q122*H122</f>
        <v>0</v>
      </c>
      <c r="S122" s="236">
        <v>0</v>
      </c>
      <c r="T122" s="237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8" t="s">
        <v>159</v>
      </c>
      <c r="AT122" s="238" t="s">
        <v>154</v>
      </c>
      <c r="AU122" s="238" t="s">
        <v>21</v>
      </c>
      <c r="AY122" s="18" t="s">
        <v>152</v>
      </c>
      <c r="BE122" s="239">
        <f>IF(N122="základní",J122,0)</f>
        <v>0</v>
      </c>
      <c r="BF122" s="239">
        <f>IF(N122="snížená",J122,0)</f>
        <v>0</v>
      </c>
      <c r="BG122" s="239">
        <f>IF(N122="zákl. přenesená",J122,0)</f>
        <v>0</v>
      </c>
      <c r="BH122" s="239">
        <f>IF(N122="sníž. přenesená",J122,0)</f>
        <v>0</v>
      </c>
      <c r="BI122" s="239">
        <f>IF(N122="nulová",J122,0)</f>
        <v>0</v>
      </c>
      <c r="BJ122" s="18" t="s">
        <v>21</v>
      </c>
      <c r="BK122" s="239">
        <f>ROUND(I122*H122,2)</f>
        <v>0</v>
      </c>
      <c r="BL122" s="18" t="s">
        <v>159</v>
      </c>
      <c r="BM122" s="238" t="s">
        <v>189</v>
      </c>
    </row>
    <row r="123" s="2" customFormat="1" ht="16.5" customHeight="1">
      <c r="A123" s="39"/>
      <c r="B123" s="40"/>
      <c r="C123" s="227" t="s">
        <v>159</v>
      </c>
      <c r="D123" s="227" t="s">
        <v>154</v>
      </c>
      <c r="E123" s="228" t="s">
        <v>1222</v>
      </c>
      <c r="F123" s="229" t="s">
        <v>1223</v>
      </c>
      <c r="G123" s="230" t="s">
        <v>536</v>
      </c>
      <c r="H123" s="231">
        <v>1</v>
      </c>
      <c r="I123" s="232"/>
      <c r="J123" s="233">
        <f>ROUND(I123*H123,2)</f>
        <v>0</v>
      </c>
      <c r="K123" s="229" t="s">
        <v>1</v>
      </c>
      <c r="L123" s="45"/>
      <c r="M123" s="234" t="s">
        <v>1</v>
      </c>
      <c r="N123" s="235" t="s">
        <v>44</v>
      </c>
      <c r="O123" s="92"/>
      <c r="P123" s="236">
        <f>O123*H123</f>
        <v>0</v>
      </c>
      <c r="Q123" s="236">
        <v>0</v>
      </c>
      <c r="R123" s="236">
        <f>Q123*H123</f>
        <v>0</v>
      </c>
      <c r="S123" s="236">
        <v>0</v>
      </c>
      <c r="T123" s="237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8" t="s">
        <v>159</v>
      </c>
      <c r="AT123" s="238" t="s">
        <v>154</v>
      </c>
      <c r="AU123" s="238" t="s">
        <v>21</v>
      </c>
      <c r="AY123" s="18" t="s">
        <v>152</v>
      </c>
      <c r="BE123" s="239">
        <f>IF(N123="základní",J123,0)</f>
        <v>0</v>
      </c>
      <c r="BF123" s="239">
        <f>IF(N123="snížená",J123,0)</f>
        <v>0</v>
      </c>
      <c r="BG123" s="239">
        <f>IF(N123="zákl. přenesená",J123,0)</f>
        <v>0</v>
      </c>
      <c r="BH123" s="239">
        <f>IF(N123="sníž. přenesená",J123,0)</f>
        <v>0</v>
      </c>
      <c r="BI123" s="239">
        <f>IF(N123="nulová",J123,0)</f>
        <v>0</v>
      </c>
      <c r="BJ123" s="18" t="s">
        <v>21</v>
      </c>
      <c r="BK123" s="239">
        <f>ROUND(I123*H123,2)</f>
        <v>0</v>
      </c>
      <c r="BL123" s="18" t="s">
        <v>159</v>
      </c>
      <c r="BM123" s="238" t="s">
        <v>26</v>
      </c>
    </row>
    <row r="124" s="2" customFormat="1" ht="16.5" customHeight="1">
      <c r="A124" s="39"/>
      <c r="B124" s="40"/>
      <c r="C124" s="227" t="s">
        <v>183</v>
      </c>
      <c r="D124" s="227" t="s">
        <v>154</v>
      </c>
      <c r="E124" s="228" t="s">
        <v>1224</v>
      </c>
      <c r="F124" s="229" t="s">
        <v>1200</v>
      </c>
      <c r="G124" s="230" t="s">
        <v>536</v>
      </c>
      <c r="H124" s="231">
        <v>1</v>
      </c>
      <c r="I124" s="232"/>
      <c r="J124" s="233">
        <f>ROUND(I124*H124,2)</f>
        <v>0</v>
      </c>
      <c r="K124" s="229" t="s">
        <v>1</v>
      </c>
      <c r="L124" s="45"/>
      <c r="M124" s="234" t="s">
        <v>1</v>
      </c>
      <c r="N124" s="235" t="s">
        <v>44</v>
      </c>
      <c r="O124" s="92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8" t="s">
        <v>159</v>
      </c>
      <c r="AT124" s="238" t="s">
        <v>154</v>
      </c>
      <c r="AU124" s="238" t="s">
        <v>21</v>
      </c>
      <c r="AY124" s="18" t="s">
        <v>152</v>
      </c>
      <c r="BE124" s="239">
        <f>IF(N124="základní",J124,0)</f>
        <v>0</v>
      </c>
      <c r="BF124" s="239">
        <f>IF(N124="snížená",J124,0)</f>
        <v>0</v>
      </c>
      <c r="BG124" s="239">
        <f>IF(N124="zákl. přenesená",J124,0)</f>
        <v>0</v>
      </c>
      <c r="BH124" s="239">
        <f>IF(N124="sníž. přenesená",J124,0)</f>
        <v>0</v>
      </c>
      <c r="BI124" s="239">
        <f>IF(N124="nulová",J124,0)</f>
        <v>0</v>
      </c>
      <c r="BJ124" s="18" t="s">
        <v>21</v>
      </c>
      <c r="BK124" s="239">
        <f>ROUND(I124*H124,2)</f>
        <v>0</v>
      </c>
      <c r="BL124" s="18" t="s">
        <v>159</v>
      </c>
      <c r="BM124" s="238" t="s">
        <v>8</v>
      </c>
    </row>
    <row r="125" s="2" customFormat="1" ht="16.5" customHeight="1">
      <c r="A125" s="39"/>
      <c r="B125" s="40"/>
      <c r="C125" s="227" t="s">
        <v>189</v>
      </c>
      <c r="D125" s="227" t="s">
        <v>154</v>
      </c>
      <c r="E125" s="228" t="s">
        <v>1225</v>
      </c>
      <c r="F125" s="229" t="s">
        <v>1226</v>
      </c>
      <c r="G125" s="230" t="s">
        <v>536</v>
      </c>
      <c r="H125" s="231">
        <v>1</v>
      </c>
      <c r="I125" s="232"/>
      <c r="J125" s="233">
        <f>ROUND(I125*H125,2)</f>
        <v>0</v>
      </c>
      <c r="K125" s="229" t="s">
        <v>1</v>
      </c>
      <c r="L125" s="45"/>
      <c r="M125" s="234" t="s">
        <v>1</v>
      </c>
      <c r="N125" s="235" t="s">
        <v>44</v>
      </c>
      <c r="O125" s="92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8" t="s">
        <v>159</v>
      </c>
      <c r="AT125" s="238" t="s">
        <v>154</v>
      </c>
      <c r="AU125" s="238" t="s">
        <v>21</v>
      </c>
      <c r="AY125" s="18" t="s">
        <v>152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8" t="s">
        <v>21</v>
      </c>
      <c r="BK125" s="239">
        <f>ROUND(I125*H125,2)</f>
        <v>0</v>
      </c>
      <c r="BL125" s="18" t="s">
        <v>159</v>
      </c>
      <c r="BM125" s="238" t="s">
        <v>236</v>
      </c>
    </row>
    <row r="126" s="2" customFormat="1" ht="24.15" customHeight="1">
      <c r="A126" s="39"/>
      <c r="B126" s="40"/>
      <c r="C126" s="227" t="s">
        <v>195</v>
      </c>
      <c r="D126" s="227" t="s">
        <v>154</v>
      </c>
      <c r="E126" s="228" t="s">
        <v>1227</v>
      </c>
      <c r="F126" s="229" t="s">
        <v>1228</v>
      </c>
      <c r="G126" s="230" t="s">
        <v>536</v>
      </c>
      <c r="H126" s="231">
        <v>1</v>
      </c>
      <c r="I126" s="232"/>
      <c r="J126" s="233">
        <f>ROUND(I126*H126,2)</f>
        <v>0</v>
      </c>
      <c r="K126" s="229" t="s">
        <v>1</v>
      </c>
      <c r="L126" s="45"/>
      <c r="M126" s="234" t="s">
        <v>1</v>
      </c>
      <c r="N126" s="235" t="s">
        <v>44</v>
      </c>
      <c r="O126" s="92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8" t="s">
        <v>159</v>
      </c>
      <c r="AT126" s="238" t="s">
        <v>154</v>
      </c>
      <c r="AU126" s="238" t="s">
        <v>21</v>
      </c>
      <c r="AY126" s="18" t="s">
        <v>152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8" t="s">
        <v>21</v>
      </c>
      <c r="BK126" s="239">
        <f>ROUND(I126*H126,2)</f>
        <v>0</v>
      </c>
      <c r="BL126" s="18" t="s">
        <v>159</v>
      </c>
      <c r="BM126" s="238" t="s">
        <v>249</v>
      </c>
    </row>
    <row r="127" s="2" customFormat="1" ht="24.15" customHeight="1">
      <c r="A127" s="39"/>
      <c r="B127" s="40"/>
      <c r="C127" s="227" t="s">
        <v>201</v>
      </c>
      <c r="D127" s="227" t="s">
        <v>154</v>
      </c>
      <c r="E127" s="228" t="s">
        <v>1229</v>
      </c>
      <c r="F127" s="229" t="s">
        <v>1230</v>
      </c>
      <c r="G127" s="230" t="s">
        <v>536</v>
      </c>
      <c r="H127" s="231">
        <v>1</v>
      </c>
      <c r="I127" s="232"/>
      <c r="J127" s="233">
        <f>ROUND(I127*H127,2)</f>
        <v>0</v>
      </c>
      <c r="K127" s="229" t="s">
        <v>1</v>
      </c>
      <c r="L127" s="45"/>
      <c r="M127" s="234" t="s">
        <v>1</v>
      </c>
      <c r="N127" s="235" t="s">
        <v>44</v>
      </c>
      <c r="O127" s="92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8" t="s">
        <v>159</v>
      </c>
      <c r="AT127" s="238" t="s">
        <v>154</v>
      </c>
      <c r="AU127" s="238" t="s">
        <v>21</v>
      </c>
      <c r="AY127" s="18" t="s">
        <v>152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8" t="s">
        <v>21</v>
      </c>
      <c r="BK127" s="239">
        <f>ROUND(I127*H127,2)</f>
        <v>0</v>
      </c>
      <c r="BL127" s="18" t="s">
        <v>159</v>
      </c>
      <c r="BM127" s="238" t="s">
        <v>257</v>
      </c>
    </row>
    <row r="128" s="2" customFormat="1" ht="16.5" customHeight="1">
      <c r="A128" s="39"/>
      <c r="B128" s="40"/>
      <c r="C128" s="227" t="s">
        <v>206</v>
      </c>
      <c r="D128" s="227" t="s">
        <v>154</v>
      </c>
      <c r="E128" s="228" t="s">
        <v>1231</v>
      </c>
      <c r="F128" s="229" t="s">
        <v>1232</v>
      </c>
      <c r="G128" s="230" t="s">
        <v>536</v>
      </c>
      <c r="H128" s="231">
        <v>1</v>
      </c>
      <c r="I128" s="232"/>
      <c r="J128" s="233">
        <f>ROUND(I128*H128,2)</f>
        <v>0</v>
      </c>
      <c r="K128" s="229" t="s">
        <v>1</v>
      </c>
      <c r="L128" s="45"/>
      <c r="M128" s="301" t="s">
        <v>1</v>
      </c>
      <c r="N128" s="302" t="s">
        <v>44</v>
      </c>
      <c r="O128" s="303"/>
      <c r="P128" s="304">
        <f>O128*H128</f>
        <v>0</v>
      </c>
      <c r="Q128" s="304">
        <v>0</v>
      </c>
      <c r="R128" s="304">
        <f>Q128*H128</f>
        <v>0</v>
      </c>
      <c r="S128" s="304">
        <v>0</v>
      </c>
      <c r="T128" s="30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8" t="s">
        <v>159</v>
      </c>
      <c r="AT128" s="238" t="s">
        <v>154</v>
      </c>
      <c r="AU128" s="238" t="s">
        <v>21</v>
      </c>
      <c r="AY128" s="18" t="s">
        <v>152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8" t="s">
        <v>21</v>
      </c>
      <c r="BK128" s="239">
        <f>ROUND(I128*H128,2)</f>
        <v>0</v>
      </c>
      <c r="BL128" s="18" t="s">
        <v>159</v>
      </c>
      <c r="BM128" s="238" t="s">
        <v>271</v>
      </c>
    </row>
    <row r="129" s="2" customFormat="1" ht="6.96" customHeight="1">
      <c r="A129" s="39"/>
      <c r="B129" s="67"/>
      <c r="C129" s="68"/>
      <c r="D129" s="68"/>
      <c r="E129" s="68"/>
      <c r="F129" s="68"/>
      <c r="G129" s="68"/>
      <c r="H129" s="68"/>
      <c r="I129" s="68"/>
      <c r="J129" s="68"/>
      <c r="K129" s="68"/>
      <c r="L129" s="45"/>
      <c r="M129" s="39"/>
      <c r="O129" s="39"/>
      <c r="P129" s="39"/>
      <c r="Q129" s="39"/>
      <c r="R129" s="39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</sheetData>
  <sheetProtection sheet="1" autoFilter="0" formatColumns="0" formatRows="0" objects="1" scenarios="1" spinCount="100000" saltValue="KL1Wd2IGyWkRdvjZcfBIqFaBLJwQWlQJBzbA/K/rsBR2PaLEbCrHUf0Igb/T0Xd/HE4XDTs/2YHmvKjMQTM24Q==" hashValue="B8n6LqGAsJHKnroGmIIIYJljr69lII+Al1Z/ipwqbA02wh0jqqzVcTporBcNIbl2ijyLUX9l/SFAA41TfDs9YQ==" algorithmName="SHA-512" password="CA9C"/>
  <autoFilter ref="C116:K128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ASUS\Alena</dc:creator>
  <cp:lastModifiedBy>ASUS\Alena</cp:lastModifiedBy>
  <dcterms:created xsi:type="dcterms:W3CDTF">2025-02-24T22:19:24Z</dcterms:created>
  <dcterms:modified xsi:type="dcterms:W3CDTF">2025-02-24T22:19:33Z</dcterms:modified>
</cp:coreProperties>
</file>