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4.E - Elektroinstalace" sheetId="2" r:id="rId2"/>
    <sheet name="D.1.4.O - Odvod kondenzátu" sheetId="3" r:id="rId3"/>
    <sheet name="D.1.4.CH - Chlazení" sheetId="4" r:id="rId4"/>
    <sheet name="VRN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'D.1.4.E - Elektroinstalace'!$C$119:$K$223</definedName>
    <definedName name="_xlnm.Print_Area" localSheetId="1">'D.1.4.E - Elektroinstalace'!$C$4:$J$76,'D.1.4.E - Elektroinstalace'!$C$82:$J$101,'D.1.4.E - Elektroinstalace'!$C$107:$K$223</definedName>
    <definedName name="_xlnm.Print_Titles" localSheetId="1">'D.1.4.E - Elektroinstalace'!$119:$119</definedName>
    <definedName name="_xlnm._FilterDatabase" localSheetId="2" hidden="1">'D.1.4.O - Odvod kondenzátu'!$C$121:$K$163</definedName>
    <definedName name="_xlnm.Print_Area" localSheetId="2">'D.1.4.O - Odvod kondenzátu'!$C$4:$J$76,'D.1.4.O - Odvod kondenzátu'!$C$82:$J$103,'D.1.4.O - Odvod kondenzátu'!$C$109:$K$163</definedName>
    <definedName name="_xlnm.Print_Titles" localSheetId="2">'D.1.4.O - Odvod kondenzátu'!$121:$121</definedName>
    <definedName name="_xlnm._FilterDatabase" localSheetId="3" hidden="1">'D.1.4.CH - Chlazení'!$C$121:$K$199</definedName>
    <definedName name="_xlnm.Print_Area" localSheetId="3">'D.1.4.CH - Chlazení'!$C$4:$J$76,'D.1.4.CH - Chlazení'!$C$82:$J$103,'D.1.4.CH - Chlazení'!$C$109:$K$199</definedName>
    <definedName name="_xlnm.Print_Titles" localSheetId="3">'D.1.4.CH - Chlazení'!$121:$121</definedName>
    <definedName name="_xlnm._FilterDatabase" localSheetId="4" hidden="1">'VRN - VRN'!$C$120:$K$139</definedName>
    <definedName name="_xlnm.Print_Area" localSheetId="4">'VRN - VRN'!$C$4:$J$76,'VRN - VRN'!$C$82:$J$102,'VRN - VRN'!$C$108:$K$139</definedName>
    <definedName name="_xlnm.Print_Titles" localSheetId="4">'VRN - VRN'!$120:$120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7"/>
  <c r="BH137"/>
  <c r="BG137"/>
  <c r="BF137"/>
  <c r="T137"/>
  <c r="T136"/>
  <c r="R137"/>
  <c r="R136"/>
  <c r="P137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89"/>
  <c r="E7"/>
  <c r="E111"/>
  <c i="4" r="J37"/>
  <c r="J36"/>
  <c i="1" r="AY97"/>
  <c i="4" r="J35"/>
  <c i="1" r="AX97"/>
  <c i="4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112"/>
  <c i="3" r="J37"/>
  <c r="J36"/>
  <c i="1" r="AY96"/>
  <c i="3" r="J35"/>
  <c i="1" r="AX96"/>
  <c i="3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T122"/>
  <c r="T121"/>
  <c r="R123"/>
  <c r="R122"/>
  <c r="R121"/>
  <c r="P123"/>
  <c r="P122"/>
  <c r="P121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85"/>
  <c i="1" r="L90"/>
  <c r="AM90"/>
  <c r="AM89"/>
  <c r="L89"/>
  <c r="AM87"/>
  <c r="L87"/>
  <c r="L85"/>
  <c r="L84"/>
  <c i="2" r="J220"/>
  <c r="J208"/>
  <c r="J201"/>
  <c r="BK193"/>
  <c r="J179"/>
  <c r="BK156"/>
  <c r="J145"/>
  <c r="BK123"/>
  <c r="J218"/>
  <c r="J214"/>
  <c r="BK206"/>
  <c r="J197"/>
  <c r="J185"/>
  <c r="J177"/>
  <c r="J151"/>
  <c r="BK129"/>
  <c r="BK183"/>
  <c r="BK164"/>
  <c r="BK154"/>
  <c r="BK132"/>
  <c r="J173"/>
  <c r="J148"/>
  <c r="J123"/>
  <c i="3" r="J140"/>
  <c r="J132"/>
  <c r="J155"/>
  <c r="J128"/>
  <c r="BK155"/>
  <c r="BK136"/>
  <c r="BK160"/>
  <c r="BK125"/>
  <c i="4" r="BK185"/>
  <c r="J155"/>
  <c r="J141"/>
  <c r="J198"/>
  <c r="BK180"/>
  <c r="J157"/>
  <c r="BK141"/>
  <c r="J196"/>
  <c r="BK173"/>
  <c r="BK155"/>
  <c r="BK136"/>
  <c r="BK196"/>
  <c r="J176"/>
  <c r="BK161"/>
  <c r="J143"/>
  <c i="5" r="J127"/>
  <c r="BK124"/>
  <c i="2" r="BK216"/>
  <c r="J210"/>
  <c r="J199"/>
  <c r="BK191"/>
  <c r="J181"/>
  <c r="J154"/>
  <c r="J132"/>
  <c i="1" r="AS94"/>
  <c i="2" r="BK199"/>
  <c r="J183"/>
  <c r="BK173"/>
  <c r="J141"/>
  <c r="BK177"/>
  <c r="J166"/>
  <c r="J156"/>
  <c r="BK143"/>
  <c r="BK189"/>
  <c r="BK151"/>
  <c r="BK137"/>
  <c i="3" r="BK158"/>
  <c r="J136"/>
  <c r="BK128"/>
  <c r="BK143"/>
  <c r="J158"/>
  <c r="BK138"/>
  <c r="J130"/>
  <c r="BK152"/>
  <c i="4" r="BK198"/>
  <c r="J180"/>
  <c r="J150"/>
  <c r="J131"/>
  <c r="BK187"/>
  <c r="BK182"/>
  <c r="J159"/>
  <c r="BK138"/>
  <c r="J192"/>
  <c r="J171"/>
  <c r="J161"/>
  <c r="J145"/>
  <c r="BK127"/>
  <c r="BK189"/>
  <c r="J167"/>
  <c r="J136"/>
  <c r="BK125"/>
  <c i="5" r="BK127"/>
  <c i="2" r="BK222"/>
  <c r="BK214"/>
  <c r="J206"/>
  <c r="BK197"/>
  <c r="J189"/>
  <c r="BK185"/>
  <c r="BK166"/>
  <c r="J137"/>
  <c r="J222"/>
  <c r="J216"/>
  <c r="BK210"/>
  <c r="J204"/>
  <c r="BK195"/>
  <c r="BK179"/>
  <c r="J161"/>
  <c r="BK139"/>
  <c r="BK127"/>
  <c r="J175"/>
  <c r="BK161"/>
  <c r="BK134"/>
  <c r="J187"/>
  <c r="J159"/>
  <c r="J139"/>
  <c i="3" r="J160"/>
  <c r="J150"/>
  <c r="BK130"/>
  <c r="BK150"/>
  <c r="J125"/>
  <c r="J152"/>
  <c r="BK132"/>
  <c r="J146"/>
  <c i="4" r="J182"/>
  <c r="BK152"/>
  <c r="J138"/>
  <c r="J189"/>
  <c r="BK178"/>
  <c r="BK150"/>
  <c r="J125"/>
  <c r="BK176"/>
  <c r="BK165"/>
  <c r="J147"/>
  <c r="BK134"/>
  <c r="J187"/>
  <c r="BK159"/>
  <c r="J134"/>
  <c i="5" r="BK133"/>
  <c r="BK137"/>
  <c r="J137"/>
  <c i="2" r="BK218"/>
  <c r="BK212"/>
  <c r="BK204"/>
  <c r="J195"/>
  <c r="BK187"/>
  <c r="J170"/>
  <c r="BK148"/>
  <c r="J127"/>
  <c r="BK220"/>
  <c r="J212"/>
  <c r="BK208"/>
  <c r="BK201"/>
  <c r="J193"/>
  <c r="BK181"/>
  <c r="J164"/>
  <c r="J143"/>
  <c r="J191"/>
  <c r="BK170"/>
  <c r="BK159"/>
  <c r="BK145"/>
  <c r="J129"/>
  <c r="BK175"/>
  <c r="BK141"/>
  <c r="J134"/>
  <c i="3" r="J143"/>
  <c r="BK134"/>
  <c r="BK162"/>
  <c r="BK140"/>
  <c r="BK146"/>
  <c r="J134"/>
  <c r="J162"/>
  <c r="J138"/>
  <c i="4" r="J194"/>
  <c r="J173"/>
  <c r="BK145"/>
  <c r="BK194"/>
  <c r="J185"/>
  <c r="J165"/>
  <c r="BK147"/>
  <c r="J178"/>
  <c r="BK167"/>
  <c r="BK157"/>
  <c r="BK143"/>
  <c r="BK131"/>
  <c r="BK192"/>
  <c r="BK171"/>
  <c r="J152"/>
  <c r="J127"/>
  <c i="5" r="BK130"/>
  <c r="J130"/>
  <c r="J133"/>
  <c r="J124"/>
  <c i="2" l="1" r="T126"/>
  <c r="T125"/>
  <c r="T120"/>
  <c i="3" r="R124"/>
  <c r="R123"/>
  <c r="BK149"/>
  <c r="J149"/>
  <c r="J100"/>
  <c r="T157"/>
  <c i="4" r="BK124"/>
  <c r="J124"/>
  <c r="J98"/>
  <c r="R124"/>
  <c r="R123"/>
  <c r="P133"/>
  <c r="P129"/>
  <c r="R133"/>
  <c r="R129"/>
  <c r="R140"/>
  <c i="2" r="R126"/>
  <c r="R125"/>
  <c r="R120"/>
  <c i="3" r="P124"/>
  <c r="P123"/>
  <c r="P149"/>
  <c r="BK157"/>
  <c r="J157"/>
  <c r="J102"/>
  <c i="2" r="BK126"/>
  <c r="J126"/>
  <c r="J100"/>
  <c i="3" r="T124"/>
  <c r="T123"/>
  <c r="R149"/>
  <c r="R157"/>
  <c i="4" r="P124"/>
  <c r="P123"/>
  <c r="BK140"/>
  <c r="J140"/>
  <c r="J102"/>
  <c r="P140"/>
  <c i="2" r="P126"/>
  <c r="P125"/>
  <c r="P120"/>
  <c i="1" r="AU95"/>
  <c i="3" r="BK124"/>
  <c r="J124"/>
  <c r="J98"/>
  <c r="T149"/>
  <c r="T148"/>
  <c r="P157"/>
  <c i="4" r="T124"/>
  <c r="T123"/>
  <c r="BK133"/>
  <c r="J133"/>
  <c r="J101"/>
  <c r="T133"/>
  <c r="T129"/>
  <c r="T140"/>
  <c i="5" r="BK126"/>
  <c r="J126"/>
  <c r="J99"/>
  <c r="P126"/>
  <c r="P122"/>
  <c r="P121"/>
  <c i="1" r="AU98"/>
  <c i="5" r="R126"/>
  <c r="R122"/>
  <c r="R121"/>
  <c r="T126"/>
  <c r="T122"/>
  <c r="T121"/>
  <c i="3" r="BK154"/>
  <c r="J154"/>
  <c r="J101"/>
  <c i="4" r="BK130"/>
  <c r="J130"/>
  <c r="J100"/>
  <c i="2" r="BK122"/>
  <c r="BK121"/>
  <c i="5" r="BK123"/>
  <c r="J123"/>
  <c r="J98"/>
  <c r="BK132"/>
  <c r="J132"/>
  <c r="J100"/>
  <c r="BK136"/>
  <c r="J136"/>
  <c r="J101"/>
  <c r="E85"/>
  <c r="F92"/>
  <c r="J92"/>
  <c r="F117"/>
  <c r="BE127"/>
  <c r="BE130"/>
  <c r="BE133"/>
  <c r="BE137"/>
  <c r="J115"/>
  <c r="BE124"/>
  <c r="J91"/>
  <c i="4" r="J92"/>
  <c r="J118"/>
  <c r="BE138"/>
  <c r="BE145"/>
  <c r="BE147"/>
  <c r="BE152"/>
  <c r="BE155"/>
  <c r="BE176"/>
  <c r="BE178"/>
  <c r="BE185"/>
  <c r="BE198"/>
  <c r="F91"/>
  <c r="J116"/>
  <c r="BE125"/>
  <c r="BE141"/>
  <c r="BE150"/>
  <c r="BE157"/>
  <c r="BE180"/>
  <c r="BE182"/>
  <c r="BE194"/>
  <c r="F92"/>
  <c r="BE127"/>
  <c r="BE131"/>
  <c r="BE134"/>
  <c r="BE136"/>
  <c r="BE143"/>
  <c r="BE167"/>
  <c r="BE171"/>
  <c r="BE173"/>
  <c r="BE196"/>
  <c r="E85"/>
  <c r="BE159"/>
  <c r="BE161"/>
  <c r="BE165"/>
  <c r="BE187"/>
  <c r="BE189"/>
  <c r="BE192"/>
  <c i="2" r="J121"/>
  <c r="J97"/>
  <c i="3" r="E85"/>
  <c r="F92"/>
  <c r="J119"/>
  <c r="BE134"/>
  <c r="BE140"/>
  <c r="BE143"/>
  <c r="BE152"/>
  <c r="BE155"/>
  <c r="BE158"/>
  <c i="2" r="J122"/>
  <c r="J98"/>
  <c i="3" r="F91"/>
  <c r="BE130"/>
  <c r="BE138"/>
  <c r="BE146"/>
  <c r="BE150"/>
  <c r="BE160"/>
  <c r="BE162"/>
  <c r="J89"/>
  <c r="BE128"/>
  <c r="BE132"/>
  <c r="J91"/>
  <c r="BE125"/>
  <c r="BE136"/>
  <c i="2" r="F91"/>
  <c r="BE123"/>
  <c r="BE154"/>
  <c r="BE177"/>
  <c r="BE181"/>
  <c r="BE185"/>
  <c r="J89"/>
  <c r="F92"/>
  <c r="BE137"/>
  <c r="BE159"/>
  <c r="BE173"/>
  <c r="BE179"/>
  <c r="BE183"/>
  <c r="BE193"/>
  <c r="J91"/>
  <c r="E110"/>
  <c r="J117"/>
  <c r="BE134"/>
  <c r="BE145"/>
  <c r="BE156"/>
  <c r="BE161"/>
  <c r="BE164"/>
  <c r="BE166"/>
  <c r="BE175"/>
  <c r="BE187"/>
  <c r="BE191"/>
  <c r="BE195"/>
  <c r="BE197"/>
  <c r="BE199"/>
  <c r="BE206"/>
  <c r="BE208"/>
  <c r="BE218"/>
  <c r="BE220"/>
  <c r="BE127"/>
  <c r="BE129"/>
  <c r="BE132"/>
  <c r="BE139"/>
  <c r="BE141"/>
  <c r="BE143"/>
  <c r="BE148"/>
  <c r="BE151"/>
  <c r="BE170"/>
  <c r="BE189"/>
  <c r="BE201"/>
  <c r="BE204"/>
  <c r="BE210"/>
  <c r="BE212"/>
  <c r="BE214"/>
  <c r="BE216"/>
  <c r="BE222"/>
  <c r="J34"/>
  <c i="1" r="AW95"/>
  <c i="3" r="F35"/>
  <c i="1" r="BB96"/>
  <c i="3" r="F36"/>
  <c i="1" r="BC96"/>
  <c i="4" r="F35"/>
  <c i="1" r="BB97"/>
  <c i="5" r="F36"/>
  <c i="1" r="BC98"/>
  <c i="5" r="F34"/>
  <c i="1" r="BA98"/>
  <c i="2" r="F37"/>
  <c i="1" r="BD95"/>
  <c i="3" r="J34"/>
  <c i="1" r="AW96"/>
  <c i="4" r="F36"/>
  <c i="1" r="BC97"/>
  <c i="4" r="F34"/>
  <c i="1" r="BA97"/>
  <c i="5" r="F37"/>
  <c i="1" r="BD98"/>
  <c i="2" r="F34"/>
  <c i="1" r="BA95"/>
  <c i="2" r="F35"/>
  <c i="1" r="BB95"/>
  <c i="4" r="J34"/>
  <c i="1" r="AW97"/>
  <c i="5" r="F35"/>
  <c i="1" r="BB98"/>
  <c i="2" r="F36"/>
  <c i="1" r="BC95"/>
  <c i="3" r="F34"/>
  <c i="1" r="BA96"/>
  <c i="3" r="F37"/>
  <c i="1" r="BD96"/>
  <c i="4" r="F37"/>
  <c i="1" r="BD97"/>
  <c i="5" r="J34"/>
  <c i="1" r="AW98"/>
  <c i="4" l="1" r="R122"/>
  <c r="T122"/>
  <c i="3" r="R148"/>
  <c i="4" r="P122"/>
  <c i="1" r="AU97"/>
  <c i="3" r="T122"/>
  <c r="P148"/>
  <c r="P122"/>
  <c i="1" r="AU96"/>
  <c i="3" r="R122"/>
  <c i="4" r="BK129"/>
  <c r="J129"/>
  <c r="J99"/>
  <c i="2" r="BK125"/>
  <c r="J125"/>
  <c r="J99"/>
  <c i="3" r="BK123"/>
  <c r="J123"/>
  <c r="J97"/>
  <c r="BK148"/>
  <c r="J148"/>
  <c r="J99"/>
  <c i="4" r="BK123"/>
  <c r="J123"/>
  <c r="J97"/>
  <c i="5" r="BK122"/>
  <c r="J122"/>
  <c r="J97"/>
  <c i="2" r="F33"/>
  <c i="1" r="AZ95"/>
  <c i="5" r="F33"/>
  <c i="1" r="AZ98"/>
  <c i="5" r="J33"/>
  <c i="1" r="AV98"/>
  <c r="AT98"/>
  <c i="2" r="J33"/>
  <c i="1" r="AV95"/>
  <c r="AT95"/>
  <c r="BA94"/>
  <c r="W30"/>
  <c r="BC94"/>
  <c r="AY94"/>
  <c i="3" r="J33"/>
  <c i="1" r="AV96"/>
  <c r="AT96"/>
  <c i="4" r="F33"/>
  <c i="1" r="AZ97"/>
  <c r="BB94"/>
  <c r="W31"/>
  <c i="3" r="F33"/>
  <c i="1" r="AZ96"/>
  <c i="4" r="J33"/>
  <c i="1" r="AV97"/>
  <c r="AT97"/>
  <c r="BD94"/>
  <c r="W33"/>
  <c i="2" l="1" r="BK120"/>
  <c r="J120"/>
  <c r="J96"/>
  <c i="3" r="BK122"/>
  <c r="J122"/>
  <c i="5" r="BK121"/>
  <c r="J121"/>
  <c i="4" r="BK122"/>
  <c r="J122"/>
  <c r="J96"/>
  <c i="1" r="AU94"/>
  <c i="3" r="J30"/>
  <c i="1" r="AG96"/>
  <c r="AW94"/>
  <c r="AK30"/>
  <c r="AX94"/>
  <c i="5" r="J30"/>
  <c i="1" r="AG98"/>
  <c r="W32"/>
  <c r="AZ94"/>
  <c r="AV94"/>
  <c r="AK29"/>
  <c i="5" l="1" r="J39"/>
  <c i="3" r="J39"/>
  <c r="J96"/>
  <c i="5" r="J96"/>
  <c i="1" r="AN98"/>
  <c r="AN96"/>
  <c i="2" r="J30"/>
  <c i="1" r="AG95"/>
  <c i="4" r="J30"/>
  <c i="1" r="AG97"/>
  <c r="W29"/>
  <c r="AT94"/>
  <c i="4" l="1" r="J39"/>
  <c i="2" r="J39"/>
  <c i="1" r="AN95"/>
  <c r="AN97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<sst xmlns="http://schemas.openxmlformats.org/spreadsheetml/2006/main">
  <si>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</si>
  <si>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</si>
  <si>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</si>
  <si>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</si>
  <si>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</si>
  <si>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{0d424538-6d2d-4b4e-b450-c48840ab31c8}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</si>
  <si>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</si>
  <si>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</si>
  <si>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</si>
  <si>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</si>
  <si>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</si>
  <si>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</si>
  <si>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</si>
  <si>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</si>
  <si>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20241114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</si>
  <si>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</si>
  <si>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</si>
  <si>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Ochlazování kanceláří MÚ Nový Bor (4.NP)</t>
  </si>
  <si>
    <t>KSO:</t>
  </si>
  <si>
    <t>CC-CZ:</t>
  </si>
  <si>
    <t>Místo:</t>
  </si>
  <si>
    <t xml:space="preserve"> </t>
  </si>
  <si>
    <t>Datum:</t>
  </si>
  <si>
    <t>14. 11. 2024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</si>
  <si>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</si>
  <si>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</si>
  <si>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</si>
  <si>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</si>
  <si>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</si>
  <si>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</si>
  <si>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</si>
  <si>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</si>
  <si>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</si>
  <si>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</si>
  <si>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</si>
  <si>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</si>
  <si>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</si>
  <si>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</si>
  <si>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</si>
  <si>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</si>
  <si>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</si>
  <si>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</si>
  <si>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</si>
  <si>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</si>
  <si>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</si>
  <si>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</si>
  <si>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</si>
  <si>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</si>
  <si>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</si>
  <si>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</si>
  <si>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</si>
  <si>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</si>
  <si>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</si>
  <si>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</si>
  <si>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</si>
  <si>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</si>
  <si>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</si>
  <si>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</si>
  <si>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</si>
  <si>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</si>
  <si>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</si>
  <si>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</si>
  <si>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</si>
  <si>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</si>
  <si>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</si>
  <si>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</si>
  <si>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</si>
  <si>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</si>
  <si>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</si>
  <si>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</si>
  <si>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</si>
  <si>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</si>
  <si>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</si>
  <si>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</si>
  <si>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</si>
  <si>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</si>
  <si>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</si>
  <si>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</si>
  <si>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D.1.4.E</t>
  </si>
  <si>
    <t>Elektroinstalace</t>
  </si>
  <si>
    <t>STA</t>
  </si>
  <si>
    <t>1</t>
  </si>
  <si>
    <t>{3e0a7bc1-062c-493d-9386-48081e0e8c1c}</t>
  </si>
  <si>
    <t>2</t>
  </si>
  <si>
    <t>D.1.4.O</t>
  </si>
  <si>
    <t>Odvod kondenzátu</t>
  </si>
  <si>
    <t>{b394eaea-c748-45b0-84e1-3688b41c80c1}</t>
  </si>
  <si>
    <t>D.1.4.CH</t>
  </si>
  <si>
    <t>Chlazení</t>
  </si>
  <si>
    <t>{060aff75-80d0-4f4f-921f-cf03396b63f1}</t>
  </si>
  <si>
    <t>VRN</t>
  </si>
  <si>
    <t>{fd97b0a3-3778-4bdd-a754-76b166cfa9b5}</t>
  </si>
  <si>
    <t>KRYCÍ LIST SOUPISU PRACÍ</t>
  </si>
  <si>
    <t>Objekt:</t>
  </si>
  <si>
    <t>D.1.4.E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</si>
  <si>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</si>
  <si>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</si>
  <si>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</si>
  <si>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</si>
  <si>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</si>
  <si>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</si>
  <si>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</si>
  <si>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</si>
  <si>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</si>
  <si>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</si>
  <si>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</si>
  <si>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</si>
  <si>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</si>
  <si>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</si>
  <si>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</si>
  <si>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</si>
  <si>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</si>
  <si>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</si>
  <si>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</si>
  <si>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</si>
  <si>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</si>
  <si>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</si>
  <si>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</si>
  <si>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</si>
  <si>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</si>
  <si>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</si>
  <si>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</si>
  <si>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</si>
  <si>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3102178R</t>
  </si>
  <si>
    <t>Zednické přípomoce</t>
  </si>
  <si>
    <t>hod</t>
  </si>
  <si>
    <t>4</t>
  </si>
  <si>
    <t>-1500580715</t>
  </si>
  <si>
    <t>PP</t>
  </si>
  <si>
    <t>PSV</t>
  </si>
  <si>
    <t>Práce a dodávky PSV</t>
  </si>
  <si>
    <t>741</t>
  </si>
  <si>
    <t>Elektroinstalace - silnoproud</t>
  </si>
  <si>
    <t>741110001</t>
  </si>
  <si>
    <t>Montáž trubka plastová tuhá D přes 16 do 23 mm uložená pevně</t>
  </si>
  <si>
    <t>m</t>
  </si>
  <si>
    <t>CS ÚRS 2024 02</t>
  </si>
  <si>
    <t>16</t>
  </si>
  <si>
    <t>-1458976651</t>
  </si>
  <si>
    <t>Montáž trubek elektroinstalačních s nasunutím nebo našroubováním do krabic plastových tuhých, uložených pevně, vnější Ø přes 16 do 23 mm</t>
  </si>
  <si>
    <t>M</t>
  </si>
  <si>
    <t>34571092</t>
  </si>
  <si>
    <t>trubka elektroinstalační tuhá z PVC D 17,4/20 mm, délka 3m</t>
  </si>
  <si>
    <t>32</t>
  </si>
  <si>
    <t>118526373</t>
  </si>
  <si>
    <t>VV</t>
  </si>
  <si>
    <t>360*1,05 'Přepočtené koeficientem množství</t>
  </si>
  <si>
    <t>741110003</t>
  </si>
  <si>
    <t>Montáž trubka plastová tuhá D přes 35 mm uložená pevně</t>
  </si>
  <si>
    <t>1677323766</t>
  </si>
  <si>
    <t>Montáž trubek elektroinstalačních s nasunutím nebo našroubováním do krabic plastových tuhých, uložených pevně, vnější Ø přes 35 mm</t>
  </si>
  <si>
    <t>5</t>
  </si>
  <si>
    <t>34571095</t>
  </si>
  <si>
    <t>trubka elektroinstalační tuhá z PVC D 36,6/40 mm, délka 3m</t>
  </si>
  <si>
    <t>-1887191157</t>
  </si>
  <si>
    <t>10*1,05 'Přepočtené koeficientem množství</t>
  </si>
  <si>
    <t>6</t>
  </si>
  <si>
    <t>741112022</t>
  </si>
  <si>
    <t>Montáž krabice nástěnná plastová čtyřhranná do 160x160 mm</t>
  </si>
  <si>
    <t>kus</t>
  </si>
  <si>
    <t>345668506</t>
  </si>
  <si>
    <t>Montáž krabic elektroinstalačních bez napojení na trubky a lišty, demontáže a montáže víčka a přístroje protahovacích nebo odbočných nástěnných plastových čtyřhranných, vel. do 160x160 mm</t>
  </si>
  <si>
    <t>7</t>
  </si>
  <si>
    <t>34571485</t>
  </si>
  <si>
    <t>krabice v uzavřeném provedení PVC s krytím IP 40 čtvercová 80x80mm</t>
  </si>
  <si>
    <t>-615435809</t>
  </si>
  <si>
    <t>8</t>
  </si>
  <si>
    <t>34562696</t>
  </si>
  <si>
    <t>svorkovnice krabicová bezšroubová jednopólová pro 5 vodičů 0,5-2,5mm2, 400V 24A</t>
  </si>
  <si>
    <t>1445550100</t>
  </si>
  <si>
    <t>9</t>
  </si>
  <si>
    <t>741120301</t>
  </si>
  <si>
    <t>Montáž vodič Cu izolovaný plný a laněný s PVC pláštěm žíla 0,55 až 16 mm2 pevně (např. CY, CHAH-V)</t>
  </si>
  <si>
    <t>1278288197</t>
  </si>
  <si>
    <t>Montáž vodičů izolovaných měděných bez ukončení uložených pevně plných a laněných s PVC pláštěm, bezhalogenových, ohniodolných (např. CY, CHAH-V) průřezu žíly 0,55 až 16 mm2</t>
  </si>
  <si>
    <t>10</t>
  </si>
  <si>
    <t>34141029</t>
  </si>
  <si>
    <t>vodič propojovací flexibilní jádro Cu lanované izolace PVC 450/750V (H07V-K) 1x16mm2</t>
  </si>
  <si>
    <t>-1707667039</t>
  </si>
  <si>
    <t>30*1,15 'Přepočtené koeficientem množství</t>
  </si>
  <si>
    <t>11</t>
  </si>
  <si>
    <t>741122611</t>
  </si>
  <si>
    <t>Montáž kabel Cu plný kulatý žíla 3x1,5 až 6 mm2 uložený pevně (např. CYKY)</t>
  </si>
  <si>
    <t>1251206807</t>
  </si>
  <si>
    <t>Montáž kabelů měděných bez ukončení uložených pevně plných kulatých nebo bezhalogenových (např. CYKY) počtu a průřezu žil 3x1,5 až 6 mm2</t>
  </si>
  <si>
    <t>170</t>
  </si>
  <si>
    <t>34111030</t>
  </si>
  <si>
    <t>kabel instalační jádro Cu plné izolace PVC plášť PVC 450/750V (CYKY) 3x1,5mm2</t>
  </si>
  <si>
    <t>1106819130</t>
  </si>
  <si>
    <t>170*1,15 'Přepočtené koeficientem množství</t>
  </si>
  <si>
    <t>13</t>
  </si>
  <si>
    <t>741122642</t>
  </si>
  <si>
    <t>Montáž kabel Cu plný kulatý žíla 5x4 až 6 mm2 uložený pevně (např. CYKY)</t>
  </si>
  <si>
    <t>449817299</t>
  </si>
  <si>
    <t>Montáž kabelů měděných bez ukončení uložených pevně plných kulatých nebo bezhalogenových (např. CYKY) počtu a průřezu žil 5x4 až 6 mm2</t>
  </si>
  <si>
    <t>14</t>
  </si>
  <si>
    <t>34111100</t>
  </si>
  <si>
    <t>kabel instalační jádro Cu plné izolace PVC plášť PVC 450/750V (CYKY) 5x6mm2</t>
  </si>
  <si>
    <t>2032525991</t>
  </si>
  <si>
    <t>10*1,15 'Přepočtené koeficientem množství</t>
  </si>
  <si>
    <t>15</t>
  </si>
  <si>
    <t>741124706</t>
  </si>
  <si>
    <t>Montáž kabel Cu stíněný ovládací žíly 2 až 10x1,5 mm2 uložený volně (např. JYTY)</t>
  </si>
  <si>
    <t>1770697024</t>
  </si>
  <si>
    <t>Montáž kabelů měděných ovládacích bez ukončení uložených volně stíněných ovládacích s plným jádrem (např. JYTY) počtu a průměru žil 2 až 10x1,5 mm2</t>
  </si>
  <si>
    <t>34113148</t>
  </si>
  <si>
    <t>kabel ovládací průmyslový stíněný laminovanou Al fólií s příložným Cu drátem jádro Cu plné izolace PVC plášť PVC 250V (JYTY) 2x1,00mm2</t>
  </si>
  <si>
    <t>-432436751</t>
  </si>
  <si>
    <t>180*1,15 'Přepočtené koeficientem množství</t>
  </si>
  <si>
    <t>17</t>
  </si>
  <si>
    <t>741124757</t>
  </si>
  <si>
    <t>Nahození kabelu Cu závěsného žíla 4x4 až 6 mm2 s napnutím lana (např. CYKYz)</t>
  </si>
  <si>
    <t>-201997689</t>
  </si>
  <si>
    <t>Montáž kabelů měděných zavěšených nahození na podpěrné body s napnutím nosného lana závěsných (např. CYKYz) počtu a průřezu žil 4x4 až 6 mm2</t>
  </si>
  <si>
    <t>18</t>
  </si>
  <si>
    <t>-35634537</t>
  </si>
  <si>
    <t>P</t>
  </si>
  <si>
    <t>Poznámka k položce:_x000d_
CYKY, průměr kabelu 15,1mm</t>
  </si>
  <si>
    <t>20*1,15 'Přepočtené koeficientem množství</t>
  </si>
  <si>
    <t>19</t>
  </si>
  <si>
    <t>35442178</t>
  </si>
  <si>
    <t>lanko pr. 3mm nerez</t>
  </si>
  <si>
    <t>1617608038</t>
  </si>
  <si>
    <t>20</t>
  </si>
  <si>
    <t>741124820</t>
  </si>
  <si>
    <t>Ukončení nosného lana svorkou s jištěním Al páskou bez konzoly</t>
  </si>
  <si>
    <t>-514821176</t>
  </si>
  <si>
    <t>Montáž kabelů měděných zavěšených ukončení nosného lana svorkou s jištěním Al páskou bez konzoly</t>
  </si>
  <si>
    <t>741124825</t>
  </si>
  <si>
    <t>Uchycení na podpěrných bodech a kotevních závěsech</t>
  </si>
  <si>
    <t>-1547312022</t>
  </si>
  <si>
    <t>Montáž kabelů měděných zavěšených uchycení na podpěrných bodech a kotevních závěsech</t>
  </si>
  <si>
    <t>22</t>
  </si>
  <si>
    <t>35442179</t>
  </si>
  <si>
    <t>očnice lanová nerez</t>
  </si>
  <si>
    <t>1693235889</t>
  </si>
  <si>
    <t>23</t>
  </si>
  <si>
    <t>74112714R</t>
  </si>
  <si>
    <t xml:space="preserve">Montáž přípojnicový rozvod </t>
  </si>
  <si>
    <t>389351237</t>
  </si>
  <si>
    <t>24</t>
  </si>
  <si>
    <t>348000R</t>
  </si>
  <si>
    <t>Ochranná přípojnice</t>
  </si>
  <si>
    <t>1531302831</t>
  </si>
  <si>
    <t>25</t>
  </si>
  <si>
    <t>741130001</t>
  </si>
  <si>
    <t>Ukončení vodič izolovaný do 2,5 mm2 v rozváděči nebo na přístroji</t>
  </si>
  <si>
    <t>967117924</t>
  </si>
  <si>
    <t>Ukončení vodičů izolovaných s označením a zapojením v rozváděči nebo na přístroji, průřezu žíly do 2,5 mm2</t>
  </si>
  <si>
    <t>26</t>
  </si>
  <si>
    <t>741130005</t>
  </si>
  <si>
    <t>Ukončení vodič izolovaný do 10 mm2 v rozváděči nebo na přístroji</t>
  </si>
  <si>
    <t>-2101509089</t>
  </si>
  <si>
    <t>Ukončení vodičů izolovaných s označením a zapojením v rozváděči nebo na přístroji, průřezu žíly do 10 mm2</t>
  </si>
  <si>
    <t>27</t>
  </si>
  <si>
    <t>741130021</t>
  </si>
  <si>
    <t>Ukončení vodič izolovaný do 2,5 mm2 na svorkovnici</t>
  </si>
  <si>
    <t>782328208</t>
  </si>
  <si>
    <t>Ukončení vodičů izolovaných s označením a zapojením na svorkovnici s otevřením a uzavřením krytu, průřezu žíly do 2,5 mm2</t>
  </si>
  <si>
    <t>28</t>
  </si>
  <si>
    <t>34562147</t>
  </si>
  <si>
    <t>svorka řadová šroubovací RSA nízkého napětí a průřezem vodiče 2,5mm2</t>
  </si>
  <si>
    <t>-2003124221</t>
  </si>
  <si>
    <t>29</t>
  </si>
  <si>
    <t>741210001</t>
  </si>
  <si>
    <t>Montáž rozvodnice oceloplechová nebo plastová běžná do 20 kg</t>
  </si>
  <si>
    <t>-444212747</t>
  </si>
  <si>
    <t>Montáž rozvodnic oceloplechových nebo plastových bez zapojení vodičů běžných, hmotnosti do 20 kg</t>
  </si>
  <si>
    <t>30</t>
  </si>
  <si>
    <t>3571100R</t>
  </si>
  <si>
    <t>rozvodnice RCH dle specifikace PD</t>
  </si>
  <si>
    <t>-459244855</t>
  </si>
  <si>
    <t>31</t>
  </si>
  <si>
    <t>741310032</t>
  </si>
  <si>
    <t>Montáž spínač nástěnný 2-dvoupólový prostředí venkovní/mokré se zapojením vodičů</t>
  </si>
  <si>
    <t>1640944381</t>
  </si>
  <si>
    <t>Montáž spínačů jedno nebo dvoupólových nástěnných se zapojením vodičů, pro prostředí venkovní nebo mokré spínačů, řazení 2-dvoupólových</t>
  </si>
  <si>
    <t>846513R</t>
  </si>
  <si>
    <t>Vypínač průmyslový, povrchová montáž, 400V/40A, IP65</t>
  </si>
  <si>
    <t>2039972090</t>
  </si>
  <si>
    <t>33</t>
  </si>
  <si>
    <t>741420001</t>
  </si>
  <si>
    <t>Montáž drát nebo lano hromosvodné svodové D do 10 mm s podpěrou</t>
  </si>
  <si>
    <t>-522164532</t>
  </si>
  <si>
    <t>Montáž hromosvodného vedení svodových drátů nebo lan s podpěrami, Ø do 10 mm</t>
  </si>
  <si>
    <t>34</t>
  </si>
  <si>
    <t>35441077</t>
  </si>
  <si>
    <t>drát D 8mm AlMgSi</t>
  </si>
  <si>
    <t>kg</t>
  </si>
  <si>
    <t>1247302370</t>
  </si>
  <si>
    <t>5*0,02 'Přepočtené koeficientem množství</t>
  </si>
  <si>
    <t>35</t>
  </si>
  <si>
    <t>741420021</t>
  </si>
  <si>
    <t>Montáž svorka hromosvodná se 2 šrouby</t>
  </si>
  <si>
    <t>-1742549848</t>
  </si>
  <si>
    <t>Montáž hromosvodného vedení svorek se 2 šrouby</t>
  </si>
  <si>
    <t>36</t>
  </si>
  <si>
    <t>35431023</t>
  </si>
  <si>
    <t>svorka uzemnění nerez připojovací na kovové části pro 2 vodiče D 7-10mm</t>
  </si>
  <si>
    <t>-1389519383</t>
  </si>
  <si>
    <t>37</t>
  </si>
  <si>
    <t>741420022</t>
  </si>
  <si>
    <t>Montáž svorka hromosvodná se 3 a více šrouby</t>
  </si>
  <si>
    <t>-660836808</t>
  </si>
  <si>
    <t>Montáž hromosvodného vedení svorek se 3 a více šrouby</t>
  </si>
  <si>
    <t>38</t>
  </si>
  <si>
    <t>35431011</t>
  </si>
  <si>
    <t>svorka uzemnění AlMgSi spojovací pro lano D 8-10mm</t>
  </si>
  <si>
    <t>-1100601326</t>
  </si>
  <si>
    <t>39</t>
  </si>
  <si>
    <t>74142187R</t>
  </si>
  <si>
    <t>Demontáže stávajících rozvodů a jímačů</t>
  </si>
  <si>
    <t>1696660495</t>
  </si>
  <si>
    <t>40</t>
  </si>
  <si>
    <t>741430012</t>
  </si>
  <si>
    <t>Montáž tyč jímací délky přes 3 m na stojan</t>
  </si>
  <si>
    <t>1634323343</t>
  </si>
  <si>
    <t>Montáž jímacích tyčí délky přes 3 m, na stojan</t>
  </si>
  <si>
    <t>41</t>
  </si>
  <si>
    <t>35442145R</t>
  </si>
  <si>
    <t>Jímač izolovaný ISO Combi výšky 4,2m vč. kotvení a izolačních tyčí</t>
  </si>
  <si>
    <t>-1429129024</t>
  </si>
  <si>
    <t>42</t>
  </si>
  <si>
    <t>54965R</t>
  </si>
  <si>
    <t xml:space="preserve">Příchytka pro kotvení  jímače na zábradlí</t>
  </si>
  <si>
    <t>-1417187392</t>
  </si>
  <si>
    <t>43</t>
  </si>
  <si>
    <t>741810001</t>
  </si>
  <si>
    <t>Celková prohlídka elektrického rozvodu a zařízení do 100 000,- Kč</t>
  </si>
  <si>
    <t>-1381370656</t>
  </si>
  <si>
    <t>Zkoušky a prohlídky elektrických rozvodů a zařízení celková prohlídka a vyhotovení revizní zprávy pro objem montážních prací do 100 tis. Kč</t>
  </si>
  <si>
    <t>44</t>
  </si>
  <si>
    <t>741888R</t>
  </si>
  <si>
    <t>Drobný pomocný, spojovací a montážní materiál, pomocná konstrukce pro vypínače u klima</t>
  </si>
  <si>
    <t>soubor</t>
  </si>
  <si>
    <t>-1505957316</t>
  </si>
  <si>
    <t>D.1.4.O - Odvod kondenzátu</t>
  </si>
  <si>
    <t xml:space="preserve">    9 - Ostatní konstrukce a práce, bourání</t>
  </si>
  <si>
    <t xml:space="preserve">    721 - Zdravotechnika - vnitřní kanalizace</t>
  </si>
  <si>
    <t xml:space="preserve">    722 - Zdravotechnika - vnitřní vodovod</t>
  </si>
  <si>
    <t xml:space="preserve">    784 - Dokončovací práce - malby a tapety</t>
  </si>
  <si>
    <t>Ostatní konstrukce a práce, bourání</t>
  </si>
  <si>
    <t>953941211</t>
  </si>
  <si>
    <t>Osazování kovových konzol nebo kotev</t>
  </si>
  <si>
    <t>-641255790</t>
  </si>
  <si>
    <t>Osazování drobných kovových předmětů se zalitím maltou cementovou, do vysekaných kapes nebo připravených otvorů konzol nebo kotev, např. pro schodišťová madla do zdí, radiátorové konzoly apod.</t>
  </si>
  <si>
    <t>7+6+8+8+6</t>
  </si>
  <si>
    <t>465R1</t>
  </si>
  <si>
    <t>Upevňovací prvek potrubí do podlahy - konzola s nosníkem no 2830 dl. 200 + 2 vruty</t>
  </si>
  <si>
    <t>-1275942798</t>
  </si>
  <si>
    <t>456R2</t>
  </si>
  <si>
    <t>Upevňovací prvek potrubí do podlahy - konzola s nosníkem no 2830 dl. 300 + 2 vruty</t>
  </si>
  <si>
    <t>1341573577</t>
  </si>
  <si>
    <t>456R3</t>
  </si>
  <si>
    <t>Upevňovací prvek potrubí do podlahy - konzola s nosníkem no 2830 dl. 440 + 2 vruty</t>
  </si>
  <si>
    <t>-1606310866</t>
  </si>
  <si>
    <t>456R4</t>
  </si>
  <si>
    <t>Upevňovací prvek potrubí do podlahy - konzola s nosníkem no 2830 dl. 500 + 2 vruty</t>
  </si>
  <si>
    <t>1765877979</t>
  </si>
  <si>
    <t>456R5</t>
  </si>
  <si>
    <t>Upevňovací prvek potrubí do podlahy - konzola s nosníkem no 2830 dl. 600 + 2 vruty</t>
  </si>
  <si>
    <t>1849684601</t>
  </si>
  <si>
    <t>456R6</t>
  </si>
  <si>
    <t>Záslepka pro konzolu s nosníkem no 2830</t>
  </si>
  <si>
    <t>-871327477</t>
  </si>
  <si>
    <t>977131119</t>
  </si>
  <si>
    <t>Vrty příklepovými vrtáky D přes 28 do 32 mm do cihelného zdiva nebo prostého betonu</t>
  </si>
  <si>
    <t>596335976</t>
  </si>
  <si>
    <t>Vrty příklepovými vrtáky do cihelného zdiva nebo prostého betonu průměru přes 28 do 32 mm</t>
  </si>
  <si>
    <t>13*0,3</t>
  </si>
  <si>
    <t>977151113</t>
  </si>
  <si>
    <t>Jádrové vrty diamantovými korunkami do stavebních materiálů D přes 40 do 50 mm</t>
  </si>
  <si>
    <t>1125141931</t>
  </si>
  <si>
    <t>Jádrové vrty diamantovými korunkami do stavebních materiálů (železobetonu, betonu, cihel, obkladů, dlažeb, kamene) průměru přes 40 do 50 mm</t>
  </si>
  <si>
    <t>1*0,3</t>
  </si>
  <si>
    <t>978888R</t>
  </si>
  <si>
    <t>Zednické přípomoce- oprava sádrokartonu-dodávka a montáž</t>
  </si>
  <si>
    <t>443252270</t>
  </si>
  <si>
    <t>721</t>
  </si>
  <si>
    <t>Zdravotechnika - vnitřní kanalizace</t>
  </si>
  <si>
    <t>721173721R</t>
  </si>
  <si>
    <t>Potrubí kanalizační z PE připojovací DN 25</t>
  </si>
  <si>
    <t>813131497</t>
  </si>
  <si>
    <t>Potrubí z trub polyetylenových svařované připojovací DN 25</t>
  </si>
  <si>
    <t>721173722</t>
  </si>
  <si>
    <t>Potrubí kanalizační z PE připojovací DN 40</t>
  </si>
  <si>
    <t>-1602000662</t>
  </si>
  <si>
    <t>Potrubí z trub polyetylenových svařované připojovací DN 40</t>
  </si>
  <si>
    <t>722</t>
  </si>
  <si>
    <t>Zdravotechnika - vnitřní vodovod</t>
  </si>
  <si>
    <t>722181126</t>
  </si>
  <si>
    <t>Ochrana vodovodního potrubí zvuk tlumícími objímkami DN přes 25 do 50 mm</t>
  </si>
  <si>
    <t>1036018167</t>
  </si>
  <si>
    <t>Ochrana potrubí zvuk tlumícími objímkami DN přes 25 do 50 mm</t>
  </si>
  <si>
    <t>784</t>
  </si>
  <si>
    <t>Dokončovací práce - malby a tapety</t>
  </si>
  <si>
    <t>784111001</t>
  </si>
  <si>
    <t>Oprášení (ometení ) podkladu v místnostech v do 3,80 m</t>
  </si>
  <si>
    <t>m2</t>
  </si>
  <si>
    <t>-388602264</t>
  </si>
  <si>
    <t>Oprášení (ometení) podkladu v místnostech výšky do 3,80 m</t>
  </si>
  <si>
    <t>784181101</t>
  </si>
  <si>
    <t>Základní akrylátová jednonásobná bezbarvá penetrace podkladu v místnostech v do 3,80 m</t>
  </si>
  <si>
    <t>899963700</t>
  </si>
  <si>
    <t>Penetrace podkladu jednonásobná základní akrylátová bezbarvá v místnostech výšky do 3,80 m</t>
  </si>
  <si>
    <t>784221101</t>
  </si>
  <si>
    <t>Dvojnásobné bílé malby ze směsí za sucha dobře otěruvzdorných v místnostech do 3,80 m</t>
  </si>
  <si>
    <t>-2124056084</t>
  </si>
  <si>
    <t>Malby z malířských směsí otěruvzdorných za sucha dvojnásobné, bílé za sucha otěruvzdorné dobře v místnostech výšky do 3,80 m</t>
  </si>
  <si>
    <t>D.1.4.CH - Chlazení</t>
  </si>
  <si>
    <t xml:space="preserve">    742 - Elektroinstalace - slaboproud</t>
  </si>
  <si>
    <t xml:space="preserve">    751 - Vzduchotechnika</t>
  </si>
  <si>
    <t>949101111</t>
  </si>
  <si>
    <t>Lešení pomocné pro objekty pozemních staveb s lešeňovou podlahou v do 1,9 m zatížení do 150 kg/m2</t>
  </si>
  <si>
    <t>-1926639297</t>
  </si>
  <si>
    <t>Lešení pomocné pracovní pro objekty pozemních staveb pro zatížení do 150 kg/m2, o výšce lešeňové podlahy do 1,9 m</t>
  </si>
  <si>
    <t>1341148843</t>
  </si>
  <si>
    <t>1191140673</t>
  </si>
  <si>
    <t>742</t>
  </si>
  <si>
    <t>Elektroinstalace - slaboproud</t>
  </si>
  <si>
    <t>742121001</t>
  </si>
  <si>
    <t>Montáž kabelů sdělovacích pro vnitřní rozvody do 15 žil</t>
  </si>
  <si>
    <t>1874207798</t>
  </si>
  <si>
    <t>Montáž kabelů sdělovacích pro vnitřní rozvody počtu žil do 15</t>
  </si>
  <si>
    <t>34189R</t>
  </si>
  <si>
    <t>Kabeláže elektro - komunikační (Prověřit!-dle konkrétního typu jednotek a ovladačů - například: 5x1,5mm2)</t>
  </si>
  <si>
    <t>-1025942031</t>
  </si>
  <si>
    <t>742888R</t>
  </si>
  <si>
    <t xml:space="preserve">Prostup do střechy-chránička cca prům. 200 mm ; složená z přímého průchodu  cca 1m+oblouku 90°+45°, včetně izolace proti zatečení</t>
  </si>
  <si>
    <t>1816546194</t>
  </si>
  <si>
    <t>751</t>
  </si>
  <si>
    <t>Vzduchotechnika</t>
  </si>
  <si>
    <t>751614130</t>
  </si>
  <si>
    <t>Montáž regulace, ovladače, mechanického ovladače vzduchotechnické jednotky na omítku</t>
  </si>
  <si>
    <t>-1020786231</t>
  </si>
  <si>
    <t xml:space="preserve">Montáž monitorovacího, řídícího a ovládacího zařízení regulace, ovladače,  mechanického ovladače VZT jednotky na omítku</t>
  </si>
  <si>
    <t>40565004R</t>
  </si>
  <si>
    <t>Ovladače - dálkové INFRA - pro vnitřní jednotky chlazení</t>
  </si>
  <si>
    <t>1143746041</t>
  </si>
  <si>
    <t>751711111</t>
  </si>
  <si>
    <t>Montáž klimatizační jednotky vnitřní nástěnné o výkonu do 3,5 kW</t>
  </si>
  <si>
    <t>1937427674</t>
  </si>
  <si>
    <t>Montáž klimatizační jednotky vnitřní nástěnné o výkonu (pro objem místnosti) do 3,5 kW (do 35 m3)</t>
  </si>
  <si>
    <t>42952001</t>
  </si>
  <si>
    <t>jednotka klimatizační nástěnná (vnitřníí) o výkonu do 3,5kW</t>
  </si>
  <si>
    <t>641794939</t>
  </si>
  <si>
    <t>jednotka klimatizační nástěnná (vnitřní ) o výkonu do 3,5kW</t>
  </si>
  <si>
    <t xml:space="preserve">Poznámka k položce:_x000d_
Vnitřní  NÁSTĚNNÁ jednotka chlazení, Qch= 2,2 kW; </t>
  </si>
  <si>
    <t>751711112</t>
  </si>
  <si>
    <t>Montáž klimatizační jednotky vnitřní podstropní o výkonu přes 3,5 do 5 kW</t>
  </si>
  <si>
    <t>2049057874</t>
  </si>
  <si>
    <t>Montáž klimatizační jednotky vnitřní podstropní o výkonu (pro objem místnosti) přes 3,5 do 5 kW (přes 35 do 50 m3)</t>
  </si>
  <si>
    <t>42952002</t>
  </si>
  <si>
    <t>jednotka klimatizační podstropní (vnitřní ) o výkonu do 5,0kW</t>
  </si>
  <si>
    <t>-1328084627</t>
  </si>
  <si>
    <t>jednotka klimatizační podstropní (vnitřní) o výkonu do 5,0kW</t>
  </si>
  <si>
    <t xml:space="preserve">Poznámka k položce:_x000d_
Vnitřní  PODSTROPNÍ jednotka chlazení, Qch= 3,6 kW; </t>
  </si>
  <si>
    <t>751721123</t>
  </si>
  <si>
    <t>Montáž klimatizační jednotky venkovní s trojfázovým napájením do 9 vnitřních jednotek</t>
  </si>
  <si>
    <t>-1036805933</t>
  </si>
  <si>
    <t>Montáž klimatizační jednotky venkovní trojfázové napájení do 9 vnitřních jednotek</t>
  </si>
  <si>
    <t>789R1</t>
  </si>
  <si>
    <t xml:space="preserve">Venkovní kondenzační jednotka; chlazená vzduchem, invertor, systém tzv. "VRF", typ například: ...... ;     Qch= 28 kW (max. instalovaný100%=  27 kW); včetně: propojovacího "refnetu";  </t>
  </si>
  <si>
    <t>-672200568</t>
  </si>
  <si>
    <t xml:space="preserve">Venkovní kondenzační jednotka; chlazená vzduchem, invertor, systém tzv. "VRF", typ například: ...... ;     Qch= 28 kW (max. instalovaný100%=  27 kW); včetně: propojovacího "refnetu"; </t>
  </si>
  <si>
    <t>751791111</t>
  </si>
  <si>
    <t>Montáž napojovacího měděného potrubí předizolovaného 6 (1/4" x 0,8)</t>
  </si>
  <si>
    <t>-206363988</t>
  </si>
  <si>
    <t>Montáž napojovacího potrubí měděného předizolovaného, D mm (" x tl. stěny) 6 (1/4" x 0,8)</t>
  </si>
  <si>
    <t>42981907R</t>
  </si>
  <si>
    <t xml:space="preserve">trubka předizolovaná Cu </t>
  </si>
  <si>
    <t>-1069075190</t>
  </si>
  <si>
    <t>trubka předizolovaná Cu</t>
  </si>
  <si>
    <t xml:space="preserve">Poznámka k položce:_x000d_
Cu kruhové potrubí pro chladírenské účely - svazek  (prům. 6/12  mm)</t>
  </si>
  <si>
    <t>95*1,03 'Přepočtené koeficientem množství</t>
  </si>
  <si>
    <t>751791112</t>
  </si>
  <si>
    <t>Montáž napojovacího měděného potrubí předizolovaného 10 (3/8" x 0,8)</t>
  </si>
  <si>
    <t>900900036</t>
  </si>
  <si>
    <t>Montáž napojovacího potrubí měděného předizolovaného, D mm (" x tl. stěny) 10 (3/8" x 0,8)</t>
  </si>
  <si>
    <t>42981908R</t>
  </si>
  <si>
    <t xml:space="preserve">trubka předizolovaná </t>
  </si>
  <si>
    <t>942477491</t>
  </si>
  <si>
    <t xml:space="preserve">Poznámka k položce:_x000d_
Cu kruhové potrubí pro chladírenské účely - svazek     (prům. 10/16 až 10/22 mm)</t>
  </si>
  <si>
    <t>80*1,03 'Přepočtené koeficientem množství</t>
  </si>
  <si>
    <t>751791161</t>
  </si>
  <si>
    <t>Montáž spojky měděného potrubí 6 x 1</t>
  </si>
  <si>
    <t>-776454889</t>
  </si>
  <si>
    <t>Montáž napojovacího potrubí měděného spojky potrubí, D x tl. stěny 6 x 1</t>
  </si>
  <si>
    <t>42990026R</t>
  </si>
  <si>
    <t xml:space="preserve">odbočka Y rozbočovače chladiva </t>
  </si>
  <si>
    <t>-1053076091</t>
  </si>
  <si>
    <t xml:space="preserve">Poznámka k položce:_x000d_
Rozbočky "T", odbočky "Y",  pro "Cu" kruhové potrubí chladiva dle bližší specifikace dodavatele</t>
  </si>
  <si>
    <t>751791182</t>
  </si>
  <si>
    <t>Montáž krycích lišt měděného potrubí šířky přes 70 mm</t>
  </si>
  <si>
    <t>-608393599</t>
  </si>
  <si>
    <t>Montáž napojovacího potrubí měděného krycích lišt šířky přes 70 mm</t>
  </si>
  <si>
    <t>42975406</t>
  </si>
  <si>
    <t>lišta krycí pro vedení potrubí klimatizace plastová, 110x75mm</t>
  </si>
  <si>
    <t>-819924671</t>
  </si>
  <si>
    <t>751792004</t>
  </si>
  <si>
    <t>Montáž konzol (2 ks) pro uložení klimatizační jednotky na stěnu</t>
  </si>
  <si>
    <t>1613769407</t>
  </si>
  <si>
    <t>Montáž ostatních zařízení uložení pro klimatizační jednotky na stěnu konzol (2 ks)</t>
  </si>
  <si>
    <t>42990006</t>
  </si>
  <si>
    <t>konzole pevná nástěnná pro klimatizační jednotku, délka podpěry 620mm, nosnost konzoly 80kg</t>
  </si>
  <si>
    <t>1547898945</t>
  </si>
  <si>
    <t>1*2 'Přepočtené koeficientem množství</t>
  </si>
  <si>
    <t>42990007</t>
  </si>
  <si>
    <t>kotevní sada pro upevnění konzol pro klimatizační jednotku</t>
  </si>
  <si>
    <t>sada</t>
  </si>
  <si>
    <t>-464071528</t>
  </si>
  <si>
    <t>751792006</t>
  </si>
  <si>
    <t>Montáž čerpadla pro odvod kondenzátu klimatizace</t>
  </si>
  <si>
    <t>573900426</t>
  </si>
  <si>
    <t>Montáž ostatních zařízení pro odvod kondenzátu klimatizace čerpadla</t>
  </si>
  <si>
    <t>48481002</t>
  </si>
  <si>
    <t>přečerpávač kondenzátu</t>
  </si>
  <si>
    <t>-716150305</t>
  </si>
  <si>
    <t xml:space="preserve">Poznámka k položce:_x000d_
Čerpadlo kondenzátu pro vnitřní jednotky chlazení poz. CH1.2 a CH1.3 </t>
  </si>
  <si>
    <t>751793001</t>
  </si>
  <si>
    <t>Doplnění chladiva do systému</t>
  </si>
  <si>
    <t>2030285305</t>
  </si>
  <si>
    <t>10892003</t>
  </si>
  <si>
    <t>chladivo R410A 10kg</t>
  </si>
  <si>
    <t>728175433</t>
  </si>
  <si>
    <t>998751121</t>
  </si>
  <si>
    <t>Přesun hmot tonážní pro vzduchotechniku ruční v objektech v do 12 m</t>
  </si>
  <si>
    <t>t</t>
  </si>
  <si>
    <t>862913167</t>
  </si>
  <si>
    <t>Přesun hmot pro vzduchotechniku stanovený z hmotnosti přesunovaného materiálu vodorovná dopravní vzdálenost do 100 m ruční (bez užití mechanizace) v objektech výšky do 12 m</t>
  </si>
  <si>
    <t>998777R1</t>
  </si>
  <si>
    <t>Mobilní jeřáb</t>
  </si>
  <si>
    <t>-67689434</t>
  </si>
  <si>
    <t>VRN - VRN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</si>
  <si>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</si>
  <si>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</si>
  <si>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</si>
  <si>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</si>
  <si>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</si>
  <si>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</si>
  <si>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</si>
  <si>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</si>
  <si>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</si>
  <si>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</si>
  <si>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</si>
  <si>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-564120096</t>
  </si>
  <si>
    <t>VRN4</t>
  </si>
  <si>
    <t>Inženýrská činnost</t>
  </si>
  <si>
    <t>043194000</t>
  </si>
  <si>
    <t>Zkoušky ostatní</t>
  </si>
  <si>
    <t>-2013866826</t>
  </si>
  <si>
    <t xml:space="preserve">Poznámka k položce:_x000d_
Komplexní vyzkoušení_x000d_
Zaregulování CHL._x000d_
</t>
  </si>
  <si>
    <t>045203000</t>
  </si>
  <si>
    <t>Kompletační činnost</t>
  </si>
  <si>
    <t>-1343918475</t>
  </si>
  <si>
    <t>VRN7</t>
  </si>
  <si>
    <t>Provozní vlivy</t>
  </si>
  <si>
    <t>071103000</t>
  </si>
  <si>
    <t>Provoz investora</t>
  </si>
  <si>
    <t>1450380874</t>
  </si>
  <si>
    <t>Poznámka k položce:_x000d_
ZS vč. ochrany stávajících kcí a ponechaných předmětů před poškozením</t>
  </si>
  <si>
    <t>VRN9</t>
  </si>
  <si>
    <t>Ostatní náklady</t>
  </si>
  <si>
    <t>092203000</t>
  </si>
  <si>
    <t>Náklady na zaškolení</t>
  </si>
  <si>
    <t>-1409073679</t>
  </si>
  <si>
    <t>Poznámka k položce:_x000d_
vč. provozního řádu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</si>
</sst>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20241114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Ochlazování kanceláří MÚ Nový Bor (4.NP)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14. 11. 2024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ROUND(SUM(AG95:AG98),2)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ROUND(SUM(AS95:AS98),2)</f>
        <v>0</v>
      </c>
      <c r="AT94" s="112">
        <f>ROUND(SUM(AV94:AW94),2)</f>
        <v>0</v>
      </c>
      <c r="AU94" s="113">
        <f>ROUND(SUM(AU95:AU98),5)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ROUND(SUM(AZ95:AZ98),2)</f>
        <v>0</v>
      </c>
      <c r="BA94" s="112">
        <f>ROUND(SUM(BA95:BA98),2)</f>
        <v>0</v>
      </c>
      <c r="BB94" s="112">
        <f>ROUND(SUM(BB95:BB98),2)</f>
        <v>0</v>
      </c>
      <c r="BC94" s="112">
        <f>ROUND(SUM(BC95:BC98),2)</f>
        <v>0</v>
      </c>
      <c r="BD94" s="114">
        <f>ROUND(SUM(BD95:BD98),2)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'D.1.4.E - Elektroinstalace'!J30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'D.1.4.E - Elektroinstalace'!P120</f>
        <v>0</v>
      </c>
      <c r="AV95" s="126">
        <f>'D.1.4.E - Elektroinstalace'!J33</f>
        <v>0</v>
      </c>
      <c r="AW95" s="126">
        <f>'D.1.4.E - Elektroinstalace'!J34</f>
        <v>0</v>
      </c>
      <c r="AX95" s="126">
        <f>'D.1.4.E - Elektroinstalace'!J35</f>
        <v>0</v>
      </c>
      <c r="AY95" s="126">
        <f>'D.1.4.E - Elektroinstalace'!J36</f>
        <v>0</v>
      </c>
      <c r="AZ95" s="126">
        <f>'D.1.4.E - Elektroinstalace'!F33</f>
        <v>0</v>
      </c>
      <c r="BA95" s="126">
        <f>'D.1.4.E - Elektroinstalace'!F34</f>
        <v>0</v>
      </c>
      <c r="BB95" s="126">
        <f>'D.1.4.E - Elektroinstalace'!F35</f>
        <v>0</v>
      </c>
      <c r="BC95" s="126">
        <f>'D.1.4.E - Elektroinstalace'!F36</f>
        <v>0</v>
      </c>
      <c r="BD95" s="128">
        <f>'D.1.4.E - Elektroinstalace'!F37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7" customFormat="1" ht="16.5" customHeight="1">
      <c r="A96" s="117" t="s">
        <v>77</v>
      </c>
      <c r="B96" s="118"/>
      <c r="C96" s="119"/>
      <c r="D96" s="120" t="s">
        <v>84</v>
      </c>
      <c r="E96" s="120"/>
      <c r="F96" s="120"/>
      <c r="G96" s="120"/>
      <c r="H96" s="120"/>
      <c r="I96" s="121"/>
      <c r="J96" s="120" t="s">
        <v>85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'D.1.4.O - Odvod kondenzátu'!J30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80</v>
      </c>
      <c r="AR96" s="124"/>
      <c r="AS96" s="125">
        <v>0</v>
      </c>
      <c r="AT96" s="126">
        <f>ROUND(SUM(AV96:AW96),2)</f>
        <v>0</v>
      </c>
      <c r="AU96" s="127">
        <f>'D.1.4.O - Odvod kondenzátu'!P122</f>
        <v>0</v>
      </c>
      <c r="AV96" s="126">
        <f>'D.1.4.O - Odvod kondenzátu'!J33</f>
        <v>0</v>
      </c>
      <c r="AW96" s="126">
        <f>'D.1.4.O - Odvod kondenzátu'!J34</f>
        <v>0</v>
      </c>
      <c r="AX96" s="126">
        <f>'D.1.4.O - Odvod kondenzátu'!J35</f>
        <v>0</v>
      </c>
      <c r="AY96" s="126">
        <f>'D.1.4.O - Odvod kondenzátu'!J36</f>
        <v>0</v>
      </c>
      <c r="AZ96" s="126">
        <f>'D.1.4.O - Odvod kondenzátu'!F33</f>
        <v>0</v>
      </c>
      <c r="BA96" s="126">
        <f>'D.1.4.O - Odvod kondenzátu'!F34</f>
        <v>0</v>
      </c>
      <c r="BB96" s="126">
        <f>'D.1.4.O - Odvod kondenzátu'!F35</f>
        <v>0</v>
      </c>
      <c r="BC96" s="126">
        <f>'D.1.4.O - Odvod kondenzátu'!F36</f>
        <v>0</v>
      </c>
      <c r="BD96" s="128">
        <f>'D.1.4.O - Odvod kondenzátu'!F37</f>
        <v>0</v>
      </c>
      <c r="BE96" s="7"/>
      <c r="BT96" s="129" t="s">
        <v>81</v>
      </c>
      <c r="BV96" s="129" t="s">
        <v>75</v>
      </c>
      <c r="BW96" s="129" t="s">
        <v>86</v>
      </c>
      <c r="BX96" s="129" t="s">
        <v>5</v>
      </c>
      <c r="CL96" s="129" t="s">
        <v>1</v>
      </c>
      <c r="CM96" s="129" t="s">
        <v>83</v>
      </c>
    </row>
    <row r="97" s="7" customFormat="1" ht="24.75" customHeight="1">
      <c r="A97" s="117" t="s">
        <v>77</v>
      </c>
      <c r="B97" s="118"/>
      <c r="C97" s="119"/>
      <c r="D97" s="120" t="s">
        <v>87</v>
      </c>
      <c r="E97" s="120"/>
      <c r="F97" s="120"/>
      <c r="G97" s="120"/>
      <c r="H97" s="120"/>
      <c r="I97" s="121"/>
      <c r="J97" s="120" t="s">
        <v>88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'D.1.4.CH - Chlazení'!J30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80</v>
      </c>
      <c r="AR97" s="124"/>
      <c r="AS97" s="125">
        <v>0</v>
      </c>
      <c r="AT97" s="126">
        <f>ROUND(SUM(AV97:AW97),2)</f>
        <v>0</v>
      </c>
      <c r="AU97" s="127">
        <f>'D.1.4.CH - Chlazení'!P122</f>
        <v>0</v>
      </c>
      <c r="AV97" s="126">
        <f>'D.1.4.CH - Chlazení'!J33</f>
        <v>0</v>
      </c>
      <c r="AW97" s="126">
        <f>'D.1.4.CH - Chlazení'!J34</f>
        <v>0</v>
      </c>
      <c r="AX97" s="126">
        <f>'D.1.4.CH - Chlazení'!J35</f>
        <v>0</v>
      </c>
      <c r="AY97" s="126">
        <f>'D.1.4.CH - Chlazení'!J36</f>
        <v>0</v>
      </c>
      <c r="AZ97" s="126">
        <f>'D.1.4.CH - Chlazení'!F33</f>
        <v>0</v>
      </c>
      <c r="BA97" s="126">
        <f>'D.1.4.CH - Chlazení'!F34</f>
        <v>0</v>
      </c>
      <c r="BB97" s="126">
        <f>'D.1.4.CH - Chlazení'!F35</f>
        <v>0</v>
      </c>
      <c r="BC97" s="126">
        <f>'D.1.4.CH - Chlazení'!F36</f>
        <v>0</v>
      </c>
      <c r="BD97" s="128">
        <f>'D.1.4.CH - Chlazení'!F37</f>
        <v>0</v>
      </c>
      <c r="BE97" s="7"/>
      <c r="BT97" s="129" t="s">
        <v>81</v>
      </c>
      <c r="BV97" s="129" t="s">
        <v>75</v>
      </c>
      <c r="BW97" s="129" t="s">
        <v>89</v>
      </c>
      <c r="BX97" s="129" t="s">
        <v>5</v>
      </c>
      <c r="CL97" s="129" t="s">
        <v>1</v>
      </c>
      <c r="CM97" s="129" t="s">
        <v>83</v>
      </c>
    </row>
    <row r="98" s="7" customFormat="1" ht="16.5" customHeight="1">
      <c r="A98" s="117" t="s">
        <v>77</v>
      </c>
      <c r="B98" s="118"/>
      <c r="C98" s="119"/>
      <c r="D98" s="120" t="s">
        <v>90</v>
      </c>
      <c r="E98" s="120"/>
      <c r="F98" s="120"/>
      <c r="G98" s="120"/>
      <c r="H98" s="120"/>
      <c r="I98" s="121"/>
      <c r="J98" s="120" t="s">
        <v>90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'VRN - VRN'!J30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80</v>
      </c>
      <c r="AR98" s="124"/>
      <c r="AS98" s="130">
        <v>0</v>
      </c>
      <c r="AT98" s="131">
        <f>ROUND(SUM(AV98:AW98),2)</f>
        <v>0</v>
      </c>
      <c r="AU98" s="132">
        <f>'VRN - VRN'!P121</f>
        <v>0</v>
      </c>
      <c r="AV98" s="131">
        <f>'VRN - VRN'!J33</f>
        <v>0</v>
      </c>
      <c r="AW98" s="131">
        <f>'VRN - VRN'!J34</f>
        <v>0</v>
      </c>
      <c r="AX98" s="131">
        <f>'VRN - VRN'!J35</f>
        <v>0</v>
      </c>
      <c r="AY98" s="131">
        <f>'VRN - VRN'!J36</f>
        <v>0</v>
      </c>
      <c r="AZ98" s="131">
        <f>'VRN - VRN'!F33</f>
        <v>0</v>
      </c>
      <c r="BA98" s="131">
        <f>'VRN - VRN'!F34</f>
        <v>0</v>
      </c>
      <c r="BB98" s="131">
        <f>'VRN - VRN'!F35</f>
        <v>0</v>
      </c>
      <c r="BC98" s="131">
        <f>'VRN - VRN'!F36</f>
        <v>0</v>
      </c>
      <c r="BD98" s="133">
        <f>'VRN - VRN'!F37</f>
        <v>0</v>
      </c>
      <c r="BE98" s="7"/>
      <c r="BT98" s="129" t="s">
        <v>81</v>
      </c>
      <c r="BV98" s="129" t="s">
        <v>75</v>
      </c>
      <c r="BW98" s="129" t="s">
        <v>91</v>
      </c>
      <c r="BX98" s="129" t="s">
        <v>5</v>
      </c>
      <c r="CL98" s="129" t="s">
        <v>1</v>
      </c>
      <c r="CM98" s="129" t="s">
        <v>83</v>
      </c>
    </row>
    <row r="99" s="2" customFormat="1" ht="30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42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sheetProtection sheet="1" formatColumns="0" formatRows="0" objects="1" scenarios="1" spinCount="100000" saltValue="fJ6e7pLrk6Mj7ktKPGtaSt18uh7BTAThPvaJNtkguPwEkloenhnX87lhmWi0r2dwuc3ML/vepwWAdMLZc4c8wg==" hashValue="yg9wvUqsNLETI1/tNwHCtkS/P/ZMxZCreAp9kJMGt9ITkWLdMHDG81SYpgMVEQvSEAI3ZvaqyaYVhBpbaws2l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4.E - Elektroinstalace'!C2" display="/"/>
    <hyperlink ref="A96" location="'D.1.4.O - Odvod kondenzátu'!C2" display="/"/>
    <hyperlink ref="A97" location="'D.1.4.CH - Chlazení'!C2" display="/"/>
    <hyperlink ref="A98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92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Ochlazování kanceláří MÚ Nový Bor (4.NP)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14. 11. 2024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ROUND((SUM(BE120:BE223)),  2)</f>
        <v>0</v>
      </c>
      <c r="G33" s="36"/>
      <c r="H33" s="36"/>
      <c r="I33" s="153">
        <v>0.20999999999999999</v>
      </c>
      <c r="J33" s="152">
        <f>ROUND(((SUM(BE120:BE223))*I33),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ROUND((SUM(BF120:BF223)),  2)</f>
        <v>0</v>
      </c>
      <c r="G34" s="36"/>
      <c r="H34" s="36"/>
      <c r="I34" s="153">
        <v>0.12</v>
      </c>
      <c r="J34" s="152">
        <f>ROUND(((SUM(BF120:BF223))*I34),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ROUND((SUM(BG120:BG223)),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ROUND((SUM(BH120:BH223)),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ROUND((SUM(BI120:BI223)),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95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Ochlazování kanceláří MÚ Nový Bor (4.NP)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D.1.4.E - Elektroinstalace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14. 11. 2024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96</v>
      </c>
      <c r="D94" s="174"/>
      <c r="E94" s="174"/>
      <c r="F94" s="174"/>
      <c r="G94" s="174"/>
      <c r="H94" s="174"/>
      <c r="I94" s="174"/>
      <c r="J94" s="175" t="s">
        <v>97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98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99</v>
      </c>
    </row>
    <row r="97" s="9" customFormat="1" ht="24.96" customHeight="1">
      <c r="A97" s="9"/>
      <c r="B97" s="177"/>
      <c r="C97" s="178"/>
      <c r="D97" s="179" t="s">
        <v>100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101</v>
      </c>
      <c r="E98" s="186"/>
      <c r="F98" s="186"/>
      <c r="G98" s="186"/>
      <c r="H98" s="186"/>
      <c r="I98" s="186"/>
      <c r="J98" s="187">
        <f>J122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102</v>
      </c>
      <c r="E99" s="180"/>
      <c r="F99" s="180"/>
      <c r="G99" s="180"/>
      <c r="H99" s="180"/>
      <c r="I99" s="180"/>
      <c r="J99" s="181">
        <f>J125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103</v>
      </c>
      <c r="E100" s="186"/>
      <c r="F100" s="186"/>
      <c r="G100" s="186"/>
      <c r="H100" s="186"/>
      <c r="I100" s="186"/>
      <c r="J100" s="187">
        <f>J126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104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72" t="str">
        <f>E7</f>
        <v>Ochlazování kanceláří MÚ Nový Bor (4.NP)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93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D.1.4.E - Elektroinstalace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 xml:space="preserve"> </v>
      </c>
      <c r="G114" s="38"/>
      <c r="H114" s="38"/>
      <c r="I114" s="30" t="s">
        <v>22</v>
      </c>
      <c r="J114" s="77" t="str">
        <f>IF(J12="","",J12)</f>
        <v>14. 11. 2024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 xml:space="preserve"> </v>
      </c>
      <c r="G116" s="38"/>
      <c r="H116" s="38"/>
      <c r="I116" s="30" t="s">
        <v>29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8"/>
      <c r="E117" s="38"/>
      <c r="F117" s="25" t="str">
        <f>IF(E18="","",E18)</f>
        <v>Vyplň údaj</v>
      </c>
      <c r="G117" s="38"/>
      <c r="H117" s="38"/>
      <c r="I117" s="30" t="s">
        <v>31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105</v>
      </c>
      <c r="D119" s="192" t="s">
        <v>58</v>
      </c>
      <c r="E119" s="192" t="s">
        <v>54</v>
      </c>
      <c r="F119" s="192" t="s">
        <v>55</v>
      </c>
      <c r="G119" s="192" t="s">
        <v>106</v>
      </c>
      <c r="H119" s="192" t="s">
        <v>107</v>
      </c>
      <c r="I119" s="192" t="s">
        <v>108</v>
      </c>
      <c r="J119" s="192" t="s">
        <v>97</v>
      </c>
      <c r="K119" s="193" t="s">
        <v>109</v>
      </c>
      <c r="L119" s="194"/>
      <c r="M119" s="98" t="s">
        <v>1</v>
      </c>
      <c r="N119" s="99" t="s">
        <v>37</v>
      </c>
      <c r="O119" s="99" t="s">
        <v>110</v>
      </c>
      <c r="P119" s="99" t="s">
        <v>111</v>
      </c>
      <c r="Q119" s="99" t="s">
        <v>112</v>
      </c>
      <c r="R119" s="99" t="s">
        <v>113</v>
      </c>
      <c r="S119" s="99" t="s">
        <v>114</v>
      </c>
      <c r="T119" s="100" t="s">
        <v>115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116</v>
      </c>
      <c r="D120" s="38"/>
      <c r="E120" s="38"/>
      <c r="F120" s="38"/>
      <c r="G120" s="38"/>
      <c r="H120" s="38"/>
      <c r="I120" s="38"/>
      <c r="J120" s="195">
        <f>BK120</f>
        <v>0</v>
      </c>
      <c r="K120" s="38"/>
      <c r="L120" s="42"/>
      <c r="M120" s="101"/>
      <c r="N120" s="196"/>
      <c r="O120" s="102"/>
      <c r="P120" s="197">
        <f>P121+P125</f>
        <v>0</v>
      </c>
      <c r="Q120" s="102"/>
      <c r="R120" s="197">
        <f>R121+R125</f>
        <v>15.613115000000001</v>
      </c>
      <c r="S120" s="102"/>
      <c r="T120" s="198">
        <f>T121+T125</f>
        <v>0.0022100000000000002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72</v>
      </c>
      <c r="AU120" s="15" t="s">
        <v>99</v>
      </c>
      <c r="BK120" s="199">
        <f>BK121+BK125</f>
        <v>0</v>
      </c>
    </row>
    <row r="121" s="12" customFormat="1" ht="25.92" customHeight="1">
      <c r="A121" s="12"/>
      <c r="B121" s="200"/>
      <c r="C121" s="201"/>
      <c r="D121" s="202" t="s">
        <v>72</v>
      </c>
      <c r="E121" s="203" t="s">
        <v>117</v>
      </c>
      <c r="F121" s="203" t="s">
        <v>118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15.5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81</v>
      </c>
      <c r="AT121" s="212" t="s">
        <v>72</v>
      </c>
      <c r="AU121" s="212" t="s">
        <v>73</v>
      </c>
      <c r="AY121" s="211" t="s">
        <v>119</v>
      </c>
      <c r="BK121" s="213">
        <f>BK122</f>
        <v>0</v>
      </c>
    </row>
    <row r="122" s="12" customFormat="1" ht="22.8" customHeight="1">
      <c r="A122" s="12"/>
      <c r="B122" s="200"/>
      <c r="C122" s="201"/>
      <c r="D122" s="202" t="s">
        <v>72</v>
      </c>
      <c r="E122" s="214" t="s">
        <v>120</v>
      </c>
      <c r="F122" s="214" t="s">
        <v>121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15.5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72</v>
      </c>
      <c r="AU122" s="212" t="s">
        <v>81</v>
      </c>
      <c r="AY122" s="211" t="s">
        <v>119</v>
      </c>
      <c r="BK122" s="213">
        <f>SUM(BK123:BK124)</f>
        <v>0</v>
      </c>
    </row>
    <row r="123" s="2" customFormat="1" ht="16.5" customHeight="1">
      <c r="A123" s="36"/>
      <c r="B123" s="37"/>
      <c r="C123" s="216" t="s">
        <v>81</v>
      </c>
      <c r="D123" s="216" t="s">
        <v>122</v>
      </c>
      <c r="E123" s="217" t="s">
        <v>123</v>
      </c>
      <c r="F123" s="218" t="s">
        <v>124</v>
      </c>
      <c r="G123" s="219" t="s">
        <v>125</v>
      </c>
      <c r="H123" s="220">
        <v>40</v>
      </c>
      <c r="I123" s="221"/>
      <c r="J123" s="222">
        <f>ROUND(I123*H123,2)</f>
        <v>0</v>
      </c>
      <c r="K123" s="218" t="s">
        <v>1</v>
      </c>
      <c r="L123" s="42"/>
      <c r="M123" s="223" t="s">
        <v>1</v>
      </c>
      <c r="N123" s="224" t="s">
        <v>38</v>
      </c>
      <c r="O123" s="89"/>
      <c r="P123" s="225">
        <f>O123*H123</f>
        <v>0</v>
      </c>
      <c r="Q123" s="225">
        <v>0.38750000000000001</v>
      </c>
      <c r="R123" s="225">
        <f>Q123*H123</f>
        <v>15.5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126</v>
      </c>
      <c r="AT123" s="227" t="s">
        <v>122</v>
      </c>
      <c r="AU123" s="227" t="s">
        <v>83</v>
      </c>
      <c r="AY123" s="15" t="s">
        <v>119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81</v>
      </c>
      <c r="BK123" s="228">
        <f>ROUND(I123*H123,2)</f>
        <v>0</v>
      </c>
      <c r="BL123" s="15" t="s">
        <v>126</v>
      </c>
      <c r="BM123" s="227" t="s">
        <v>127</v>
      </c>
    </row>
    <row r="124" s="2" customFormat="1">
      <c r="A124" s="36"/>
      <c r="B124" s="37"/>
      <c r="C124" s="38"/>
      <c r="D124" s="229" t="s">
        <v>128</v>
      </c>
      <c r="E124" s="38"/>
      <c r="F124" s="230" t="s">
        <v>124</v>
      </c>
      <c r="G124" s="38"/>
      <c r="H124" s="38"/>
      <c r="I124" s="231"/>
      <c r="J124" s="38"/>
      <c r="K124" s="38"/>
      <c r="L124" s="42"/>
      <c r="M124" s="232"/>
      <c r="N124" s="233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128</v>
      </c>
      <c r="AU124" s="15" t="s">
        <v>83</v>
      </c>
    </row>
    <row r="125" s="12" customFormat="1" ht="25.92" customHeight="1">
      <c r="A125" s="12"/>
      <c r="B125" s="200"/>
      <c r="C125" s="201"/>
      <c r="D125" s="202" t="s">
        <v>72</v>
      </c>
      <c r="E125" s="203" t="s">
        <v>129</v>
      </c>
      <c r="F125" s="203" t="s">
        <v>130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0.11311499999999999</v>
      </c>
      <c r="S125" s="208"/>
      <c r="T125" s="210">
        <f>T126</f>
        <v>0.0022100000000000002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72</v>
      </c>
      <c r="AU125" s="212" t="s">
        <v>73</v>
      </c>
      <c r="AY125" s="211" t="s">
        <v>119</v>
      </c>
      <c r="BK125" s="213">
        <f>BK126</f>
        <v>0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131</v>
      </c>
      <c r="F126" s="214" t="s">
        <v>132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SUM(P127:P223)</f>
        <v>0</v>
      </c>
      <c r="Q126" s="208"/>
      <c r="R126" s="209">
        <f>SUM(R127:R223)</f>
        <v>0.11311499999999999</v>
      </c>
      <c r="S126" s="208"/>
      <c r="T126" s="210">
        <f>SUM(T127:T223)</f>
        <v>0.0022100000000000002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72</v>
      </c>
      <c r="AU126" s="212" t="s">
        <v>81</v>
      </c>
      <c r="AY126" s="211" t="s">
        <v>119</v>
      </c>
      <c r="BK126" s="213">
        <f>SUM(BK127:BK223)</f>
        <v>0</v>
      </c>
    </row>
    <row r="127" s="2" customFormat="1" ht="24.15" customHeight="1">
      <c r="A127" s="36"/>
      <c r="B127" s="37"/>
      <c r="C127" s="216" t="s">
        <v>83</v>
      </c>
      <c r="D127" s="216" t="s">
        <v>122</v>
      </c>
      <c r="E127" s="217" t="s">
        <v>133</v>
      </c>
      <c r="F127" s="218" t="s">
        <v>134</v>
      </c>
      <c r="G127" s="219" t="s">
        <v>135</v>
      </c>
      <c r="H127" s="220">
        <v>360</v>
      </c>
      <c r="I127" s="221"/>
      <c r="J127" s="222">
        <f>ROUND(I127*H127,2)</f>
        <v>0</v>
      </c>
      <c r="K127" s="218" t="s">
        <v>136</v>
      </c>
      <c r="L127" s="42"/>
      <c r="M127" s="223" t="s">
        <v>1</v>
      </c>
      <c r="N127" s="224" t="s">
        <v>38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137</v>
      </c>
      <c r="AT127" s="227" t="s">
        <v>122</v>
      </c>
      <c r="AU127" s="227" t="s">
        <v>83</v>
      </c>
      <c r="AY127" s="15" t="s">
        <v>119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81</v>
      </c>
      <c r="BK127" s="228">
        <f>ROUND(I127*H127,2)</f>
        <v>0</v>
      </c>
      <c r="BL127" s="15" t="s">
        <v>137</v>
      </c>
      <c r="BM127" s="227" t="s">
        <v>138</v>
      </c>
    </row>
    <row r="128" s="2" customFormat="1">
      <c r="A128" s="36"/>
      <c r="B128" s="37"/>
      <c r="C128" s="38"/>
      <c r="D128" s="229" t="s">
        <v>128</v>
      </c>
      <c r="E128" s="38"/>
      <c r="F128" s="230" t="s">
        <v>139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128</v>
      </c>
      <c r="AU128" s="15" t="s">
        <v>83</v>
      </c>
    </row>
    <row r="129" s="2" customFormat="1" ht="24.15" customHeight="1">
      <c r="A129" s="36"/>
      <c r="B129" s="37"/>
      <c r="C129" s="234" t="s">
        <v>120</v>
      </c>
      <c r="D129" s="234" t="s">
        <v>140</v>
      </c>
      <c r="E129" s="235" t="s">
        <v>141</v>
      </c>
      <c r="F129" s="236" t="s">
        <v>142</v>
      </c>
      <c r="G129" s="237" t="s">
        <v>135</v>
      </c>
      <c r="H129" s="238">
        <v>378</v>
      </c>
      <c r="I129" s="239"/>
      <c r="J129" s="240">
        <f>ROUND(I129*H129,2)</f>
        <v>0</v>
      </c>
      <c r="K129" s="236" t="s">
        <v>136</v>
      </c>
      <c r="L129" s="241"/>
      <c r="M129" s="242" t="s">
        <v>1</v>
      </c>
      <c r="N129" s="243" t="s">
        <v>38</v>
      </c>
      <c r="O129" s="89"/>
      <c r="P129" s="225">
        <f>O129*H129</f>
        <v>0</v>
      </c>
      <c r="Q129" s="225">
        <v>0.00010000000000000001</v>
      </c>
      <c r="R129" s="225">
        <f>Q129*H129</f>
        <v>0.0378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143</v>
      </c>
      <c r="AT129" s="227" t="s">
        <v>140</v>
      </c>
      <c r="AU129" s="227" t="s">
        <v>83</v>
      </c>
      <c r="AY129" s="15" t="s">
        <v>119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81</v>
      </c>
      <c r="BK129" s="228">
        <f>ROUND(I129*H129,2)</f>
        <v>0</v>
      </c>
      <c r="BL129" s="15" t="s">
        <v>137</v>
      </c>
      <c r="BM129" s="227" t="s">
        <v>144</v>
      </c>
    </row>
    <row r="130" s="2" customFormat="1">
      <c r="A130" s="36"/>
      <c r="B130" s="37"/>
      <c r="C130" s="38"/>
      <c r="D130" s="229" t="s">
        <v>128</v>
      </c>
      <c r="E130" s="38"/>
      <c r="F130" s="230" t="s">
        <v>142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128</v>
      </c>
      <c r="AU130" s="15" t="s">
        <v>83</v>
      </c>
    </row>
    <row r="131" s="13" customFormat="1">
      <c r="A131" s="13"/>
      <c r="B131" s="244"/>
      <c r="C131" s="245"/>
      <c r="D131" s="229" t="s">
        <v>145</v>
      </c>
      <c r="E131" s="245"/>
      <c r="F131" s="246" t="s">
        <v>146</v>
      </c>
      <c r="G131" s="245"/>
      <c r="H131" s="247">
        <v>378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145</v>
      </c>
      <c r="AU131" s="253" t="s">
        <v>83</v>
      </c>
      <c r="AV131" s="13" t="s">
        <v>83</v>
      </c>
      <c r="AW131" s="13" t="s">
        <v>4</v>
      </c>
      <c r="AX131" s="13" t="s">
        <v>81</v>
      </c>
      <c r="AY131" s="253" t="s">
        <v>119</v>
      </c>
    </row>
    <row r="132" s="2" customFormat="1" ht="24.15" customHeight="1">
      <c r="A132" s="36"/>
      <c r="B132" s="37"/>
      <c r="C132" s="216" t="s">
        <v>126</v>
      </c>
      <c r="D132" s="216" t="s">
        <v>122</v>
      </c>
      <c r="E132" s="217" t="s">
        <v>147</v>
      </c>
      <c r="F132" s="218" t="s">
        <v>148</v>
      </c>
      <c r="G132" s="219" t="s">
        <v>135</v>
      </c>
      <c r="H132" s="220">
        <v>10</v>
      </c>
      <c r="I132" s="221"/>
      <c r="J132" s="222">
        <f>ROUND(I132*H132,2)</f>
        <v>0</v>
      </c>
      <c r="K132" s="218" t="s">
        <v>136</v>
      </c>
      <c r="L132" s="42"/>
      <c r="M132" s="223" t="s">
        <v>1</v>
      </c>
      <c r="N132" s="224" t="s">
        <v>38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137</v>
      </c>
      <c r="AT132" s="227" t="s">
        <v>122</v>
      </c>
      <c r="AU132" s="227" t="s">
        <v>83</v>
      </c>
      <c r="AY132" s="15" t="s">
        <v>119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81</v>
      </c>
      <c r="BK132" s="228">
        <f>ROUND(I132*H132,2)</f>
        <v>0</v>
      </c>
      <c r="BL132" s="15" t="s">
        <v>137</v>
      </c>
      <c r="BM132" s="227" t="s">
        <v>149</v>
      </c>
    </row>
    <row r="133" s="2" customFormat="1">
      <c r="A133" s="36"/>
      <c r="B133" s="37"/>
      <c r="C133" s="38"/>
      <c r="D133" s="229" t="s">
        <v>128</v>
      </c>
      <c r="E133" s="38"/>
      <c r="F133" s="230" t="s">
        <v>150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128</v>
      </c>
      <c r="AU133" s="15" t="s">
        <v>83</v>
      </c>
    </row>
    <row r="134" s="2" customFormat="1" ht="24.15" customHeight="1">
      <c r="A134" s="36"/>
      <c r="B134" s="37"/>
      <c r="C134" s="234" t="s">
        <v>151</v>
      </c>
      <c r="D134" s="234" t="s">
        <v>140</v>
      </c>
      <c r="E134" s="235" t="s">
        <v>152</v>
      </c>
      <c r="F134" s="236" t="s">
        <v>153</v>
      </c>
      <c r="G134" s="237" t="s">
        <v>135</v>
      </c>
      <c r="H134" s="238">
        <v>10.5</v>
      </c>
      <c r="I134" s="239"/>
      <c r="J134" s="240">
        <f>ROUND(I134*H134,2)</f>
        <v>0</v>
      </c>
      <c r="K134" s="236" t="s">
        <v>136</v>
      </c>
      <c r="L134" s="241"/>
      <c r="M134" s="242" t="s">
        <v>1</v>
      </c>
      <c r="N134" s="243" t="s">
        <v>38</v>
      </c>
      <c r="O134" s="89"/>
      <c r="P134" s="225">
        <f>O134*H134</f>
        <v>0</v>
      </c>
      <c r="Q134" s="225">
        <v>0.00023000000000000001</v>
      </c>
      <c r="R134" s="225">
        <f>Q134*H134</f>
        <v>0.002415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143</v>
      </c>
      <c r="AT134" s="227" t="s">
        <v>140</v>
      </c>
      <c r="AU134" s="227" t="s">
        <v>83</v>
      </c>
      <c r="AY134" s="15" t="s">
        <v>119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81</v>
      </c>
      <c r="BK134" s="228">
        <f>ROUND(I134*H134,2)</f>
        <v>0</v>
      </c>
      <c r="BL134" s="15" t="s">
        <v>137</v>
      </c>
      <c r="BM134" s="227" t="s">
        <v>154</v>
      </c>
    </row>
    <row r="135" s="2" customFormat="1">
      <c r="A135" s="36"/>
      <c r="B135" s="37"/>
      <c r="C135" s="38"/>
      <c r="D135" s="229" t="s">
        <v>128</v>
      </c>
      <c r="E135" s="38"/>
      <c r="F135" s="230" t="s">
        <v>153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128</v>
      </c>
      <c r="AU135" s="15" t="s">
        <v>83</v>
      </c>
    </row>
    <row r="136" s="13" customFormat="1">
      <c r="A136" s="13"/>
      <c r="B136" s="244"/>
      <c r="C136" s="245"/>
      <c r="D136" s="229" t="s">
        <v>145</v>
      </c>
      <c r="E136" s="245"/>
      <c r="F136" s="246" t="s">
        <v>155</v>
      </c>
      <c r="G136" s="245"/>
      <c r="H136" s="247">
        <v>10.5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145</v>
      </c>
      <c r="AU136" s="253" t="s">
        <v>83</v>
      </c>
      <c r="AV136" s="13" t="s">
        <v>83</v>
      </c>
      <c r="AW136" s="13" t="s">
        <v>4</v>
      </c>
      <c r="AX136" s="13" t="s">
        <v>81</v>
      </c>
      <c r="AY136" s="253" t="s">
        <v>119</v>
      </c>
    </row>
    <row r="137" s="2" customFormat="1" ht="24.15" customHeight="1">
      <c r="A137" s="36"/>
      <c r="B137" s="37"/>
      <c r="C137" s="216" t="s">
        <v>156</v>
      </c>
      <c r="D137" s="216" t="s">
        <v>122</v>
      </c>
      <c r="E137" s="217" t="s">
        <v>157</v>
      </c>
      <c r="F137" s="218" t="s">
        <v>158</v>
      </c>
      <c r="G137" s="219" t="s">
        <v>159</v>
      </c>
      <c r="H137" s="220">
        <v>12</v>
      </c>
      <c r="I137" s="221"/>
      <c r="J137" s="222">
        <f>ROUND(I137*H137,2)</f>
        <v>0</v>
      </c>
      <c r="K137" s="218" t="s">
        <v>136</v>
      </c>
      <c r="L137" s="42"/>
      <c r="M137" s="223" t="s">
        <v>1</v>
      </c>
      <c r="N137" s="224" t="s">
        <v>38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137</v>
      </c>
      <c r="AT137" s="227" t="s">
        <v>122</v>
      </c>
      <c r="AU137" s="227" t="s">
        <v>83</v>
      </c>
      <c r="AY137" s="15" t="s">
        <v>119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81</v>
      </c>
      <c r="BK137" s="228">
        <f>ROUND(I137*H137,2)</f>
        <v>0</v>
      </c>
      <c r="BL137" s="15" t="s">
        <v>137</v>
      </c>
      <c r="BM137" s="227" t="s">
        <v>160</v>
      </c>
    </row>
    <row r="138" s="2" customFormat="1">
      <c r="A138" s="36"/>
      <c r="B138" s="37"/>
      <c r="C138" s="38"/>
      <c r="D138" s="229" t="s">
        <v>128</v>
      </c>
      <c r="E138" s="38"/>
      <c r="F138" s="230" t="s">
        <v>161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128</v>
      </c>
      <c r="AU138" s="15" t="s">
        <v>83</v>
      </c>
    </row>
    <row r="139" s="2" customFormat="1" ht="24.15" customHeight="1">
      <c r="A139" s="36"/>
      <c r="B139" s="37"/>
      <c r="C139" s="234" t="s">
        <v>162</v>
      </c>
      <c r="D139" s="234" t="s">
        <v>140</v>
      </c>
      <c r="E139" s="235" t="s">
        <v>163</v>
      </c>
      <c r="F139" s="236" t="s">
        <v>164</v>
      </c>
      <c r="G139" s="237" t="s">
        <v>159</v>
      </c>
      <c r="H139" s="238">
        <v>12</v>
      </c>
      <c r="I139" s="239"/>
      <c r="J139" s="240">
        <f>ROUND(I139*H139,2)</f>
        <v>0</v>
      </c>
      <c r="K139" s="236" t="s">
        <v>136</v>
      </c>
      <c r="L139" s="241"/>
      <c r="M139" s="242" t="s">
        <v>1</v>
      </c>
      <c r="N139" s="243" t="s">
        <v>38</v>
      </c>
      <c r="O139" s="89"/>
      <c r="P139" s="225">
        <f>O139*H139</f>
        <v>0</v>
      </c>
      <c r="Q139" s="225">
        <v>0.00010000000000000001</v>
      </c>
      <c r="R139" s="225">
        <f>Q139*H139</f>
        <v>0.0012000000000000001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143</v>
      </c>
      <c r="AT139" s="227" t="s">
        <v>140</v>
      </c>
      <c r="AU139" s="227" t="s">
        <v>83</v>
      </c>
      <c r="AY139" s="15" t="s">
        <v>119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81</v>
      </c>
      <c r="BK139" s="228">
        <f>ROUND(I139*H139,2)</f>
        <v>0</v>
      </c>
      <c r="BL139" s="15" t="s">
        <v>137</v>
      </c>
      <c r="BM139" s="227" t="s">
        <v>165</v>
      </c>
    </row>
    <row r="140" s="2" customFormat="1">
      <c r="A140" s="36"/>
      <c r="B140" s="37"/>
      <c r="C140" s="38"/>
      <c r="D140" s="229" t="s">
        <v>128</v>
      </c>
      <c r="E140" s="38"/>
      <c r="F140" s="230" t="s">
        <v>164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128</v>
      </c>
      <c r="AU140" s="15" t="s">
        <v>83</v>
      </c>
    </row>
    <row r="141" s="2" customFormat="1" ht="24.15" customHeight="1">
      <c r="A141" s="36"/>
      <c r="B141" s="37"/>
      <c r="C141" s="234" t="s">
        <v>166</v>
      </c>
      <c r="D141" s="234" t="s">
        <v>140</v>
      </c>
      <c r="E141" s="235" t="s">
        <v>167</v>
      </c>
      <c r="F141" s="236" t="s">
        <v>168</v>
      </c>
      <c r="G141" s="237" t="s">
        <v>159</v>
      </c>
      <c r="H141" s="238">
        <v>12</v>
      </c>
      <c r="I141" s="239"/>
      <c r="J141" s="240">
        <f>ROUND(I141*H141,2)</f>
        <v>0</v>
      </c>
      <c r="K141" s="236" t="s">
        <v>136</v>
      </c>
      <c r="L141" s="241"/>
      <c r="M141" s="242" t="s">
        <v>1</v>
      </c>
      <c r="N141" s="243" t="s">
        <v>38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143</v>
      </c>
      <c r="AT141" s="227" t="s">
        <v>140</v>
      </c>
      <c r="AU141" s="227" t="s">
        <v>83</v>
      </c>
      <c r="AY141" s="15" t="s">
        <v>119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81</v>
      </c>
      <c r="BK141" s="228">
        <f>ROUND(I141*H141,2)</f>
        <v>0</v>
      </c>
      <c r="BL141" s="15" t="s">
        <v>137</v>
      </c>
      <c r="BM141" s="227" t="s">
        <v>169</v>
      </c>
    </row>
    <row r="142" s="2" customFormat="1">
      <c r="A142" s="36"/>
      <c r="B142" s="37"/>
      <c r="C142" s="38"/>
      <c r="D142" s="229" t="s">
        <v>128</v>
      </c>
      <c r="E142" s="38"/>
      <c r="F142" s="230" t="s">
        <v>168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128</v>
      </c>
      <c r="AU142" s="15" t="s">
        <v>83</v>
      </c>
    </row>
    <row r="143" s="2" customFormat="1" ht="33" customHeight="1">
      <c r="A143" s="36"/>
      <c r="B143" s="37"/>
      <c r="C143" s="216" t="s">
        <v>170</v>
      </c>
      <c r="D143" s="216" t="s">
        <v>122</v>
      </c>
      <c r="E143" s="217" t="s">
        <v>171</v>
      </c>
      <c r="F143" s="218" t="s">
        <v>172</v>
      </c>
      <c r="G143" s="219" t="s">
        <v>135</v>
      </c>
      <c r="H143" s="220">
        <v>30</v>
      </c>
      <c r="I143" s="221"/>
      <c r="J143" s="222">
        <f>ROUND(I143*H143,2)</f>
        <v>0</v>
      </c>
      <c r="K143" s="218" t="s">
        <v>136</v>
      </c>
      <c r="L143" s="42"/>
      <c r="M143" s="223" t="s">
        <v>1</v>
      </c>
      <c r="N143" s="224" t="s">
        <v>38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137</v>
      </c>
      <c r="AT143" s="227" t="s">
        <v>122</v>
      </c>
      <c r="AU143" s="227" t="s">
        <v>83</v>
      </c>
      <c r="AY143" s="15" t="s">
        <v>119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81</v>
      </c>
      <c r="BK143" s="228">
        <f>ROUND(I143*H143,2)</f>
        <v>0</v>
      </c>
      <c r="BL143" s="15" t="s">
        <v>137</v>
      </c>
      <c r="BM143" s="227" t="s">
        <v>173</v>
      </c>
    </row>
    <row r="144" s="2" customFormat="1">
      <c r="A144" s="36"/>
      <c r="B144" s="37"/>
      <c r="C144" s="38"/>
      <c r="D144" s="229" t="s">
        <v>128</v>
      </c>
      <c r="E144" s="38"/>
      <c r="F144" s="230" t="s">
        <v>174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128</v>
      </c>
      <c r="AU144" s="15" t="s">
        <v>83</v>
      </c>
    </row>
    <row r="145" s="2" customFormat="1" ht="24.15" customHeight="1">
      <c r="A145" s="36"/>
      <c r="B145" s="37"/>
      <c r="C145" s="234" t="s">
        <v>175</v>
      </c>
      <c r="D145" s="234" t="s">
        <v>140</v>
      </c>
      <c r="E145" s="235" t="s">
        <v>176</v>
      </c>
      <c r="F145" s="236" t="s">
        <v>177</v>
      </c>
      <c r="G145" s="237" t="s">
        <v>135</v>
      </c>
      <c r="H145" s="238">
        <v>34.5</v>
      </c>
      <c r="I145" s="239"/>
      <c r="J145" s="240">
        <f>ROUND(I145*H145,2)</f>
        <v>0</v>
      </c>
      <c r="K145" s="236" t="s">
        <v>136</v>
      </c>
      <c r="L145" s="241"/>
      <c r="M145" s="242" t="s">
        <v>1</v>
      </c>
      <c r="N145" s="243" t="s">
        <v>38</v>
      </c>
      <c r="O145" s="89"/>
      <c r="P145" s="225">
        <f>O145*H145</f>
        <v>0</v>
      </c>
      <c r="Q145" s="225">
        <v>0.00017000000000000001</v>
      </c>
      <c r="R145" s="225">
        <f>Q145*H145</f>
        <v>0.0058650000000000004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143</v>
      </c>
      <c r="AT145" s="227" t="s">
        <v>140</v>
      </c>
      <c r="AU145" s="227" t="s">
        <v>83</v>
      </c>
      <c r="AY145" s="15" t="s">
        <v>119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81</v>
      </c>
      <c r="BK145" s="228">
        <f>ROUND(I145*H145,2)</f>
        <v>0</v>
      </c>
      <c r="BL145" s="15" t="s">
        <v>137</v>
      </c>
      <c r="BM145" s="227" t="s">
        <v>178</v>
      </c>
    </row>
    <row r="146" s="2" customFormat="1">
      <c r="A146" s="36"/>
      <c r="B146" s="37"/>
      <c r="C146" s="38"/>
      <c r="D146" s="229" t="s">
        <v>128</v>
      </c>
      <c r="E146" s="38"/>
      <c r="F146" s="230" t="s">
        <v>177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128</v>
      </c>
      <c r="AU146" s="15" t="s">
        <v>83</v>
      </c>
    </row>
    <row r="147" s="13" customFormat="1">
      <c r="A147" s="13"/>
      <c r="B147" s="244"/>
      <c r="C147" s="245"/>
      <c r="D147" s="229" t="s">
        <v>145</v>
      </c>
      <c r="E147" s="245"/>
      <c r="F147" s="246" t="s">
        <v>179</v>
      </c>
      <c r="G147" s="245"/>
      <c r="H147" s="247">
        <v>34.5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145</v>
      </c>
      <c r="AU147" s="253" t="s">
        <v>83</v>
      </c>
      <c r="AV147" s="13" t="s">
        <v>83</v>
      </c>
      <c r="AW147" s="13" t="s">
        <v>4</v>
      </c>
      <c r="AX147" s="13" t="s">
        <v>81</v>
      </c>
      <c r="AY147" s="253" t="s">
        <v>119</v>
      </c>
    </row>
    <row r="148" s="2" customFormat="1" ht="24.15" customHeight="1">
      <c r="A148" s="36"/>
      <c r="B148" s="37"/>
      <c r="C148" s="216" t="s">
        <v>180</v>
      </c>
      <c r="D148" s="216" t="s">
        <v>122</v>
      </c>
      <c r="E148" s="217" t="s">
        <v>181</v>
      </c>
      <c r="F148" s="218" t="s">
        <v>182</v>
      </c>
      <c r="G148" s="219" t="s">
        <v>135</v>
      </c>
      <c r="H148" s="220">
        <v>170</v>
      </c>
      <c r="I148" s="221"/>
      <c r="J148" s="222">
        <f>ROUND(I148*H148,2)</f>
        <v>0</v>
      </c>
      <c r="K148" s="218" t="s">
        <v>136</v>
      </c>
      <c r="L148" s="42"/>
      <c r="M148" s="223" t="s">
        <v>1</v>
      </c>
      <c r="N148" s="224" t="s">
        <v>38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137</v>
      </c>
      <c r="AT148" s="227" t="s">
        <v>122</v>
      </c>
      <c r="AU148" s="227" t="s">
        <v>83</v>
      </c>
      <c r="AY148" s="15" t="s">
        <v>119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81</v>
      </c>
      <c r="BK148" s="228">
        <f>ROUND(I148*H148,2)</f>
        <v>0</v>
      </c>
      <c r="BL148" s="15" t="s">
        <v>137</v>
      </c>
      <c r="BM148" s="227" t="s">
        <v>183</v>
      </c>
    </row>
    <row r="149" s="2" customFormat="1">
      <c r="A149" s="36"/>
      <c r="B149" s="37"/>
      <c r="C149" s="38"/>
      <c r="D149" s="229" t="s">
        <v>128</v>
      </c>
      <c r="E149" s="38"/>
      <c r="F149" s="230" t="s">
        <v>184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128</v>
      </c>
      <c r="AU149" s="15" t="s">
        <v>83</v>
      </c>
    </row>
    <row r="150" s="13" customFormat="1">
      <c r="A150" s="13"/>
      <c r="B150" s="244"/>
      <c r="C150" s="245"/>
      <c r="D150" s="229" t="s">
        <v>145</v>
      </c>
      <c r="E150" s="254" t="s">
        <v>1</v>
      </c>
      <c r="F150" s="246" t="s">
        <v>185</v>
      </c>
      <c r="G150" s="245"/>
      <c r="H150" s="247">
        <v>170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145</v>
      </c>
      <c r="AU150" s="253" t="s">
        <v>83</v>
      </c>
      <c r="AV150" s="13" t="s">
        <v>83</v>
      </c>
      <c r="AW150" s="13" t="s">
        <v>30</v>
      </c>
      <c r="AX150" s="13" t="s">
        <v>81</v>
      </c>
      <c r="AY150" s="253" t="s">
        <v>119</v>
      </c>
    </row>
    <row r="151" s="2" customFormat="1" ht="24.15" customHeight="1">
      <c r="A151" s="36"/>
      <c r="B151" s="37"/>
      <c r="C151" s="234" t="s">
        <v>8</v>
      </c>
      <c r="D151" s="234" t="s">
        <v>140</v>
      </c>
      <c r="E151" s="235" t="s">
        <v>186</v>
      </c>
      <c r="F151" s="236" t="s">
        <v>187</v>
      </c>
      <c r="G151" s="237" t="s">
        <v>135</v>
      </c>
      <c r="H151" s="238">
        <v>195.5</v>
      </c>
      <c r="I151" s="239"/>
      <c r="J151" s="240">
        <f>ROUND(I151*H151,2)</f>
        <v>0</v>
      </c>
      <c r="K151" s="236" t="s">
        <v>136</v>
      </c>
      <c r="L151" s="241"/>
      <c r="M151" s="242" t="s">
        <v>1</v>
      </c>
      <c r="N151" s="243" t="s">
        <v>38</v>
      </c>
      <c r="O151" s="89"/>
      <c r="P151" s="225">
        <f>O151*H151</f>
        <v>0</v>
      </c>
      <c r="Q151" s="225">
        <v>0.00012</v>
      </c>
      <c r="R151" s="225">
        <f>Q151*H151</f>
        <v>0.023460000000000002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143</v>
      </c>
      <c r="AT151" s="227" t="s">
        <v>140</v>
      </c>
      <c r="AU151" s="227" t="s">
        <v>83</v>
      </c>
      <c r="AY151" s="15" t="s">
        <v>119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81</v>
      </c>
      <c r="BK151" s="228">
        <f>ROUND(I151*H151,2)</f>
        <v>0</v>
      </c>
      <c r="BL151" s="15" t="s">
        <v>137</v>
      </c>
      <c r="BM151" s="227" t="s">
        <v>188</v>
      </c>
    </row>
    <row r="152" s="2" customFormat="1">
      <c r="A152" s="36"/>
      <c r="B152" s="37"/>
      <c r="C152" s="38"/>
      <c r="D152" s="229" t="s">
        <v>128</v>
      </c>
      <c r="E152" s="38"/>
      <c r="F152" s="230" t="s">
        <v>187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128</v>
      </c>
      <c r="AU152" s="15" t="s">
        <v>83</v>
      </c>
    </row>
    <row r="153" s="13" customFormat="1">
      <c r="A153" s="13"/>
      <c r="B153" s="244"/>
      <c r="C153" s="245"/>
      <c r="D153" s="229" t="s">
        <v>145</v>
      </c>
      <c r="E153" s="245"/>
      <c r="F153" s="246" t="s">
        <v>189</v>
      </c>
      <c r="G153" s="245"/>
      <c r="H153" s="247">
        <v>195.5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145</v>
      </c>
      <c r="AU153" s="253" t="s">
        <v>83</v>
      </c>
      <c r="AV153" s="13" t="s">
        <v>83</v>
      </c>
      <c r="AW153" s="13" t="s">
        <v>4</v>
      </c>
      <c r="AX153" s="13" t="s">
        <v>81</v>
      </c>
      <c r="AY153" s="253" t="s">
        <v>119</v>
      </c>
    </row>
    <row r="154" s="2" customFormat="1" ht="24.15" customHeight="1">
      <c r="A154" s="36"/>
      <c r="B154" s="37"/>
      <c r="C154" s="216" t="s">
        <v>190</v>
      </c>
      <c r="D154" s="216" t="s">
        <v>122</v>
      </c>
      <c r="E154" s="217" t="s">
        <v>191</v>
      </c>
      <c r="F154" s="218" t="s">
        <v>192</v>
      </c>
      <c r="G154" s="219" t="s">
        <v>135</v>
      </c>
      <c r="H154" s="220">
        <v>10</v>
      </c>
      <c r="I154" s="221"/>
      <c r="J154" s="222">
        <f>ROUND(I154*H154,2)</f>
        <v>0</v>
      </c>
      <c r="K154" s="218" t="s">
        <v>136</v>
      </c>
      <c r="L154" s="42"/>
      <c r="M154" s="223" t="s">
        <v>1</v>
      </c>
      <c r="N154" s="224" t="s">
        <v>38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137</v>
      </c>
      <c r="AT154" s="227" t="s">
        <v>122</v>
      </c>
      <c r="AU154" s="227" t="s">
        <v>83</v>
      </c>
      <c r="AY154" s="15" t="s">
        <v>119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81</v>
      </c>
      <c r="BK154" s="228">
        <f>ROUND(I154*H154,2)</f>
        <v>0</v>
      </c>
      <c r="BL154" s="15" t="s">
        <v>137</v>
      </c>
      <c r="BM154" s="227" t="s">
        <v>193</v>
      </c>
    </row>
    <row r="155" s="2" customFormat="1">
      <c r="A155" s="36"/>
      <c r="B155" s="37"/>
      <c r="C155" s="38"/>
      <c r="D155" s="229" t="s">
        <v>128</v>
      </c>
      <c r="E155" s="38"/>
      <c r="F155" s="230" t="s">
        <v>194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128</v>
      </c>
      <c r="AU155" s="15" t="s">
        <v>83</v>
      </c>
    </row>
    <row r="156" s="2" customFormat="1" ht="24.15" customHeight="1">
      <c r="A156" s="36"/>
      <c r="B156" s="37"/>
      <c r="C156" s="234" t="s">
        <v>195</v>
      </c>
      <c r="D156" s="234" t="s">
        <v>140</v>
      </c>
      <c r="E156" s="235" t="s">
        <v>196</v>
      </c>
      <c r="F156" s="236" t="s">
        <v>197</v>
      </c>
      <c r="G156" s="237" t="s">
        <v>135</v>
      </c>
      <c r="H156" s="238">
        <v>11.5</v>
      </c>
      <c r="I156" s="239"/>
      <c r="J156" s="240">
        <f>ROUND(I156*H156,2)</f>
        <v>0</v>
      </c>
      <c r="K156" s="236" t="s">
        <v>136</v>
      </c>
      <c r="L156" s="241"/>
      <c r="M156" s="242" t="s">
        <v>1</v>
      </c>
      <c r="N156" s="243" t="s">
        <v>38</v>
      </c>
      <c r="O156" s="89"/>
      <c r="P156" s="225">
        <f>O156*H156</f>
        <v>0</v>
      </c>
      <c r="Q156" s="225">
        <v>0.00052999999999999998</v>
      </c>
      <c r="R156" s="225">
        <f>Q156*H156</f>
        <v>0.0060949999999999997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143</v>
      </c>
      <c r="AT156" s="227" t="s">
        <v>140</v>
      </c>
      <c r="AU156" s="227" t="s">
        <v>83</v>
      </c>
      <c r="AY156" s="15" t="s">
        <v>119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81</v>
      </c>
      <c r="BK156" s="228">
        <f>ROUND(I156*H156,2)</f>
        <v>0</v>
      </c>
      <c r="BL156" s="15" t="s">
        <v>137</v>
      </c>
      <c r="BM156" s="227" t="s">
        <v>198</v>
      </c>
    </row>
    <row r="157" s="2" customFormat="1">
      <c r="A157" s="36"/>
      <c r="B157" s="37"/>
      <c r="C157" s="38"/>
      <c r="D157" s="229" t="s">
        <v>128</v>
      </c>
      <c r="E157" s="38"/>
      <c r="F157" s="230" t="s">
        <v>197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128</v>
      </c>
      <c r="AU157" s="15" t="s">
        <v>83</v>
      </c>
    </row>
    <row r="158" s="13" customFormat="1">
      <c r="A158" s="13"/>
      <c r="B158" s="244"/>
      <c r="C158" s="245"/>
      <c r="D158" s="229" t="s">
        <v>145</v>
      </c>
      <c r="E158" s="245"/>
      <c r="F158" s="246" t="s">
        <v>199</v>
      </c>
      <c r="G158" s="245"/>
      <c r="H158" s="247">
        <v>11.5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145</v>
      </c>
      <c r="AU158" s="253" t="s">
        <v>83</v>
      </c>
      <c r="AV158" s="13" t="s">
        <v>83</v>
      </c>
      <c r="AW158" s="13" t="s">
        <v>4</v>
      </c>
      <c r="AX158" s="13" t="s">
        <v>81</v>
      </c>
      <c r="AY158" s="253" t="s">
        <v>119</v>
      </c>
    </row>
    <row r="159" s="2" customFormat="1" ht="24.15" customHeight="1">
      <c r="A159" s="36"/>
      <c r="B159" s="37"/>
      <c r="C159" s="216" t="s">
        <v>200</v>
      </c>
      <c r="D159" s="216" t="s">
        <v>122</v>
      </c>
      <c r="E159" s="217" t="s">
        <v>201</v>
      </c>
      <c r="F159" s="218" t="s">
        <v>202</v>
      </c>
      <c r="G159" s="219" t="s">
        <v>135</v>
      </c>
      <c r="H159" s="220">
        <v>180</v>
      </c>
      <c r="I159" s="221"/>
      <c r="J159" s="222">
        <f>ROUND(I159*H159,2)</f>
        <v>0</v>
      </c>
      <c r="K159" s="218" t="s">
        <v>136</v>
      </c>
      <c r="L159" s="42"/>
      <c r="M159" s="223" t="s">
        <v>1</v>
      </c>
      <c r="N159" s="224" t="s">
        <v>38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137</v>
      </c>
      <c r="AT159" s="227" t="s">
        <v>122</v>
      </c>
      <c r="AU159" s="227" t="s">
        <v>83</v>
      </c>
      <c r="AY159" s="15" t="s">
        <v>119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81</v>
      </c>
      <c r="BK159" s="228">
        <f>ROUND(I159*H159,2)</f>
        <v>0</v>
      </c>
      <c r="BL159" s="15" t="s">
        <v>137</v>
      </c>
      <c r="BM159" s="227" t="s">
        <v>203</v>
      </c>
    </row>
    <row r="160" s="2" customFormat="1">
      <c r="A160" s="36"/>
      <c r="B160" s="37"/>
      <c r="C160" s="38"/>
      <c r="D160" s="229" t="s">
        <v>128</v>
      </c>
      <c r="E160" s="38"/>
      <c r="F160" s="230" t="s">
        <v>204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128</v>
      </c>
      <c r="AU160" s="15" t="s">
        <v>83</v>
      </c>
    </row>
    <row r="161" s="2" customFormat="1" ht="37.8" customHeight="1">
      <c r="A161" s="36"/>
      <c r="B161" s="37"/>
      <c r="C161" s="234" t="s">
        <v>137</v>
      </c>
      <c r="D161" s="234" t="s">
        <v>140</v>
      </c>
      <c r="E161" s="235" t="s">
        <v>205</v>
      </c>
      <c r="F161" s="236" t="s">
        <v>206</v>
      </c>
      <c r="G161" s="237" t="s">
        <v>135</v>
      </c>
      <c r="H161" s="238">
        <v>207</v>
      </c>
      <c r="I161" s="239"/>
      <c r="J161" s="240">
        <f>ROUND(I161*H161,2)</f>
        <v>0</v>
      </c>
      <c r="K161" s="236" t="s">
        <v>136</v>
      </c>
      <c r="L161" s="241"/>
      <c r="M161" s="242" t="s">
        <v>1</v>
      </c>
      <c r="N161" s="243" t="s">
        <v>38</v>
      </c>
      <c r="O161" s="89"/>
      <c r="P161" s="225">
        <f>O161*H161</f>
        <v>0</v>
      </c>
      <c r="Q161" s="225">
        <v>5.0000000000000002E-05</v>
      </c>
      <c r="R161" s="225">
        <f>Q161*H161</f>
        <v>0.01035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143</v>
      </c>
      <c r="AT161" s="227" t="s">
        <v>140</v>
      </c>
      <c r="AU161" s="227" t="s">
        <v>83</v>
      </c>
      <c r="AY161" s="15" t="s">
        <v>119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81</v>
      </c>
      <c r="BK161" s="228">
        <f>ROUND(I161*H161,2)</f>
        <v>0</v>
      </c>
      <c r="BL161" s="15" t="s">
        <v>137</v>
      </c>
      <c r="BM161" s="227" t="s">
        <v>207</v>
      </c>
    </row>
    <row r="162" s="2" customFormat="1">
      <c r="A162" s="36"/>
      <c r="B162" s="37"/>
      <c r="C162" s="38"/>
      <c r="D162" s="229" t="s">
        <v>128</v>
      </c>
      <c r="E162" s="38"/>
      <c r="F162" s="230" t="s">
        <v>206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128</v>
      </c>
      <c r="AU162" s="15" t="s">
        <v>83</v>
      </c>
    </row>
    <row r="163" s="13" customFormat="1">
      <c r="A163" s="13"/>
      <c r="B163" s="244"/>
      <c r="C163" s="245"/>
      <c r="D163" s="229" t="s">
        <v>145</v>
      </c>
      <c r="E163" s="245"/>
      <c r="F163" s="246" t="s">
        <v>208</v>
      </c>
      <c r="G163" s="245"/>
      <c r="H163" s="247">
        <v>207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145</v>
      </c>
      <c r="AU163" s="253" t="s">
        <v>83</v>
      </c>
      <c r="AV163" s="13" t="s">
        <v>83</v>
      </c>
      <c r="AW163" s="13" t="s">
        <v>4</v>
      </c>
      <c r="AX163" s="13" t="s">
        <v>81</v>
      </c>
      <c r="AY163" s="253" t="s">
        <v>119</v>
      </c>
    </row>
    <row r="164" s="2" customFormat="1" ht="24.15" customHeight="1">
      <c r="A164" s="36"/>
      <c r="B164" s="37"/>
      <c r="C164" s="216" t="s">
        <v>209</v>
      </c>
      <c r="D164" s="216" t="s">
        <v>122</v>
      </c>
      <c r="E164" s="217" t="s">
        <v>210</v>
      </c>
      <c r="F164" s="218" t="s">
        <v>211</v>
      </c>
      <c r="G164" s="219" t="s">
        <v>135</v>
      </c>
      <c r="H164" s="220">
        <v>20</v>
      </c>
      <c r="I164" s="221"/>
      <c r="J164" s="222">
        <f>ROUND(I164*H164,2)</f>
        <v>0</v>
      </c>
      <c r="K164" s="218" t="s">
        <v>136</v>
      </c>
      <c r="L164" s="42"/>
      <c r="M164" s="223" t="s">
        <v>1</v>
      </c>
      <c r="N164" s="224" t="s">
        <v>38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137</v>
      </c>
      <c r="AT164" s="227" t="s">
        <v>122</v>
      </c>
      <c r="AU164" s="227" t="s">
        <v>83</v>
      </c>
      <c r="AY164" s="15" t="s">
        <v>119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81</v>
      </c>
      <c r="BK164" s="228">
        <f>ROUND(I164*H164,2)</f>
        <v>0</v>
      </c>
      <c r="BL164" s="15" t="s">
        <v>137</v>
      </c>
      <c r="BM164" s="227" t="s">
        <v>212</v>
      </c>
    </row>
    <row r="165" s="2" customFormat="1">
      <c r="A165" s="36"/>
      <c r="B165" s="37"/>
      <c r="C165" s="38"/>
      <c r="D165" s="229" t="s">
        <v>128</v>
      </c>
      <c r="E165" s="38"/>
      <c r="F165" s="230" t="s">
        <v>213</v>
      </c>
      <c r="G165" s="38"/>
      <c r="H165" s="38"/>
      <c r="I165" s="231"/>
      <c r="J165" s="38"/>
      <c r="K165" s="38"/>
      <c r="L165" s="42"/>
      <c r="M165" s="232"/>
      <c r="N165" s="233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128</v>
      </c>
      <c r="AU165" s="15" t="s">
        <v>83</v>
      </c>
    </row>
    <row r="166" s="2" customFormat="1" ht="24.15" customHeight="1">
      <c r="A166" s="36"/>
      <c r="B166" s="37"/>
      <c r="C166" s="234" t="s">
        <v>214</v>
      </c>
      <c r="D166" s="234" t="s">
        <v>140</v>
      </c>
      <c r="E166" s="235" t="s">
        <v>196</v>
      </c>
      <c r="F166" s="236" t="s">
        <v>197</v>
      </c>
      <c r="G166" s="237" t="s">
        <v>135</v>
      </c>
      <c r="H166" s="238">
        <v>23</v>
      </c>
      <c r="I166" s="239"/>
      <c r="J166" s="240">
        <f>ROUND(I166*H166,2)</f>
        <v>0</v>
      </c>
      <c r="K166" s="236" t="s">
        <v>136</v>
      </c>
      <c r="L166" s="241"/>
      <c r="M166" s="242" t="s">
        <v>1</v>
      </c>
      <c r="N166" s="243" t="s">
        <v>38</v>
      </c>
      <c r="O166" s="89"/>
      <c r="P166" s="225">
        <f>O166*H166</f>
        <v>0</v>
      </c>
      <c r="Q166" s="225">
        <v>0.00052999999999999998</v>
      </c>
      <c r="R166" s="225">
        <f>Q166*H166</f>
        <v>0.012189999999999999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143</v>
      </c>
      <c r="AT166" s="227" t="s">
        <v>140</v>
      </c>
      <c r="AU166" s="227" t="s">
        <v>83</v>
      </c>
      <c r="AY166" s="15" t="s">
        <v>119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81</v>
      </c>
      <c r="BK166" s="228">
        <f>ROUND(I166*H166,2)</f>
        <v>0</v>
      </c>
      <c r="BL166" s="15" t="s">
        <v>137</v>
      </c>
      <c r="BM166" s="227" t="s">
        <v>215</v>
      </c>
    </row>
    <row r="167" s="2" customFormat="1">
      <c r="A167" s="36"/>
      <c r="B167" s="37"/>
      <c r="C167" s="38"/>
      <c r="D167" s="229" t="s">
        <v>128</v>
      </c>
      <c r="E167" s="38"/>
      <c r="F167" s="230" t="s">
        <v>197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128</v>
      </c>
      <c r="AU167" s="15" t="s">
        <v>83</v>
      </c>
    </row>
    <row r="168" s="2" customFormat="1">
      <c r="A168" s="36"/>
      <c r="B168" s="37"/>
      <c r="C168" s="38"/>
      <c r="D168" s="229" t="s">
        <v>216</v>
      </c>
      <c r="E168" s="38"/>
      <c r="F168" s="255" t="s">
        <v>217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216</v>
      </c>
      <c r="AU168" s="15" t="s">
        <v>83</v>
      </c>
    </row>
    <row r="169" s="13" customFormat="1">
      <c r="A169" s="13"/>
      <c r="B169" s="244"/>
      <c r="C169" s="245"/>
      <c r="D169" s="229" t="s">
        <v>145</v>
      </c>
      <c r="E169" s="245"/>
      <c r="F169" s="246" t="s">
        <v>218</v>
      </c>
      <c r="G169" s="245"/>
      <c r="H169" s="247">
        <v>23</v>
      </c>
      <c r="I169" s="248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145</v>
      </c>
      <c r="AU169" s="253" t="s">
        <v>83</v>
      </c>
      <c r="AV169" s="13" t="s">
        <v>83</v>
      </c>
      <c r="AW169" s="13" t="s">
        <v>4</v>
      </c>
      <c r="AX169" s="13" t="s">
        <v>81</v>
      </c>
      <c r="AY169" s="253" t="s">
        <v>119</v>
      </c>
    </row>
    <row r="170" s="2" customFormat="1" ht="16.5" customHeight="1">
      <c r="A170" s="36"/>
      <c r="B170" s="37"/>
      <c r="C170" s="234" t="s">
        <v>219</v>
      </c>
      <c r="D170" s="234" t="s">
        <v>140</v>
      </c>
      <c r="E170" s="235" t="s">
        <v>220</v>
      </c>
      <c r="F170" s="236" t="s">
        <v>221</v>
      </c>
      <c r="G170" s="237" t="s">
        <v>135</v>
      </c>
      <c r="H170" s="238">
        <v>23</v>
      </c>
      <c r="I170" s="239"/>
      <c r="J170" s="240">
        <f>ROUND(I170*H170,2)</f>
        <v>0</v>
      </c>
      <c r="K170" s="236" t="s">
        <v>136</v>
      </c>
      <c r="L170" s="241"/>
      <c r="M170" s="242" t="s">
        <v>1</v>
      </c>
      <c r="N170" s="243" t="s">
        <v>38</v>
      </c>
      <c r="O170" s="89"/>
      <c r="P170" s="225">
        <f>O170*H170</f>
        <v>0</v>
      </c>
      <c r="Q170" s="225">
        <v>6.0000000000000002E-05</v>
      </c>
      <c r="R170" s="225">
        <f>Q170*H170</f>
        <v>0.0013799999999999999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143</v>
      </c>
      <c r="AT170" s="227" t="s">
        <v>140</v>
      </c>
      <c r="AU170" s="227" t="s">
        <v>83</v>
      </c>
      <c r="AY170" s="15" t="s">
        <v>119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81</v>
      </c>
      <c r="BK170" s="228">
        <f>ROUND(I170*H170,2)</f>
        <v>0</v>
      </c>
      <c r="BL170" s="15" t="s">
        <v>137</v>
      </c>
      <c r="BM170" s="227" t="s">
        <v>222</v>
      </c>
    </row>
    <row r="171" s="2" customFormat="1">
      <c r="A171" s="36"/>
      <c r="B171" s="37"/>
      <c r="C171" s="38"/>
      <c r="D171" s="229" t="s">
        <v>128</v>
      </c>
      <c r="E171" s="38"/>
      <c r="F171" s="230" t="s">
        <v>221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128</v>
      </c>
      <c r="AU171" s="15" t="s">
        <v>83</v>
      </c>
    </row>
    <row r="172" s="13" customFormat="1">
      <c r="A172" s="13"/>
      <c r="B172" s="244"/>
      <c r="C172" s="245"/>
      <c r="D172" s="229" t="s">
        <v>145</v>
      </c>
      <c r="E172" s="245"/>
      <c r="F172" s="246" t="s">
        <v>218</v>
      </c>
      <c r="G172" s="245"/>
      <c r="H172" s="247">
        <v>23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145</v>
      </c>
      <c r="AU172" s="253" t="s">
        <v>83</v>
      </c>
      <c r="AV172" s="13" t="s">
        <v>83</v>
      </c>
      <c r="AW172" s="13" t="s">
        <v>4</v>
      </c>
      <c r="AX172" s="13" t="s">
        <v>81</v>
      </c>
      <c r="AY172" s="253" t="s">
        <v>119</v>
      </c>
    </row>
    <row r="173" s="2" customFormat="1" ht="24.15" customHeight="1">
      <c r="A173" s="36"/>
      <c r="B173" s="37"/>
      <c r="C173" s="216" t="s">
        <v>223</v>
      </c>
      <c r="D173" s="216" t="s">
        <v>122</v>
      </c>
      <c r="E173" s="217" t="s">
        <v>224</v>
      </c>
      <c r="F173" s="218" t="s">
        <v>225</v>
      </c>
      <c r="G173" s="219" t="s">
        <v>159</v>
      </c>
      <c r="H173" s="220">
        <v>2</v>
      </c>
      <c r="I173" s="221"/>
      <c r="J173" s="222">
        <f>ROUND(I173*H173,2)</f>
        <v>0</v>
      </c>
      <c r="K173" s="218" t="s">
        <v>136</v>
      </c>
      <c r="L173" s="42"/>
      <c r="M173" s="223" t="s">
        <v>1</v>
      </c>
      <c r="N173" s="224" t="s">
        <v>38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137</v>
      </c>
      <c r="AT173" s="227" t="s">
        <v>122</v>
      </c>
      <c r="AU173" s="227" t="s">
        <v>83</v>
      </c>
      <c r="AY173" s="15" t="s">
        <v>119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81</v>
      </c>
      <c r="BK173" s="228">
        <f>ROUND(I173*H173,2)</f>
        <v>0</v>
      </c>
      <c r="BL173" s="15" t="s">
        <v>137</v>
      </c>
      <c r="BM173" s="227" t="s">
        <v>226</v>
      </c>
    </row>
    <row r="174" s="2" customFormat="1">
      <c r="A174" s="36"/>
      <c r="B174" s="37"/>
      <c r="C174" s="38"/>
      <c r="D174" s="229" t="s">
        <v>128</v>
      </c>
      <c r="E174" s="38"/>
      <c r="F174" s="230" t="s">
        <v>227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128</v>
      </c>
      <c r="AU174" s="15" t="s">
        <v>83</v>
      </c>
    </row>
    <row r="175" s="2" customFormat="1" ht="21.75" customHeight="1">
      <c r="A175" s="36"/>
      <c r="B175" s="37"/>
      <c r="C175" s="216" t="s">
        <v>7</v>
      </c>
      <c r="D175" s="216" t="s">
        <v>122</v>
      </c>
      <c r="E175" s="217" t="s">
        <v>228</v>
      </c>
      <c r="F175" s="218" t="s">
        <v>229</v>
      </c>
      <c r="G175" s="219" t="s">
        <v>159</v>
      </c>
      <c r="H175" s="220">
        <v>2</v>
      </c>
      <c r="I175" s="221"/>
      <c r="J175" s="222">
        <f>ROUND(I175*H175,2)</f>
        <v>0</v>
      </c>
      <c r="K175" s="218" t="s">
        <v>136</v>
      </c>
      <c r="L175" s="42"/>
      <c r="M175" s="223" t="s">
        <v>1</v>
      </c>
      <c r="N175" s="224" t="s">
        <v>38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137</v>
      </c>
      <c r="AT175" s="227" t="s">
        <v>122</v>
      </c>
      <c r="AU175" s="227" t="s">
        <v>83</v>
      </c>
      <c r="AY175" s="15" t="s">
        <v>119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81</v>
      </c>
      <c r="BK175" s="228">
        <f>ROUND(I175*H175,2)</f>
        <v>0</v>
      </c>
      <c r="BL175" s="15" t="s">
        <v>137</v>
      </c>
      <c r="BM175" s="227" t="s">
        <v>230</v>
      </c>
    </row>
    <row r="176" s="2" customFormat="1">
      <c r="A176" s="36"/>
      <c r="B176" s="37"/>
      <c r="C176" s="38"/>
      <c r="D176" s="229" t="s">
        <v>128</v>
      </c>
      <c r="E176" s="38"/>
      <c r="F176" s="230" t="s">
        <v>231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128</v>
      </c>
      <c r="AU176" s="15" t="s">
        <v>83</v>
      </c>
    </row>
    <row r="177" s="2" customFormat="1" ht="16.5" customHeight="1">
      <c r="A177" s="36"/>
      <c r="B177" s="37"/>
      <c r="C177" s="234" t="s">
        <v>232</v>
      </c>
      <c r="D177" s="234" t="s">
        <v>140</v>
      </c>
      <c r="E177" s="235" t="s">
        <v>233</v>
      </c>
      <c r="F177" s="236" t="s">
        <v>234</v>
      </c>
      <c r="G177" s="237" t="s">
        <v>159</v>
      </c>
      <c r="H177" s="238">
        <v>2</v>
      </c>
      <c r="I177" s="239"/>
      <c r="J177" s="240">
        <f>ROUND(I177*H177,2)</f>
        <v>0</v>
      </c>
      <c r="K177" s="236" t="s">
        <v>136</v>
      </c>
      <c r="L177" s="241"/>
      <c r="M177" s="242" t="s">
        <v>1</v>
      </c>
      <c r="N177" s="243" t="s">
        <v>38</v>
      </c>
      <c r="O177" s="89"/>
      <c r="P177" s="225">
        <f>O177*H177</f>
        <v>0</v>
      </c>
      <c r="Q177" s="225">
        <v>1.0000000000000001E-05</v>
      </c>
      <c r="R177" s="225">
        <f>Q177*H177</f>
        <v>2.0000000000000002E-05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143</v>
      </c>
      <c r="AT177" s="227" t="s">
        <v>140</v>
      </c>
      <c r="AU177" s="227" t="s">
        <v>83</v>
      </c>
      <c r="AY177" s="15" t="s">
        <v>119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81</v>
      </c>
      <c r="BK177" s="228">
        <f>ROUND(I177*H177,2)</f>
        <v>0</v>
      </c>
      <c r="BL177" s="15" t="s">
        <v>137</v>
      </c>
      <c r="BM177" s="227" t="s">
        <v>235</v>
      </c>
    </row>
    <row r="178" s="2" customFormat="1">
      <c r="A178" s="36"/>
      <c r="B178" s="37"/>
      <c r="C178" s="38"/>
      <c r="D178" s="229" t="s">
        <v>128</v>
      </c>
      <c r="E178" s="38"/>
      <c r="F178" s="230" t="s">
        <v>234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128</v>
      </c>
      <c r="AU178" s="15" t="s">
        <v>83</v>
      </c>
    </row>
    <row r="179" s="2" customFormat="1" ht="16.5" customHeight="1">
      <c r="A179" s="36"/>
      <c r="B179" s="37"/>
      <c r="C179" s="216" t="s">
        <v>236</v>
      </c>
      <c r="D179" s="216" t="s">
        <v>122</v>
      </c>
      <c r="E179" s="217" t="s">
        <v>237</v>
      </c>
      <c r="F179" s="218" t="s">
        <v>238</v>
      </c>
      <c r="G179" s="219" t="s">
        <v>159</v>
      </c>
      <c r="H179" s="220">
        <v>1</v>
      </c>
      <c r="I179" s="221"/>
      <c r="J179" s="222">
        <f>ROUND(I179*H179,2)</f>
        <v>0</v>
      </c>
      <c r="K179" s="218" t="s">
        <v>1</v>
      </c>
      <c r="L179" s="42"/>
      <c r="M179" s="223" t="s">
        <v>1</v>
      </c>
      <c r="N179" s="224" t="s">
        <v>38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137</v>
      </c>
      <c r="AT179" s="227" t="s">
        <v>122</v>
      </c>
      <c r="AU179" s="227" t="s">
        <v>83</v>
      </c>
      <c r="AY179" s="15" t="s">
        <v>119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81</v>
      </c>
      <c r="BK179" s="228">
        <f>ROUND(I179*H179,2)</f>
        <v>0</v>
      </c>
      <c r="BL179" s="15" t="s">
        <v>137</v>
      </c>
      <c r="BM179" s="227" t="s">
        <v>239</v>
      </c>
    </row>
    <row r="180" s="2" customFormat="1">
      <c r="A180" s="36"/>
      <c r="B180" s="37"/>
      <c r="C180" s="38"/>
      <c r="D180" s="229" t="s">
        <v>128</v>
      </c>
      <c r="E180" s="38"/>
      <c r="F180" s="230" t="s">
        <v>238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128</v>
      </c>
      <c r="AU180" s="15" t="s">
        <v>83</v>
      </c>
    </row>
    <row r="181" s="2" customFormat="1" ht="16.5" customHeight="1">
      <c r="A181" s="36"/>
      <c r="B181" s="37"/>
      <c r="C181" s="234" t="s">
        <v>240</v>
      </c>
      <c r="D181" s="234" t="s">
        <v>140</v>
      </c>
      <c r="E181" s="235" t="s">
        <v>241</v>
      </c>
      <c r="F181" s="236" t="s">
        <v>242</v>
      </c>
      <c r="G181" s="237" t="s">
        <v>159</v>
      </c>
      <c r="H181" s="238">
        <v>1</v>
      </c>
      <c r="I181" s="239"/>
      <c r="J181" s="240">
        <f>ROUND(I181*H181,2)</f>
        <v>0</v>
      </c>
      <c r="K181" s="236" t="s">
        <v>1</v>
      </c>
      <c r="L181" s="241"/>
      <c r="M181" s="242" t="s">
        <v>1</v>
      </c>
      <c r="N181" s="243" t="s">
        <v>38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143</v>
      </c>
      <c r="AT181" s="227" t="s">
        <v>140</v>
      </c>
      <c r="AU181" s="227" t="s">
        <v>83</v>
      </c>
      <c r="AY181" s="15" t="s">
        <v>119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81</v>
      </c>
      <c r="BK181" s="228">
        <f>ROUND(I181*H181,2)</f>
        <v>0</v>
      </c>
      <c r="BL181" s="15" t="s">
        <v>137</v>
      </c>
      <c r="BM181" s="227" t="s">
        <v>243</v>
      </c>
    </row>
    <row r="182" s="2" customFormat="1">
      <c r="A182" s="36"/>
      <c r="B182" s="37"/>
      <c r="C182" s="38"/>
      <c r="D182" s="229" t="s">
        <v>128</v>
      </c>
      <c r="E182" s="38"/>
      <c r="F182" s="230" t="s">
        <v>242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128</v>
      </c>
      <c r="AU182" s="15" t="s">
        <v>83</v>
      </c>
    </row>
    <row r="183" s="2" customFormat="1" ht="24.15" customHeight="1">
      <c r="A183" s="36"/>
      <c r="B183" s="37"/>
      <c r="C183" s="216" t="s">
        <v>244</v>
      </c>
      <c r="D183" s="216" t="s">
        <v>122</v>
      </c>
      <c r="E183" s="217" t="s">
        <v>245</v>
      </c>
      <c r="F183" s="218" t="s">
        <v>246</v>
      </c>
      <c r="G183" s="219" t="s">
        <v>159</v>
      </c>
      <c r="H183" s="220">
        <v>33</v>
      </c>
      <c r="I183" s="221"/>
      <c r="J183" s="222">
        <f>ROUND(I183*H183,2)</f>
        <v>0</v>
      </c>
      <c r="K183" s="218" t="s">
        <v>136</v>
      </c>
      <c r="L183" s="42"/>
      <c r="M183" s="223" t="s">
        <v>1</v>
      </c>
      <c r="N183" s="224" t="s">
        <v>38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137</v>
      </c>
      <c r="AT183" s="227" t="s">
        <v>122</v>
      </c>
      <c r="AU183" s="227" t="s">
        <v>83</v>
      </c>
      <c r="AY183" s="15" t="s">
        <v>119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81</v>
      </c>
      <c r="BK183" s="228">
        <f>ROUND(I183*H183,2)</f>
        <v>0</v>
      </c>
      <c r="BL183" s="15" t="s">
        <v>137</v>
      </c>
      <c r="BM183" s="227" t="s">
        <v>247</v>
      </c>
    </row>
    <row r="184" s="2" customFormat="1">
      <c r="A184" s="36"/>
      <c r="B184" s="37"/>
      <c r="C184" s="38"/>
      <c r="D184" s="229" t="s">
        <v>128</v>
      </c>
      <c r="E184" s="38"/>
      <c r="F184" s="230" t="s">
        <v>248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128</v>
      </c>
      <c r="AU184" s="15" t="s">
        <v>83</v>
      </c>
    </row>
    <row r="185" s="2" customFormat="1" ht="24.15" customHeight="1">
      <c r="A185" s="36"/>
      <c r="B185" s="37"/>
      <c r="C185" s="216" t="s">
        <v>249</v>
      </c>
      <c r="D185" s="216" t="s">
        <v>122</v>
      </c>
      <c r="E185" s="217" t="s">
        <v>250</v>
      </c>
      <c r="F185" s="218" t="s">
        <v>251</v>
      </c>
      <c r="G185" s="219" t="s">
        <v>159</v>
      </c>
      <c r="H185" s="220">
        <v>10</v>
      </c>
      <c r="I185" s="221"/>
      <c r="J185" s="222">
        <f>ROUND(I185*H185,2)</f>
        <v>0</v>
      </c>
      <c r="K185" s="218" t="s">
        <v>136</v>
      </c>
      <c r="L185" s="42"/>
      <c r="M185" s="223" t="s">
        <v>1</v>
      </c>
      <c r="N185" s="224" t="s">
        <v>38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137</v>
      </c>
      <c r="AT185" s="227" t="s">
        <v>122</v>
      </c>
      <c r="AU185" s="227" t="s">
        <v>83</v>
      </c>
      <c r="AY185" s="15" t="s">
        <v>119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81</v>
      </c>
      <c r="BK185" s="228">
        <f>ROUND(I185*H185,2)</f>
        <v>0</v>
      </c>
      <c r="BL185" s="15" t="s">
        <v>137</v>
      </c>
      <c r="BM185" s="227" t="s">
        <v>252</v>
      </c>
    </row>
    <row r="186" s="2" customFormat="1">
      <c r="A186" s="36"/>
      <c r="B186" s="37"/>
      <c r="C186" s="38"/>
      <c r="D186" s="229" t="s">
        <v>128</v>
      </c>
      <c r="E186" s="38"/>
      <c r="F186" s="230" t="s">
        <v>253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128</v>
      </c>
      <c r="AU186" s="15" t="s">
        <v>83</v>
      </c>
    </row>
    <row r="187" s="2" customFormat="1" ht="21.75" customHeight="1">
      <c r="A187" s="36"/>
      <c r="B187" s="37"/>
      <c r="C187" s="216" t="s">
        <v>254</v>
      </c>
      <c r="D187" s="216" t="s">
        <v>122</v>
      </c>
      <c r="E187" s="217" t="s">
        <v>255</v>
      </c>
      <c r="F187" s="218" t="s">
        <v>256</v>
      </c>
      <c r="G187" s="219" t="s">
        <v>159</v>
      </c>
      <c r="H187" s="220">
        <v>40</v>
      </c>
      <c r="I187" s="221"/>
      <c r="J187" s="222">
        <f>ROUND(I187*H187,2)</f>
        <v>0</v>
      </c>
      <c r="K187" s="218" t="s">
        <v>136</v>
      </c>
      <c r="L187" s="42"/>
      <c r="M187" s="223" t="s">
        <v>1</v>
      </c>
      <c r="N187" s="224" t="s">
        <v>38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137</v>
      </c>
      <c r="AT187" s="227" t="s">
        <v>122</v>
      </c>
      <c r="AU187" s="227" t="s">
        <v>83</v>
      </c>
      <c r="AY187" s="15" t="s">
        <v>119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81</v>
      </c>
      <c r="BK187" s="228">
        <f>ROUND(I187*H187,2)</f>
        <v>0</v>
      </c>
      <c r="BL187" s="15" t="s">
        <v>137</v>
      </c>
      <c r="BM187" s="227" t="s">
        <v>257</v>
      </c>
    </row>
    <row r="188" s="2" customFormat="1">
      <c r="A188" s="36"/>
      <c r="B188" s="37"/>
      <c r="C188" s="38"/>
      <c r="D188" s="229" t="s">
        <v>128</v>
      </c>
      <c r="E188" s="38"/>
      <c r="F188" s="230" t="s">
        <v>258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128</v>
      </c>
      <c r="AU188" s="15" t="s">
        <v>83</v>
      </c>
    </row>
    <row r="189" s="2" customFormat="1" ht="24.15" customHeight="1">
      <c r="A189" s="36"/>
      <c r="B189" s="37"/>
      <c r="C189" s="234" t="s">
        <v>259</v>
      </c>
      <c r="D189" s="234" t="s">
        <v>140</v>
      </c>
      <c r="E189" s="235" t="s">
        <v>260</v>
      </c>
      <c r="F189" s="236" t="s">
        <v>261</v>
      </c>
      <c r="G189" s="237" t="s">
        <v>159</v>
      </c>
      <c r="H189" s="238">
        <v>40</v>
      </c>
      <c r="I189" s="239"/>
      <c r="J189" s="240">
        <f>ROUND(I189*H189,2)</f>
        <v>0</v>
      </c>
      <c r="K189" s="236" t="s">
        <v>136</v>
      </c>
      <c r="L189" s="241"/>
      <c r="M189" s="242" t="s">
        <v>1</v>
      </c>
      <c r="N189" s="243" t="s">
        <v>38</v>
      </c>
      <c r="O189" s="89"/>
      <c r="P189" s="225">
        <f>O189*H189</f>
        <v>0</v>
      </c>
      <c r="Q189" s="225">
        <v>1.0000000000000001E-05</v>
      </c>
      <c r="R189" s="225">
        <f>Q189*H189</f>
        <v>0.00040000000000000002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143</v>
      </c>
      <c r="AT189" s="227" t="s">
        <v>140</v>
      </c>
      <c r="AU189" s="227" t="s">
        <v>83</v>
      </c>
      <c r="AY189" s="15" t="s">
        <v>119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81</v>
      </c>
      <c r="BK189" s="228">
        <f>ROUND(I189*H189,2)</f>
        <v>0</v>
      </c>
      <c r="BL189" s="15" t="s">
        <v>137</v>
      </c>
      <c r="BM189" s="227" t="s">
        <v>262</v>
      </c>
    </row>
    <row r="190" s="2" customFormat="1">
      <c r="A190" s="36"/>
      <c r="B190" s="37"/>
      <c r="C190" s="38"/>
      <c r="D190" s="229" t="s">
        <v>128</v>
      </c>
      <c r="E190" s="38"/>
      <c r="F190" s="230" t="s">
        <v>261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128</v>
      </c>
      <c r="AU190" s="15" t="s">
        <v>83</v>
      </c>
    </row>
    <row r="191" s="2" customFormat="1" ht="24.15" customHeight="1">
      <c r="A191" s="36"/>
      <c r="B191" s="37"/>
      <c r="C191" s="216" t="s">
        <v>263</v>
      </c>
      <c r="D191" s="216" t="s">
        <v>122</v>
      </c>
      <c r="E191" s="217" t="s">
        <v>264</v>
      </c>
      <c r="F191" s="218" t="s">
        <v>265</v>
      </c>
      <c r="G191" s="219" t="s">
        <v>159</v>
      </c>
      <c r="H191" s="220">
        <v>1</v>
      </c>
      <c r="I191" s="221"/>
      <c r="J191" s="222">
        <f>ROUND(I191*H191,2)</f>
        <v>0</v>
      </c>
      <c r="K191" s="218" t="s">
        <v>136</v>
      </c>
      <c r="L191" s="42"/>
      <c r="M191" s="223" t="s">
        <v>1</v>
      </c>
      <c r="N191" s="224" t="s">
        <v>38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137</v>
      </c>
      <c r="AT191" s="227" t="s">
        <v>122</v>
      </c>
      <c r="AU191" s="227" t="s">
        <v>83</v>
      </c>
      <c r="AY191" s="15" t="s">
        <v>119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81</v>
      </c>
      <c r="BK191" s="228">
        <f>ROUND(I191*H191,2)</f>
        <v>0</v>
      </c>
      <c r="BL191" s="15" t="s">
        <v>137</v>
      </c>
      <c r="BM191" s="227" t="s">
        <v>266</v>
      </c>
    </row>
    <row r="192" s="2" customFormat="1">
      <c r="A192" s="36"/>
      <c r="B192" s="37"/>
      <c r="C192" s="38"/>
      <c r="D192" s="229" t="s">
        <v>128</v>
      </c>
      <c r="E192" s="38"/>
      <c r="F192" s="230" t="s">
        <v>267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128</v>
      </c>
      <c r="AU192" s="15" t="s">
        <v>83</v>
      </c>
    </row>
    <row r="193" s="2" customFormat="1" ht="16.5" customHeight="1">
      <c r="A193" s="36"/>
      <c r="B193" s="37"/>
      <c r="C193" s="234" t="s">
        <v>268</v>
      </c>
      <c r="D193" s="234" t="s">
        <v>140</v>
      </c>
      <c r="E193" s="235" t="s">
        <v>269</v>
      </c>
      <c r="F193" s="236" t="s">
        <v>270</v>
      </c>
      <c r="G193" s="237" t="s">
        <v>159</v>
      </c>
      <c r="H193" s="238">
        <v>1</v>
      </c>
      <c r="I193" s="239"/>
      <c r="J193" s="240">
        <f>ROUND(I193*H193,2)</f>
        <v>0</v>
      </c>
      <c r="K193" s="236" t="s">
        <v>1</v>
      </c>
      <c r="L193" s="241"/>
      <c r="M193" s="242" t="s">
        <v>1</v>
      </c>
      <c r="N193" s="243" t="s">
        <v>38</v>
      </c>
      <c r="O193" s="89"/>
      <c r="P193" s="225">
        <f>O193*H193</f>
        <v>0</v>
      </c>
      <c r="Q193" s="225">
        <v>0.0010100000000000001</v>
      </c>
      <c r="R193" s="225">
        <f>Q193*H193</f>
        <v>0.0010100000000000001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143</v>
      </c>
      <c r="AT193" s="227" t="s">
        <v>140</v>
      </c>
      <c r="AU193" s="227" t="s">
        <v>83</v>
      </c>
      <c r="AY193" s="15" t="s">
        <v>119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81</v>
      </c>
      <c r="BK193" s="228">
        <f>ROUND(I193*H193,2)</f>
        <v>0</v>
      </c>
      <c r="BL193" s="15" t="s">
        <v>137</v>
      </c>
      <c r="BM193" s="227" t="s">
        <v>271</v>
      </c>
    </row>
    <row r="194" s="2" customFormat="1">
      <c r="A194" s="36"/>
      <c r="B194" s="37"/>
      <c r="C194" s="38"/>
      <c r="D194" s="229" t="s">
        <v>128</v>
      </c>
      <c r="E194" s="38"/>
      <c r="F194" s="230" t="s">
        <v>270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128</v>
      </c>
      <c r="AU194" s="15" t="s">
        <v>83</v>
      </c>
    </row>
    <row r="195" s="2" customFormat="1" ht="24.15" customHeight="1">
      <c r="A195" s="36"/>
      <c r="B195" s="37"/>
      <c r="C195" s="216" t="s">
        <v>272</v>
      </c>
      <c r="D195" s="216" t="s">
        <v>122</v>
      </c>
      <c r="E195" s="217" t="s">
        <v>273</v>
      </c>
      <c r="F195" s="218" t="s">
        <v>274</v>
      </c>
      <c r="G195" s="219" t="s">
        <v>159</v>
      </c>
      <c r="H195" s="220">
        <v>1</v>
      </c>
      <c r="I195" s="221"/>
      <c r="J195" s="222">
        <f>ROUND(I195*H195,2)</f>
        <v>0</v>
      </c>
      <c r="K195" s="218" t="s">
        <v>136</v>
      </c>
      <c r="L195" s="42"/>
      <c r="M195" s="223" t="s">
        <v>1</v>
      </c>
      <c r="N195" s="224" t="s">
        <v>38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137</v>
      </c>
      <c r="AT195" s="227" t="s">
        <v>122</v>
      </c>
      <c r="AU195" s="227" t="s">
        <v>83</v>
      </c>
      <c r="AY195" s="15" t="s">
        <v>119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81</v>
      </c>
      <c r="BK195" s="228">
        <f>ROUND(I195*H195,2)</f>
        <v>0</v>
      </c>
      <c r="BL195" s="15" t="s">
        <v>137</v>
      </c>
      <c r="BM195" s="227" t="s">
        <v>275</v>
      </c>
    </row>
    <row r="196" s="2" customFormat="1">
      <c r="A196" s="36"/>
      <c r="B196" s="37"/>
      <c r="C196" s="38"/>
      <c r="D196" s="229" t="s">
        <v>128</v>
      </c>
      <c r="E196" s="38"/>
      <c r="F196" s="230" t="s">
        <v>276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128</v>
      </c>
      <c r="AU196" s="15" t="s">
        <v>83</v>
      </c>
    </row>
    <row r="197" s="2" customFormat="1" ht="21.75" customHeight="1">
      <c r="A197" s="36"/>
      <c r="B197" s="37"/>
      <c r="C197" s="234" t="s">
        <v>143</v>
      </c>
      <c r="D197" s="234" t="s">
        <v>140</v>
      </c>
      <c r="E197" s="235" t="s">
        <v>277</v>
      </c>
      <c r="F197" s="236" t="s">
        <v>278</v>
      </c>
      <c r="G197" s="237" t="s">
        <v>159</v>
      </c>
      <c r="H197" s="238">
        <v>1</v>
      </c>
      <c r="I197" s="239"/>
      <c r="J197" s="240">
        <f>ROUND(I197*H197,2)</f>
        <v>0</v>
      </c>
      <c r="K197" s="236" t="s">
        <v>1</v>
      </c>
      <c r="L197" s="241"/>
      <c r="M197" s="242" t="s">
        <v>1</v>
      </c>
      <c r="N197" s="243" t="s">
        <v>38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143</v>
      </c>
      <c r="AT197" s="227" t="s">
        <v>140</v>
      </c>
      <c r="AU197" s="227" t="s">
        <v>83</v>
      </c>
      <c r="AY197" s="15" t="s">
        <v>119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81</v>
      </c>
      <c r="BK197" s="228">
        <f>ROUND(I197*H197,2)</f>
        <v>0</v>
      </c>
      <c r="BL197" s="15" t="s">
        <v>137</v>
      </c>
      <c r="BM197" s="227" t="s">
        <v>279</v>
      </c>
    </row>
    <row r="198" s="2" customFormat="1">
      <c r="A198" s="36"/>
      <c r="B198" s="37"/>
      <c r="C198" s="38"/>
      <c r="D198" s="229" t="s">
        <v>128</v>
      </c>
      <c r="E198" s="38"/>
      <c r="F198" s="230" t="s">
        <v>278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128</v>
      </c>
      <c r="AU198" s="15" t="s">
        <v>83</v>
      </c>
    </row>
    <row r="199" s="2" customFormat="1" ht="24.15" customHeight="1">
      <c r="A199" s="36"/>
      <c r="B199" s="37"/>
      <c r="C199" s="216" t="s">
        <v>280</v>
      </c>
      <c r="D199" s="216" t="s">
        <v>122</v>
      </c>
      <c r="E199" s="217" t="s">
        <v>281</v>
      </c>
      <c r="F199" s="218" t="s">
        <v>282</v>
      </c>
      <c r="G199" s="219" t="s">
        <v>135</v>
      </c>
      <c r="H199" s="220">
        <v>5</v>
      </c>
      <c r="I199" s="221"/>
      <c r="J199" s="222">
        <f>ROUND(I199*H199,2)</f>
        <v>0</v>
      </c>
      <c r="K199" s="218" t="s">
        <v>136</v>
      </c>
      <c r="L199" s="42"/>
      <c r="M199" s="223" t="s">
        <v>1</v>
      </c>
      <c r="N199" s="224" t="s">
        <v>38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137</v>
      </c>
      <c r="AT199" s="227" t="s">
        <v>122</v>
      </c>
      <c r="AU199" s="227" t="s">
        <v>83</v>
      </c>
      <c r="AY199" s="15" t="s">
        <v>119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81</v>
      </c>
      <c r="BK199" s="228">
        <f>ROUND(I199*H199,2)</f>
        <v>0</v>
      </c>
      <c r="BL199" s="15" t="s">
        <v>137</v>
      </c>
      <c r="BM199" s="227" t="s">
        <v>283</v>
      </c>
    </row>
    <row r="200" s="2" customFormat="1">
      <c r="A200" s="36"/>
      <c r="B200" s="37"/>
      <c r="C200" s="38"/>
      <c r="D200" s="229" t="s">
        <v>128</v>
      </c>
      <c r="E200" s="38"/>
      <c r="F200" s="230" t="s">
        <v>284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128</v>
      </c>
      <c r="AU200" s="15" t="s">
        <v>83</v>
      </c>
    </row>
    <row r="201" s="2" customFormat="1" ht="16.5" customHeight="1">
      <c r="A201" s="36"/>
      <c r="B201" s="37"/>
      <c r="C201" s="234" t="s">
        <v>285</v>
      </c>
      <c r="D201" s="234" t="s">
        <v>140</v>
      </c>
      <c r="E201" s="235" t="s">
        <v>286</v>
      </c>
      <c r="F201" s="236" t="s">
        <v>287</v>
      </c>
      <c r="G201" s="237" t="s">
        <v>288</v>
      </c>
      <c r="H201" s="238">
        <v>0.10000000000000001</v>
      </c>
      <c r="I201" s="239"/>
      <c r="J201" s="240">
        <f>ROUND(I201*H201,2)</f>
        <v>0</v>
      </c>
      <c r="K201" s="236" t="s">
        <v>136</v>
      </c>
      <c r="L201" s="241"/>
      <c r="M201" s="242" t="s">
        <v>1</v>
      </c>
      <c r="N201" s="243" t="s">
        <v>38</v>
      </c>
      <c r="O201" s="89"/>
      <c r="P201" s="225">
        <f>O201*H201</f>
        <v>0</v>
      </c>
      <c r="Q201" s="225">
        <v>0.001</v>
      </c>
      <c r="R201" s="225">
        <f>Q201*H201</f>
        <v>0.00010000000000000001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143</v>
      </c>
      <c r="AT201" s="227" t="s">
        <v>140</v>
      </c>
      <c r="AU201" s="227" t="s">
        <v>83</v>
      </c>
      <c r="AY201" s="15" t="s">
        <v>119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81</v>
      </c>
      <c r="BK201" s="228">
        <f>ROUND(I201*H201,2)</f>
        <v>0</v>
      </c>
      <c r="BL201" s="15" t="s">
        <v>137</v>
      </c>
      <c r="BM201" s="227" t="s">
        <v>289</v>
      </c>
    </row>
    <row r="202" s="2" customFormat="1">
      <c r="A202" s="36"/>
      <c r="B202" s="37"/>
      <c r="C202" s="38"/>
      <c r="D202" s="229" t="s">
        <v>128</v>
      </c>
      <c r="E202" s="38"/>
      <c r="F202" s="230" t="s">
        <v>287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128</v>
      </c>
      <c r="AU202" s="15" t="s">
        <v>83</v>
      </c>
    </row>
    <row r="203" s="13" customFormat="1">
      <c r="A203" s="13"/>
      <c r="B203" s="244"/>
      <c r="C203" s="245"/>
      <c r="D203" s="229" t="s">
        <v>145</v>
      </c>
      <c r="E203" s="245"/>
      <c r="F203" s="246" t="s">
        <v>290</v>
      </c>
      <c r="G203" s="245"/>
      <c r="H203" s="247">
        <v>0.10000000000000001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145</v>
      </c>
      <c r="AU203" s="253" t="s">
        <v>83</v>
      </c>
      <c r="AV203" s="13" t="s">
        <v>83</v>
      </c>
      <c r="AW203" s="13" t="s">
        <v>4</v>
      </c>
      <c r="AX203" s="13" t="s">
        <v>81</v>
      </c>
      <c r="AY203" s="253" t="s">
        <v>119</v>
      </c>
    </row>
    <row r="204" s="2" customFormat="1" ht="16.5" customHeight="1">
      <c r="A204" s="36"/>
      <c r="B204" s="37"/>
      <c r="C204" s="216" t="s">
        <v>291</v>
      </c>
      <c r="D204" s="216" t="s">
        <v>122</v>
      </c>
      <c r="E204" s="217" t="s">
        <v>292</v>
      </c>
      <c r="F204" s="218" t="s">
        <v>293</v>
      </c>
      <c r="G204" s="219" t="s">
        <v>159</v>
      </c>
      <c r="H204" s="220">
        <v>2</v>
      </c>
      <c r="I204" s="221"/>
      <c r="J204" s="222">
        <f>ROUND(I204*H204,2)</f>
        <v>0</v>
      </c>
      <c r="K204" s="218" t="s">
        <v>136</v>
      </c>
      <c r="L204" s="42"/>
      <c r="M204" s="223" t="s">
        <v>1</v>
      </c>
      <c r="N204" s="224" t="s">
        <v>38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137</v>
      </c>
      <c r="AT204" s="227" t="s">
        <v>122</v>
      </c>
      <c r="AU204" s="227" t="s">
        <v>83</v>
      </c>
      <c r="AY204" s="15" t="s">
        <v>119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81</v>
      </c>
      <c r="BK204" s="228">
        <f>ROUND(I204*H204,2)</f>
        <v>0</v>
      </c>
      <c r="BL204" s="15" t="s">
        <v>137</v>
      </c>
      <c r="BM204" s="227" t="s">
        <v>294</v>
      </c>
    </row>
    <row r="205" s="2" customFormat="1">
      <c r="A205" s="36"/>
      <c r="B205" s="37"/>
      <c r="C205" s="38"/>
      <c r="D205" s="229" t="s">
        <v>128</v>
      </c>
      <c r="E205" s="38"/>
      <c r="F205" s="230" t="s">
        <v>295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128</v>
      </c>
      <c r="AU205" s="15" t="s">
        <v>83</v>
      </c>
    </row>
    <row r="206" s="2" customFormat="1" ht="24.15" customHeight="1">
      <c r="A206" s="36"/>
      <c r="B206" s="37"/>
      <c r="C206" s="234" t="s">
        <v>296</v>
      </c>
      <c r="D206" s="234" t="s">
        <v>140</v>
      </c>
      <c r="E206" s="235" t="s">
        <v>297</v>
      </c>
      <c r="F206" s="236" t="s">
        <v>298</v>
      </c>
      <c r="G206" s="237" t="s">
        <v>159</v>
      </c>
      <c r="H206" s="238">
        <v>2</v>
      </c>
      <c r="I206" s="239"/>
      <c r="J206" s="240">
        <f>ROUND(I206*H206,2)</f>
        <v>0</v>
      </c>
      <c r="K206" s="236" t="s">
        <v>136</v>
      </c>
      <c r="L206" s="241"/>
      <c r="M206" s="242" t="s">
        <v>1</v>
      </c>
      <c r="N206" s="243" t="s">
        <v>38</v>
      </c>
      <c r="O206" s="89"/>
      <c r="P206" s="225">
        <f>O206*H206</f>
        <v>0</v>
      </c>
      <c r="Q206" s="225">
        <v>0.00014999999999999999</v>
      </c>
      <c r="R206" s="225">
        <f>Q206*H206</f>
        <v>0.00029999999999999997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143</v>
      </c>
      <c r="AT206" s="227" t="s">
        <v>140</v>
      </c>
      <c r="AU206" s="227" t="s">
        <v>83</v>
      </c>
      <c r="AY206" s="15" t="s">
        <v>119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81</v>
      </c>
      <c r="BK206" s="228">
        <f>ROUND(I206*H206,2)</f>
        <v>0</v>
      </c>
      <c r="BL206" s="15" t="s">
        <v>137</v>
      </c>
      <c r="BM206" s="227" t="s">
        <v>299</v>
      </c>
    </row>
    <row r="207" s="2" customFormat="1">
      <c r="A207" s="36"/>
      <c r="B207" s="37"/>
      <c r="C207" s="38"/>
      <c r="D207" s="229" t="s">
        <v>128</v>
      </c>
      <c r="E207" s="38"/>
      <c r="F207" s="230" t="s">
        <v>298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128</v>
      </c>
      <c r="AU207" s="15" t="s">
        <v>83</v>
      </c>
    </row>
    <row r="208" s="2" customFormat="1" ht="16.5" customHeight="1">
      <c r="A208" s="36"/>
      <c r="B208" s="37"/>
      <c r="C208" s="216" t="s">
        <v>300</v>
      </c>
      <c r="D208" s="216" t="s">
        <v>122</v>
      </c>
      <c r="E208" s="217" t="s">
        <v>301</v>
      </c>
      <c r="F208" s="218" t="s">
        <v>302</v>
      </c>
      <c r="G208" s="219" t="s">
        <v>159</v>
      </c>
      <c r="H208" s="220">
        <v>4</v>
      </c>
      <c r="I208" s="221"/>
      <c r="J208" s="222">
        <f>ROUND(I208*H208,2)</f>
        <v>0</v>
      </c>
      <c r="K208" s="218" t="s">
        <v>136</v>
      </c>
      <c r="L208" s="42"/>
      <c r="M208" s="223" t="s">
        <v>1</v>
      </c>
      <c r="N208" s="224" t="s">
        <v>38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137</v>
      </c>
      <c r="AT208" s="227" t="s">
        <v>122</v>
      </c>
      <c r="AU208" s="227" t="s">
        <v>83</v>
      </c>
      <c r="AY208" s="15" t="s">
        <v>119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81</v>
      </c>
      <c r="BK208" s="228">
        <f>ROUND(I208*H208,2)</f>
        <v>0</v>
      </c>
      <c r="BL208" s="15" t="s">
        <v>137</v>
      </c>
      <c r="BM208" s="227" t="s">
        <v>303</v>
      </c>
    </row>
    <row r="209" s="2" customFormat="1">
      <c r="A209" s="36"/>
      <c r="B209" s="37"/>
      <c r="C209" s="38"/>
      <c r="D209" s="229" t="s">
        <v>128</v>
      </c>
      <c r="E209" s="38"/>
      <c r="F209" s="230" t="s">
        <v>304</v>
      </c>
      <c r="G209" s="38"/>
      <c r="H209" s="38"/>
      <c r="I209" s="231"/>
      <c r="J209" s="38"/>
      <c r="K209" s="38"/>
      <c r="L209" s="42"/>
      <c r="M209" s="232"/>
      <c r="N209" s="233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128</v>
      </c>
      <c r="AU209" s="15" t="s">
        <v>83</v>
      </c>
    </row>
    <row r="210" s="2" customFormat="1" ht="21.75" customHeight="1">
      <c r="A210" s="36"/>
      <c r="B210" s="37"/>
      <c r="C210" s="234" t="s">
        <v>305</v>
      </c>
      <c r="D210" s="234" t="s">
        <v>140</v>
      </c>
      <c r="E210" s="235" t="s">
        <v>306</v>
      </c>
      <c r="F210" s="236" t="s">
        <v>307</v>
      </c>
      <c r="G210" s="237" t="s">
        <v>159</v>
      </c>
      <c r="H210" s="238">
        <v>4</v>
      </c>
      <c r="I210" s="239"/>
      <c r="J210" s="240">
        <f>ROUND(I210*H210,2)</f>
        <v>0</v>
      </c>
      <c r="K210" s="236" t="s">
        <v>136</v>
      </c>
      <c r="L210" s="241"/>
      <c r="M210" s="242" t="s">
        <v>1</v>
      </c>
      <c r="N210" s="243" t="s">
        <v>38</v>
      </c>
      <c r="O210" s="89"/>
      <c r="P210" s="225">
        <f>O210*H210</f>
        <v>0</v>
      </c>
      <c r="Q210" s="225">
        <v>6.9999999999999994E-05</v>
      </c>
      <c r="R210" s="225">
        <f>Q210*H210</f>
        <v>0.00027999999999999998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143</v>
      </c>
      <c r="AT210" s="227" t="s">
        <v>140</v>
      </c>
      <c r="AU210" s="227" t="s">
        <v>83</v>
      </c>
      <c r="AY210" s="15" t="s">
        <v>119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81</v>
      </c>
      <c r="BK210" s="228">
        <f>ROUND(I210*H210,2)</f>
        <v>0</v>
      </c>
      <c r="BL210" s="15" t="s">
        <v>137</v>
      </c>
      <c r="BM210" s="227" t="s">
        <v>308</v>
      </c>
    </row>
    <row r="211" s="2" customFormat="1">
      <c r="A211" s="36"/>
      <c r="B211" s="37"/>
      <c r="C211" s="38"/>
      <c r="D211" s="229" t="s">
        <v>128</v>
      </c>
      <c r="E211" s="38"/>
      <c r="F211" s="230" t="s">
        <v>307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128</v>
      </c>
      <c r="AU211" s="15" t="s">
        <v>83</v>
      </c>
    </row>
    <row r="212" s="2" customFormat="1" ht="16.5" customHeight="1">
      <c r="A212" s="36"/>
      <c r="B212" s="37"/>
      <c r="C212" s="216" t="s">
        <v>309</v>
      </c>
      <c r="D212" s="216" t="s">
        <v>122</v>
      </c>
      <c r="E212" s="217" t="s">
        <v>310</v>
      </c>
      <c r="F212" s="218" t="s">
        <v>311</v>
      </c>
      <c r="G212" s="219" t="s">
        <v>125</v>
      </c>
      <c r="H212" s="220">
        <v>1</v>
      </c>
      <c r="I212" s="221"/>
      <c r="J212" s="222">
        <f>ROUND(I212*H212,2)</f>
        <v>0</v>
      </c>
      <c r="K212" s="218" t="s">
        <v>1</v>
      </c>
      <c r="L212" s="42"/>
      <c r="M212" s="223" t="s">
        <v>1</v>
      </c>
      <c r="N212" s="224" t="s">
        <v>38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0.0022100000000000002</v>
      </c>
      <c r="T212" s="226">
        <f>S212*H212</f>
        <v>0.0022100000000000002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137</v>
      </c>
      <c r="AT212" s="227" t="s">
        <v>122</v>
      </c>
      <c r="AU212" s="227" t="s">
        <v>83</v>
      </c>
      <c r="AY212" s="15" t="s">
        <v>119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81</v>
      </c>
      <c r="BK212" s="228">
        <f>ROUND(I212*H212,2)</f>
        <v>0</v>
      </c>
      <c r="BL212" s="15" t="s">
        <v>137</v>
      </c>
      <c r="BM212" s="227" t="s">
        <v>312</v>
      </c>
    </row>
    <row r="213" s="2" customFormat="1">
      <c r="A213" s="36"/>
      <c r="B213" s="37"/>
      <c r="C213" s="38"/>
      <c r="D213" s="229" t="s">
        <v>128</v>
      </c>
      <c r="E213" s="38"/>
      <c r="F213" s="230" t="s">
        <v>311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128</v>
      </c>
      <c r="AU213" s="15" t="s">
        <v>83</v>
      </c>
    </row>
    <row r="214" s="2" customFormat="1" ht="16.5" customHeight="1">
      <c r="A214" s="36"/>
      <c r="B214" s="37"/>
      <c r="C214" s="216" t="s">
        <v>313</v>
      </c>
      <c r="D214" s="216" t="s">
        <v>122</v>
      </c>
      <c r="E214" s="217" t="s">
        <v>314</v>
      </c>
      <c r="F214" s="218" t="s">
        <v>315</v>
      </c>
      <c r="G214" s="219" t="s">
        <v>159</v>
      </c>
      <c r="H214" s="220">
        <v>1</v>
      </c>
      <c r="I214" s="221"/>
      <c r="J214" s="222">
        <f>ROUND(I214*H214,2)</f>
        <v>0</v>
      </c>
      <c r="K214" s="218" t="s">
        <v>136</v>
      </c>
      <c r="L214" s="42"/>
      <c r="M214" s="223" t="s">
        <v>1</v>
      </c>
      <c r="N214" s="224" t="s">
        <v>38</v>
      </c>
      <c r="O214" s="8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137</v>
      </c>
      <c r="AT214" s="227" t="s">
        <v>122</v>
      </c>
      <c r="AU214" s="227" t="s">
        <v>83</v>
      </c>
      <c r="AY214" s="15" t="s">
        <v>119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81</v>
      </c>
      <c r="BK214" s="228">
        <f>ROUND(I214*H214,2)</f>
        <v>0</v>
      </c>
      <c r="BL214" s="15" t="s">
        <v>137</v>
      </c>
      <c r="BM214" s="227" t="s">
        <v>316</v>
      </c>
    </row>
    <row r="215" s="2" customFormat="1">
      <c r="A215" s="36"/>
      <c r="B215" s="37"/>
      <c r="C215" s="38"/>
      <c r="D215" s="229" t="s">
        <v>128</v>
      </c>
      <c r="E215" s="38"/>
      <c r="F215" s="230" t="s">
        <v>317</v>
      </c>
      <c r="G215" s="38"/>
      <c r="H215" s="38"/>
      <c r="I215" s="231"/>
      <c r="J215" s="38"/>
      <c r="K215" s="38"/>
      <c r="L215" s="42"/>
      <c r="M215" s="232"/>
      <c r="N215" s="233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128</v>
      </c>
      <c r="AU215" s="15" t="s">
        <v>83</v>
      </c>
    </row>
    <row r="216" s="2" customFormat="1" ht="24.15" customHeight="1">
      <c r="A216" s="36"/>
      <c r="B216" s="37"/>
      <c r="C216" s="234" t="s">
        <v>318</v>
      </c>
      <c r="D216" s="234" t="s">
        <v>140</v>
      </c>
      <c r="E216" s="235" t="s">
        <v>319</v>
      </c>
      <c r="F216" s="236" t="s">
        <v>320</v>
      </c>
      <c r="G216" s="237" t="s">
        <v>159</v>
      </c>
      <c r="H216" s="238">
        <v>1</v>
      </c>
      <c r="I216" s="239"/>
      <c r="J216" s="240">
        <f>ROUND(I216*H216,2)</f>
        <v>0</v>
      </c>
      <c r="K216" s="236" t="s">
        <v>1</v>
      </c>
      <c r="L216" s="241"/>
      <c r="M216" s="242" t="s">
        <v>1</v>
      </c>
      <c r="N216" s="243" t="s">
        <v>38</v>
      </c>
      <c r="O216" s="89"/>
      <c r="P216" s="225">
        <f>O216*H216</f>
        <v>0</v>
      </c>
      <c r="Q216" s="225">
        <v>0.01025</v>
      </c>
      <c r="R216" s="225">
        <f>Q216*H216</f>
        <v>0.01025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143</v>
      </c>
      <c r="AT216" s="227" t="s">
        <v>140</v>
      </c>
      <c r="AU216" s="227" t="s">
        <v>83</v>
      </c>
      <c r="AY216" s="15" t="s">
        <v>119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81</v>
      </c>
      <c r="BK216" s="228">
        <f>ROUND(I216*H216,2)</f>
        <v>0</v>
      </c>
      <c r="BL216" s="15" t="s">
        <v>137</v>
      </c>
      <c r="BM216" s="227" t="s">
        <v>321</v>
      </c>
    </row>
    <row r="217" s="2" customFormat="1">
      <c r="A217" s="36"/>
      <c r="B217" s="37"/>
      <c r="C217" s="38"/>
      <c r="D217" s="229" t="s">
        <v>128</v>
      </c>
      <c r="E217" s="38"/>
      <c r="F217" s="230" t="s">
        <v>320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128</v>
      </c>
      <c r="AU217" s="15" t="s">
        <v>83</v>
      </c>
    </row>
    <row r="218" s="2" customFormat="1" ht="16.5" customHeight="1">
      <c r="A218" s="36"/>
      <c r="B218" s="37"/>
      <c r="C218" s="234" t="s">
        <v>322</v>
      </c>
      <c r="D218" s="234" t="s">
        <v>140</v>
      </c>
      <c r="E218" s="235" t="s">
        <v>323</v>
      </c>
      <c r="F218" s="236" t="s">
        <v>324</v>
      </c>
      <c r="G218" s="237" t="s">
        <v>159</v>
      </c>
      <c r="H218" s="238">
        <v>2</v>
      </c>
      <c r="I218" s="239"/>
      <c r="J218" s="240">
        <f>ROUND(I218*H218,2)</f>
        <v>0</v>
      </c>
      <c r="K218" s="236" t="s">
        <v>1</v>
      </c>
      <c r="L218" s="241"/>
      <c r="M218" s="242" t="s">
        <v>1</v>
      </c>
      <c r="N218" s="243" t="s">
        <v>38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143</v>
      </c>
      <c r="AT218" s="227" t="s">
        <v>140</v>
      </c>
      <c r="AU218" s="227" t="s">
        <v>83</v>
      </c>
      <c r="AY218" s="15" t="s">
        <v>119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81</v>
      </c>
      <c r="BK218" s="228">
        <f>ROUND(I218*H218,2)</f>
        <v>0</v>
      </c>
      <c r="BL218" s="15" t="s">
        <v>137</v>
      </c>
      <c r="BM218" s="227" t="s">
        <v>325</v>
      </c>
    </row>
    <row r="219" s="2" customFormat="1">
      <c r="A219" s="36"/>
      <c r="B219" s="37"/>
      <c r="C219" s="38"/>
      <c r="D219" s="229" t="s">
        <v>128</v>
      </c>
      <c r="E219" s="38"/>
      <c r="F219" s="230" t="s">
        <v>324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128</v>
      </c>
      <c r="AU219" s="15" t="s">
        <v>83</v>
      </c>
    </row>
    <row r="220" s="2" customFormat="1" ht="24.15" customHeight="1">
      <c r="A220" s="36"/>
      <c r="B220" s="37"/>
      <c r="C220" s="216" t="s">
        <v>326</v>
      </c>
      <c r="D220" s="216" t="s">
        <v>122</v>
      </c>
      <c r="E220" s="217" t="s">
        <v>327</v>
      </c>
      <c r="F220" s="218" t="s">
        <v>328</v>
      </c>
      <c r="G220" s="219" t="s">
        <v>159</v>
      </c>
      <c r="H220" s="220">
        <v>1</v>
      </c>
      <c r="I220" s="221"/>
      <c r="J220" s="222">
        <f>ROUND(I220*H220,2)</f>
        <v>0</v>
      </c>
      <c r="K220" s="218" t="s">
        <v>136</v>
      </c>
      <c r="L220" s="42"/>
      <c r="M220" s="223" t="s">
        <v>1</v>
      </c>
      <c r="N220" s="224" t="s">
        <v>38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137</v>
      </c>
      <c r="AT220" s="227" t="s">
        <v>122</v>
      </c>
      <c r="AU220" s="227" t="s">
        <v>83</v>
      </c>
      <c r="AY220" s="15" t="s">
        <v>119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81</v>
      </c>
      <c r="BK220" s="228">
        <f>ROUND(I220*H220,2)</f>
        <v>0</v>
      </c>
      <c r="BL220" s="15" t="s">
        <v>137</v>
      </c>
      <c r="BM220" s="227" t="s">
        <v>329</v>
      </c>
    </row>
    <row r="221" s="2" customFormat="1">
      <c r="A221" s="36"/>
      <c r="B221" s="37"/>
      <c r="C221" s="38"/>
      <c r="D221" s="229" t="s">
        <v>128</v>
      </c>
      <c r="E221" s="38"/>
      <c r="F221" s="230" t="s">
        <v>330</v>
      </c>
      <c r="G221" s="38"/>
      <c r="H221" s="38"/>
      <c r="I221" s="231"/>
      <c r="J221" s="38"/>
      <c r="K221" s="38"/>
      <c r="L221" s="42"/>
      <c r="M221" s="232"/>
      <c r="N221" s="233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128</v>
      </c>
      <c r="AU221" s="15" t="s">
        <v>83</v>
      </c>
    </row>
    <row r="222" s="2" customFormat="1" ht="24.15" customHeight="1">
      <c r="A222" s="36"/>
      <c r="B222" s="37"/>
      <c r="C222" s="216" t="s">
        <v>331</v>
      </c>
      <c r="D222" s="216" t="s">
        <v>122</v>
      </c>
      <c r="E222" s="217" t="s">
        <v>332</v>
      </c>
      <c r="F222" s="218" t="s">
        <v>333</v>
      </c>
      <c r="G222" s="219" t="s">
        <v>334</v>
      </c>
      <c r="H222" s="220">
        <v>1</v>
      </c>
      <c r="I222" s="221"/>
      <c r="J222" s="222">
        <f>ROUND(I222*H222,2)</f>
        <v>0</v>
      </c>
      <c r="K222" s="218" t="s">
        <v>1</v>
      </c>
      <c r="L222" s="42"/>
      <c r="M222" s="223" t="s">
        <v>1</v>
      </c>
      <c r="N222" s="224" t="s">
        <v>38</v>
      </c>
      <c r="O222" s="89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137</v>
      </c>
      <c r="AT222" s="227" t="s">
        <v>122</v>
      </c>
      <c r="AU222" s="227" t="s">
        <v>83</v>
      </c>
      <c r="AY222" s="15" t="s">
        <v>119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81</v>
      </c>
      <c r="BK222" s="228">
        <f>ROUND(I222*H222,2)</f>
        <v>0</v>
      </c>
      <c r="BL222" s="15" t="s">
        <v>137</v>
      </c>
      <c r="BM222" s="227" t="s">
        <v>335</v>
      </c>
    </row>
    <row r="223" s="2" customFormat="1">
      <c r="A223" s="36"/>
      <c r="B223" s="37"/>
      <c r="C223" s="38"/>
      <c r="D223" s="229" t="s">
        <v>128</v>
      </c>
      <c r="E223" s="38"/>
      <c r="F223" s="230" t="s">
        <v>333</v>
      </c>
      <c r="G223" s="38"/>
      <c r="H223" s="38"/>
      <c r="I223" s="231"/>
      <c r="J223" s="38"/>
      <c r="K223" s="38"/>
      <c r="L223" s="42"/>
      <c r="M223" s="256"/>
      <c r="N223" s="257"/>
      <c r="O223" s="258"/>
      <c r="P223" s="258"/>
      <c r="Q223" s="258"/>
      <c r="R223" s="258"/>
      <c r="S223" s="258"/>
      <c r="T223" s="259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128</v>
      </c>
      <c r="AU223" s="15" t="s">
        <v>83</v>
      </c>
    </row>
    <row r="224" s="2" customFormat="1" ht="6.96" customHeight="1">
      <c r="A224" s="36"/>
      <c r="B224" s="64"/>
      <c r="C224" s="65"/>
      <c r="D224" s="65"/>
      <c r="E224" s="65"/>
      <c r="F224" s="65"/>
      <c r="G224" s="65"/>
      <c r="H224" s="65"/>
      <c r="I224" s="65"/>
      <c r="J224" s="65"/>
      <c r="K224" s="65"/>
      <c r="L224" s="42"/>
      <c r="M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</sheetData>
  <sheetProtection sheet="1" autoFilter="0" formatColumns="0" formatRows="0" objects="1" scenarios="1" spinCount="100000" saltValue="3rT7Zl3oyDQhAomgYlSUVc79dfpxVwOB17KCmeZR7gOGmuNP9QvSmur67o097R/ZhLuS2ntf/zYBEEQ6HMkd0w==" hashValue="5eSfgao6iJW/ZWiGna507qVkYknMRTx1ljVYrIm+v0HPfF4dSTa8G8ZakL+8ZOpKLXH3/dGAHUWatYUQr0Z0cw==" algorithmName="SHA-512" password="CC35"/>
  <autoFilter ref="C119:K22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92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Ochlazování kanceláří MÚ Nový Bor (4.NP)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336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14. 11. 2024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ROUND((SUM(BE122:BE163)),  2)</f>
        <v>0</v>
      </c>
      <c r="G33" s="36"/>
      <c r="H33" s="36"/>
      <c r="I33" s="153">
        <v>0.20999999999999999</v>
      </c>
      <c r="J33" s="152">
        <f>ROUND(((SUM(BE122:BE163))*I33),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ROUND((SUM(BF122:BF163)),  2)</f>
        <v>0</v>
      </c>
      <c r="G34" s="36"/>
      <c r="H34" s="36"/>
      <c r="I34" s="153">
        <v>0.12</v>
      </c>
      <c r="J34" s="152">
        <f>ROUND(((SUM(BF122:BF163))*I34),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ROUND((SUM(BG122:BG163)),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ROUND((SUM(BH122:BH163)),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ROUND((SUM(BI122:BI163)),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95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Ochlazování kanceláří MÚ Nový Bor (4.NP)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D.1.4.O - Odvod kondenzátu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14. 11. 2024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96</v>
      </c>
      <c r="D94" s="174"/>
      <c r="E94" s="174"/>
      <c r="F94" s="174"/>
      <c r="G94" s="174"/>
      <c r="H94" s="174"/>
      <c r="I94" s="174"/>
      <c r="J94" s="175" t="s">
        <v>97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98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99</v>
      </c>
    </row>
    <row r="97" s="9" customFormat="1" ht="24.96" customHeight="1">
      <c r="A97" s="9"/>
      <c r="B97" s="177"/>
      <c r="C97" s="178"/>
      <c r="D97" s="179" t="s">
        <v>100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337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102</v>
      </c>
      <c r="E99" s="180"/>
      <c r="F99" s="180"/>
      <c r="G99" s="180"/>
      <c r="H99" s="180"/>
      <c r="I99" s="180"/>
      <c r="J99" s="181">
        <f>J148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338</v>
      </c>
      <c r="E100" s="186"/>
      <c r="F100" s="186"/>
      <c r="G100" s="186"/>
      <c r="H100" s="186"/>
      <c r="I100" s="186"/>
      <c r="J100" s="187">
        <f>J149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339</v>
      </c>
      <c r="E101" s="186"/>
      <c r="F101" s="186"/>
      <c r="G101" s="186"/>
      <c r="H101" s="186"/>
      <c r="I101" s="186"/>
      <c r="J101" s="187">
        <f>J154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340</v>
      </c>
      <c r="E102" s="186"/>
      <c r="F102" s="186"/>
      <c r="G102" s="186"/>
      <c r="H102" s="186"/>
      <c r="I102" s="186"/>
      <c r="J102" s="187">
        <f>J157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104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Ochlazování kanceláří MÚ Nový Bor (4.NP)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93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D.1.4.O - Odvod kondenzátu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 xml:space="preserve"> </v>
      </c>
      <c r="G116" s="38"/>
      <c r="H116" s="38"/>
      <c r="I116" s="30" t="s">
        <v>22</v>
      </c>
      <c r="J116" s="77" t="str">
        <f>IF(J12="","",J12)</f>
        <v>14. 11. 2024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 xml:space="preserve"> </v>
      </c>
      <c r="G118" s="38"/>
      <c r="H118" s="38"/>
      <c r="I118" s="30" t="s">
        <v>29</v>
      </c>
      <c r="J118" s="34" t="str">
        <f>E21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27</v>
      </c>
      <c r="D119" s="38"/>
      <c r="E119" s="38"/>
      <c r="F119" s="25" t="str">
        <f>IF(E18="","",E18)</f>
        <v>Vyplň údaj</v>
      </c>
      <c r="G119" s="38"/>
      <c r="H119" s="38"/>
      <c r="I119" s="30" t="s">
        <v>31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105</v>
      </c>
      <c r="D121" s="192" t="s">
        <v>58</v>
      </c>
      <c r="E121" s="192" t="s">
        <v>54</v>
      </c>
      <c r="F121" s="192" t="s">
        <v>55</v>
      </c>
      <c r="G121" s="192" t="s">
        <v>106</v>
      </c>
      <c r="H121" s="192" t="s">
        <v>107</v>
      </c>
      <c r="I121" s="192" t="s">
        <v>108</v>
      </c>
      <c r="J121" s="192" t="s">
        <v>97</v>
      </c>
      <c r="K121" s="193" t="s">
        <v>109</v>
      </c>
      <c r="L121" s="194"/>
      <c r="M121" s="98" t="s">
        <v>1</v>
      </c>
      <c r="N121" s="99" t="s">
        <v>37</v>
      </c>
      <c r="O121" s="99" t="s">
        <v>110</v>
      </c>
      <c r="P121" s="99" t="s">
        <v>111</v>
      </c>
      <c r="Q121" s="99" t="s">
        <v>112</v>
      </c>
      <c r="R121" s="99" t="s">
        <v>113</v>
      </c>
      <c r="S121" s="99" t="s">
        <v>114</v>
      </c>
      <c r="T121" s="100" t="s">
        <v>115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116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P123+P148</f>
        <v>0</v>
      </c>
      <c r="Q122" s="102"/>
      <c r="R122" s="197">
        <f>R123+R148</f>
        <v>0.26807199999999998</v>
      </c>
      <c r="S122" s="102"/>
      <c r="T122" s="198">
        <f>T123+T148</f>
        <v>0.01299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72</v>
      </c>
      <c r="AU122" s="15" t="s">
        <v>99</v>
      </c>
      <c r="BK122" s="199">
        <f>BK123+BK148</f>
        <v>0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117</v>
      </c>
      <c r="F123" s="203" t="s">
        <v>118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0.082542000000000004</v>
      </c>
      <c r="S123" s="208"/>
      <c r="T123" s="210">
        <f>T124</f>
        <v>0.01299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73</v>
      </c>
      <c r="AY123" s="211" t="s">
        <v>119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72</v>
      </c>
      <c r="E124" s="214" t="s">
        <v>170</v>
      </c>
      <c r="F124" s="214" t="s">
        <v>341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SUM(P125:P147)</f>
        <v>0</v>
      </c>
      <c r="Q124" s="208"/>
      <c r="R124" s="209">
        <f>SUM(R125:R147)</f>
        <v>0.082542000000000004</v>
      </c>
      <c r="S124" s="208"/>
      <c r="T124" s="210">
        <f>SUM(T125:T147)</f>
        <v>0.01299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72</v>
      </c>
      <c r="AU124" s="212" t="s">
        <v>81</v>
      </c>
      <c r="AY124" s="211" t="s">
        <v>119</v>
      </c>
      <c r="BK124" s="213">
        <f>SUM(BK125:BK147)</f>
        <v>0</v>
      </c>
    </row>
    <row r="125" s="2" customFormat="1" ht="16.5" customHeight="1">
      <c r="A125" s="36"/>
      <c r="B125" s="37"/>
      <c r="C125" s="216" t="s">
        <v>81</v>
      </c>
      <c r="D125" s="216" t="s">
        <v>122</v>
      </c>
      <c r="E125" s="217" t="s">
        <v>342</v>
      </c>
      <c r="F125" s="218" t="s">
        <v>343</v>
      </c>
      <c r="G125" s="219" t="s">
        <v>159</v>
      </c>
      <c r="H125" s="220">
        <v>35</v>
      </c>
      <c r="I125" s="221"/>
      <c r="J125" s="222">
        <f>ROUND(I125*H125,2)</f>
        <v>0</v>
      </c>
      <c r="K125" s="218" t="s">
        <v>136</v>
      </c>
      <c r="L125" s="42"/>
      <c r="M125" s="223" t="s">
        <v>1</v>
      </c>
      <c r="N125" s="224" t="s">
        <v>38</v>
      </c>
      <c r="O125" s="89"/>
      <c r="P125" s="225">
        <f>O125*H125</f>
        <v>0</v>
      </c>
      <c r="Q125" s="225">
        <v>0.0023400000000000001</v>
      </c>
      <c r="R125" s="225">
        <f>Q125*H125</f>
        <v>0.081900000000000001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126</v>
      </c>
      <c r="AT125" s="227" t="s">
        <v>122</v>
      </c>
      <c r="AU125" s="227" t="s">
        <v>83</v>
      </c>
      <c r="AY125" s="15" t="s">
        <v>119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81</v>
      </c>
      <c r="BK125" s="228">
        <f>ROUND(I125*H125,2)</f>
        <v>0</v>
      </c>
      <c r="BL125" s="15" t="s">
        <v>126</v>
      </c>
      <c r="BM125" s="227" t="s">
        <v>344</v>
      </c>
    </row>
    <row r="126" s="2" customFormat="1">
      <c r="A126" s="36"/>
      <c r="B126" s="37"/>
      <c r="C126" s="38"/>
      <c r="D126" s="229" t="s">
        <v>128</v>
      </c>
      <c r="E126" s="38"/>
      <c r="F126" s="230" t="s">
        <v>345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128</v>
      </c>
      <c r="AU126" s="15" t="s">
        <v>83</v>
      </c>
    </row>
    <row r="127" s="13" customFormat="1">
      <c r="A127" s="13"/>
      <c r="B127" s="244"/>
      <c r="C127" s="245"/>
      <c r="D127" s="229" t="s">
        <v>145</v>
      </c>
      <c r="E127" s="254" t="s">
        <v>1</v>
      </c>
      <c r="F127" s="246" t="s">
        <v>346</v>
      </c>
      <c r="G127" s="245"/>
      <c r="H127" s="247">
        <v>35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145</v>
      </c>
      <c r="AU127" s="253" t="s">
        <v>83</v>
      </c>
      <c r="AV127" s="13" t="s">
        <v>83</v>
      </c>
      <c r="AW127" s="13" t="s">
        <v>30</v>
      </c>
      <c r="AX127" s="13" t="s">
        <v>81</v>
      </c>
      <c r="AY127" s="253" t="s">
        <v>119</v>
      </c>
    </row>
    <row r="128" s="2" customFormat="1" ht="24.15" customHeight="1">
      <c r="A128" s="36"/>
      <c r="B128" s="37"/>
      <c r="C128" s="234" t="s">
        <v>83</v>
      </c>
      <c r="D128" s="234" t="s">
        <v>140</v>
      </c>
      <c r="E128" s="235" t="s">
        <v>347</v>
      </c>
      <c r="F128" s="236" t="s">
        <v>348</v>
      </c>
      <c r="G128" s="237" t="s">
        <v>159</v>
      </c>
      <c r="H128" s="238">
        <v>7</v>
      </c>
      <c r="I128" s="239"/>
      <c r="J128" s="240">
        <f>ROUND(I128*H128,2)</f>
        <v>0</v>
      </c>
      <c r="K128" s="236" t="s">
        <v>1</v>
      </c>
      <c r="L128" s="241"/>
      <c r="M128" s="242" t="s">
        <v>1</v>
      </c>
      <c r="N128" s="243" t="s">
        <v>38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166</v>
      </c>
      <c r="AT128" s="227" t="s">
        <v>140</v>
      </c>
      <c r="AU128" s="227" t="s">
        <v>83</v>
      </c>
      <c r="AY128" s="15" t="s">
        <v>119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81</v>
      </c>
      <c r="BK128" s="228">
        <f>ROUND(I128*H128,2)</f>
        <v>0</v>
      </c>
      <c r="BL128" s="15" t="s">
        <v>126</v>
      </c>
      <c r="BM128" s="227" t="s">
        <v>349</v>
      </c>
    </row>
    <row r="129" s="2" customFormat="1">
      <c r="A129" s="36"/>
      <c r="B129" s="37"/>
      <c r="C129" s="38"/>
      <c r="D129" s="229" t="s">
        <v>128</v>
      </c>
      <c r="E129" s="38"/>
      <c r="F129" s="230" t="s">
        <v>348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128</v>
      </c>
      <c r="AU129" s="15" t="s">
        <v>83</v>
      </c>
    </row>
    <row r="130" s="2" customFormat="1" ht="24.15" customHeight="1">
      <c r="A130" s="36"/>
      <c r="B130" s="37"/>
      <c r="C130" s="234" t="s">
        <v>120</v>
      </c>
      <c r="D130" s="234" t="s">
        <v>140</v>
      </c>
      <c r="E130" s="235" t="s">
        <v>350</v>
      </c>
      <c r="F130" s="236" t="s">
        <v>351</v>
      </c>
      <c r="G130" s="237" t="s">
        <v>159</v>
      </c>
      <c r="H130" s="238">
        <v>6</v>
      </c>
      <c r="I130" s="239"/>
      <c r="J130" s="240">
        <f>ROUND(I130*H130,2)</f>
        <v>0</v>
      </c>
      <c r="K130" s="236" t="s">
        <v>1</v>
      </c>
      <c r="L130" s="241"/>
      <c r="M130" s="242" t="s">
        <v>1</v>
      </c>
      <c r="N130" s="243" t="s">
        <v>38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166</v>
      </c>
      <c r="AT130" s="227" t="s">
        <v>140</v>
      </c>
      <c r="AU130" s="227" t="s">
        <v>83</v>
      </c>
      <c r="AY130" s="15" t="s">
        <v>119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81</v>
      </c>
      <c r="BK130" s="228">
        <f>ROUND(I130*H130,2)</f>
        <v>0</v>
      </c>
      <c r="BL130" s="15" t="s">
        <v>126</v>
      </c>
      <c r="BM130" s="227" t="s">
        <v>352</v>
      </c>
    </row>
    <row r="131" s="2" customFormat="1">
      <c r="A131" s="36"/>
      <c r="B131" s="37"/>
      <c r="C131" s="38"/>
      <c r="D131" s="229" t="s">
        <v>128</v>
      </c>
      <c r="E131" s="38"/>
      <c r="F131" s="230" t="s">
        <v>351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128</v>
      </c>
      <c r="AU131" s="15" t="s">
        <v>83</v>
      </c>
    </row>
    <row r="132" s="2" customFormat="1" ht="24.15" customHeight="1">
      <c r="A132" s="36"/>
      <c r="B132" s="37"/>
      <c r="C132" s="234" t="s">
        <v>126</v>
      </c>
      <c r="D132" s="234" t="s">
        <v>140</v>
      </c>
      <c r="E132" s="235" t="s">
        <v>353</v>
      </c>
      <c r="F132" s="236" t="s">
        <v>354</v>
      </c>
      <c r="G132" s="237" t="s">
        <v>159</v>
      </c>
      <c r="H132" s="238">
        <v>8</v>
      </c>
      <c r="I132" s="239"/>
      <c r="J132" s="240">
        <f>ROUND(I132*H132,2)</f>
        <v>0</v>
      </c>
      <c r="K132" s="236" t="s">
        <v>1</v>
      </c>
      <c r="L132" s="241"/>
      <c r="M132" s="242" t="s">
        <v>1</v>
      </c>
      <c r="N132" s="243" t="s">
        <v>38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166</v>
      </c>
      <c r="AT132" s="227" t="s">
        <v>140</v>
      </c>
      <c r="AU132" s="227" t="s">
        <v>83</v>
      </c>
      <c r="AY132" s="15" t="s">
        <v>119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81</v>
      </c>
      <c r="BK132" s="228">
        <f>ROUND(I132*H132,2)</f>
        <v>0</v>
      </c>
      <c r="BL132" s="15" t="s">
        <v>126</v>
      </c>
      <c r="BM132" s="227" t="s">
        <v>355</v>
      </c>
    </row>
    <row r="133" s="2" customFormat="1">
      <c r="A133" s="36"/>
      <c r="B133" s="37"/>
      <c r="C133" s="38"/>
      <c r="D133" s="229" t="s">
        <v>128</v>
      </c>
      <c r="E133" s="38"/>
      <c r="F133" s="230" t="s">
        <v>354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128</v>
      </c>
      <c r="AU133" s="15" t="s">
        <v>83</v>
      </c>
    </row>
    <row r="134" s="2" customFormat="1" ht="24.15" customHeight="1">
      <c r="A134" s="36"/>
      <c r="B134" s="37"/>
      <c r="C134" s="234" t="s">
        <v>151</v>
      </c>
      <c r="D134" s="234" t="s">
        <v>140</v>
      </c>
      <c r="E134" s="235" t="s">
        <v>356</v>
      </c>
      <c r="F134" s="236" t="s">
        <v>357</v>
      </c>
      <c r="G134" s="237" t="s">
        <v>159</v>
      </c>
      <c r="H134" s="238">
        <v>8</v>
      </c>
      <c r="I134" s="239"/>
      <c r="J134" s="240">
        <f>ROUND(I134*H134,2)</f>
        <v>0</v>
      </c>
      <c r="K134" s="236" t="s">
        <v>1</v>
      </c>
      <c r="L134" s="241"/>
      <c r="M134" s="242" t="s">
        <v>1</v>
      </c>
      <c r="N134" s="243" t="s">
        <v>38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166</v>
      </c>
      <c r="AT134" s="227" t="s">
        <v>140</v>
      </c>
      <c r="AU134" s="227" t="s">
        <v>83</v>
      </c>
      <c r="AY134" s="15" t="s">
        <v>119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81</v>
      </c>
      <c r="BK134" s="228">
        <f>ROUND(I134*H134,2)</f>
        <v>0</v>
      </c>
      <c r="BL134" s="15" t="s">
        <v>126</v>
      </c>
      <c r="BM134" s="227" t="s">
        <v>358</v>
      </c>
    </row>
    <row r="135" s="2" customFormat="1">
      <c r="A135" s="36"/>
      <c r="B135" s="37"/>
      <c r="C135" s="38"/>
      <c r="D135" s="229" t="s">
        <v>128</v>
      </c>
      <c r="E135" s="38"/>
      <c r="F135" s="230" t="s">
        <v>357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128</v>
      </c>
      <c r="AU135" s="15" t="s">
        <v>83</v>
      </c>
    </row>
    <row r="136" s="2" customFormat="1" ht="24.15" customHeight="1">
      <c r="A136" s="36"/>
      <c r="B136" s="37"/>
      <c r="C136" s="234" t="s">
        <v>156</v>
      </c>
      <c r="D136" s="234" t="s">
        <v>140</v>
      </c>
      <c r="E136" s="235" t="s">
        <v>359</v>
      </c>
      <c r="F136" s="236" t="s">
        <v>360</v>
      </c>
      <c r="G136" s="237" t="s">
        <v>159</v>
      </c>
      <c r="H136" s="238">
        <v>6</v>
      </c>
      <c r="I136" s="239"/>
      <c r="J136" s="240">
        <f>ROUND(I136*H136,2)</f>
        <v>0</v>
      </c>
      <c r="K136" s="236" t="s">
        <v>1</v>
      </c>
      <c r="L136" s="241"/>
      <c r="M136" s="242" t="s">
        <v>1</v>
      </c>
      <c r="N136" s="243" t="s">
        <v>38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166</v>
      </c>
      <c r="AT136" s="227" t="s">
        <v>140</v>
      </c>
      <c r="AU136" s="227" t="s">
        <v>83</v>
      </c>
      <c r="AY136" s="15" t="s">
        <v>119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81</v>
      </c>
      <c r="BK136" s="228">
        <f>ROUND(I136*H136,2)</f>
        <v>0</v>
      </c>
      <c r="BL136" s="15" t="s">
        <v>126</v>
      </c>
      <c r="BM136" s="227" t="s">
        <v>361</v>
      </c>
    </row>
    <row r="137" s="2" customFormat="1">
      <c r="A137" s="36"/>
      <c r="B137" s="37"/>
      <c r="C137" s="38"/>
      <c r="D137" s="229" t="s">
        <v>128</v>
      </c>
      <c r="E137" s="38"/>
      <c r="F137" s="230" t="s">
        <v>360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128</v>
      </c>
      <c r="AU137" s="15" t="s">
        <v>83</v>
      </c>
    </row>
    <row r="138" s="2" customFormat="1" ht="16.5" customHeight="1">
      <c r="A138" s="36"/>
      <c r="B138" s="37"/>
      <c r="C138" s="234" t="s">
        <v>162</v>
      </c>
      <c r="D138" s="234" t="s">
        <v>140</v>
      </c>
      <c r="E138" s="235" t="s">
        <v>362</v>
      </c>
      <c r="F138" s="236" t="s">
        <v>363</v>
      </c>
      <c r="G138" s="237" t="s">
        <v>159</v>
      </c>
      <c r="H138" s="238">
        <v>35</v>
      </c>
      <c r="I138" s="239"/>
      <c r="J138" s="240">
        <f>ROUND(I138*H138,2)</f>
        <v>0</v>
      </c>
      <c r="K138" s="236" t="s">
        <v>1</v>
      </c>
      <c r="L138" s="241"/>
      <c r="M138" s="242" t="s">
        <v>1</v>
      </c>
      <c r="N138" s="243" t="s">
        <v>38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166</v>
      </c>
      <c r="AT138" s="227" t="s">
        <v>140</v>
      </c>
      <c r="AU138" s="227" t="s">
        <v>83</v>
      </c>
      <c r="AY138" s="15" t="s">
        <v>119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81</v>
      </c>
      <c r="BK138" s="228">
        <f>ROUND(I138*H138,2)</f>
        <v>0</v>
      </c>
      <c r="BL138" s="15" t="s">
        <v>126</v>
      </c>
      <c r="BM138" s="227" t="s">
        <v>364</v>
      </c>
    </row>
    <row r="139" s="2" customFormat="1">
      <c r="A139" s="36"/>
      <c r="B139" s="37"/>
      <c r="C139" s="38"/>
      <c r="D139" s="229" t="s">
        <v>128</v>
      </c>
      <c r="E139" s="38"/>
      <c r="F139" s="230" t="s">
        <v>363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128</v>
      </c>
      <c r="AU139" s="15" t="s">
        <v>83</v>
      </c>
    </row>
    <row r="140" s="2" customFormat="1" ht="24.15" customHeight="1">
      <c r="A140" s="36"/>
      <c r="B140" s="37"/>
      <c r="C140" s="216" t="s">
        <v>166</v>
      </c>
      <c r="D140" s="216" t="s">
        <v>122</v>
      </c>
      <c r="E140" s="217" t="s">
        <v>365</v>
      </c>
      <c r="F140" s="218" t="s">
        <v>366</v>
      </c>
      <c r="G140" s="219" t="s">
        <v>135</v>
      </c>
      <c r="H140" s="220">
        <v>3.8999999999999999</v>
      </c>
      <c r="I140" s="221"/>
      <c r="J140" s="222">
        <f>ROUND(I140*H140,2)</f>
        <v>0</v>
      </c>
      <c r="K140" s="218" t="s">
        <v>136</v>
      </c>
      <c r="L140" s="42"/>
      <c r="M140" s="223" t="s">
        <v>1</v>
      </c>
      <c r="N140" s="224" t="s">
        <v>38</v>
      </c>
      <c r="O140" s="89"/>
      <c r="P140" s="225">
        <f>O140*H140</f>
        <v>0</v>
      </c>
      <c r="Q140" s="225">
        <v>9.0000000000000006E-05</v>
      </c>
      <c r="R140" s="225">
        <f>Q140*H140</f>
        <v>0.00035100000000000002</v>
      </c>
      <c r="S140" s="225">
        <v>0.0030000000000000001</v>
      </c>
      <c r="T140" s="226">
        <f>S140*H140</f>
        <v>0.0117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126</v>
      </c>
      <c r="AT140" s="227" t="s">
        <v>122</v>
      </c>
      <c r="AU140" s="227" t="s">
        <v>83</v>
      </c>
      <c r="AY140" s="15" t="s">
        <v>119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81</v>
      </c>
      <c r="BK140" s="228">
        <f>ROUND(I140*H140,2)</f>
        <v>0</v>
      </c>
      <c r="BL140" s="15" t="s">
        <v>126</v>
      </c>
      <c r="BM140" s="227" t="s">
        <v>367</v>
      </c>
    </row>
    <row r="141" s="2" customFormat="1">
      <c r="A141" s="36"/>
      <c r="B141" s="37"/>
      <c r="C141" s="38"/>
      <c r="D141" s="229" t="s">
        <v>128</v>
      </c>
      <c r="E141" s="38"/>
      <c r="F141" s="230" t="s">
        <v>368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128</v>
      </c>
      <c r="AU141" s="15" t="s">
        <v>83</v>
      </c>
    </row>
    <row r="142" s="13" customFormat="1">
      <c r="A142" s="13"/>
      <c r="B142" s="244"/>
      <c r="C142" s="245"/>
      <c r="D142" s="229" t="s">
        <v>145</v>
      </c>
      <c r="E142" s="254" t="s">
        <v>1</v>
      </c>
      <c r="F142" s="246" t="s">
        <v>369</v>
      </c>
      <c r="G142" s="245"/>
      <c r="H142" s="247">
        <v>3.8999999999999999</v>
      </c>
      <c r="I142" s="248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145</v>
      </c>
      <c r="AU142" s="253" t="s">
        <v>83</v>
      </c>
      <c r="AV142" s="13" t="s">
        <v>83</v>
      </c>
      <c r="AW142" s="13" t="s">
        <v>30</v>
      </c>
      <c r="AX142" s="13" t="s">
        <v>81</v>
      </c>
      <c r="AY142" s="253" t="s">
        <v>119</v>
      </c>
    </row>
    <row r="143" s="2" customFormat="1" ht="24.15" customHeight="1">
      <c r="A143" s="36"/>
      <c r="B143" s="37"/>
      <c r="C143" s="216" t="s">
        <v>170</v>
      </c>
      <c r="D143" s="216" t="s">
        <v>122</v>
      </c>
      <c r="E143" s="217" t="s">
        <v>370</v>
      </c>
      <c r="F143" s="218" t="s">
        <v>371</v>
      </c>
      <c r="G143" s="219" t="s">
        <v>135</v>
      </c>
      <c r="H143" s="220">
        <v>0.29999999999999999</v>
      </c>
      <c r="I143" s="221"/>
      <c r="J143" s="222">
        <f>ROUND(I143*H143,2)</f>
        <v>0</v>
      </c>
      <c r="K143" s="218" t="s">
        <v>136</v>
      </c>
      <c r="L143" s="42"/>
      <c r="M143" s="223" t="s">
        <v>1</v>
      </c>
      <c r="N143" s="224" t="s">
        <v>38</v>
      </c>
      <c r="O143" s="89"/>
      <c r="P143" s="225">
        <f>O143*H143</f>
        <v>0</v>
      </c>
      <c r="Q143" s="225">
        <v>0.00097000000000000005</v>
      </c>
      <c r="R143" s="225">
        <f>Q143*H143</f>
        <v>0.00029100000000000003</v>
      </c>
      <c r="S143" s="225">
        <v>0.0043</v>
      </c>
      <c r="T143" s="226">
        <f>S143*H143</f>
        <v>0.0012899999999999999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126</v>
      </c>
      <c r="AT143" s="227" t="s">
        <v>122</v>
      </c>
      <c r="AU143" s="227" t="s">
        <v>83</v>
      </c>
      <c r="AY143" s="15" t="s">
        <v>119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81</v>
      </c>
      <c r="BK143" s="228">
        <f>ROUND(I143*H143,2)</f>
        <v>0</v>
      </c>
      <c r="BL143" s="15" t="s">
        <v>126</v>
      </c>
      <c r="BM143" s="227" t="s">
        <v>372</v>
      </c>
    </row>
    <row r="144" s="2" customFormat="1">
      <c r="A144" s="36"/>
      <c r="B144" s="37"/>
      <c r="C144" s="38"/>
      <c r="D144" s="229" t="s">
        <v>128</v>
      </c>
      <c r="E144" s="38"/>
      <c r="F144" s="230" t="s">
        <v>373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128</v>
      </c>
      <c r="AU144" s="15" t="s">
        <v>83</v>
      </c>
    </row>
    <row r="145" s="13" customFormat="1">
      <c r="A145" s="13"/>
      <c r="B145" s="244"/>
      <c r="C145" s="245"/>
      <c r="D145" s="229" t="s">
        <v>145</v>
      </c>
      <c r="E145" s="254" t="s">
        <v>1</v>
      </c>
      <c r="F145" s="246" t="s">
        <v>374</v>
      </c>
      <c r="G145" s="245"/>
      <c r="H145" s="247">
        <v>0.29999999999999999</v>
      </c>
      <c r="I145" s="248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145</v>
      </c>
      <c r="AU145" s="253" t="s">
        <v>83</v>
      </c>
      <c r="AV145" s="13" t="s">
        <v>83</v>
      </c>
      <c r="AW145" s="13" t="s">
        <v>30</v>
      </c>
      <c r="AX145" s="13" t="s">
        <v>81</v>
      </c>
      <c r="AY145" s="253" t="s">
        <v>119</v>
      </c>
    </row>
    <row r="146" s="2" customFormat="1" ht="24.15" customHeight="1">
      <c r="A146" s="36"/>
      <c r="B146" s="37"/>
      <c r="C146" s="216" t="s">
        <v>175</v>
      </c>
      <c r="D146" s="216" t="s">
        <v>122</v>
      </c>
      <c r="E146" s="217" t="s">
        <v>375</v>
      </c>
      <c r="F146" s="218" t="s">
        <v>376</v>
      </c>
      <c r="G146" s="219" t="s">
        <v>334</v>
      </c>
      <c r="H146" s="220">
        <v>1</v>
      </c>
      <c r="I146" s="221"/>
      <c r="J146" s="222">
        <f>ROUND(I146*H146,2)</f>
        <v>0</v>
      </c>
      <c r="K146" s="218" t="s">
        <v>1</v>
      </c>
      <c r="L146" s="42"/>
      <c r="M146" s="223" t="s">
        <v>1</v>
      </c>
      <c r="N146" s="224" t="s">
        <v>38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126</v>
      </c>
      <c r="AT146" s="227" t="s">
        <v>122</v>
      </c>
      <c r="AU146" s="227" t="s">
        <v>83</v>
      </c>
      <c r="AY146" s="15" t="s">
        <v>119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81</v>
      </c>
      <c r="BK146" s="228">
        <f>ROUND(I146*H146,2)</f>
        <v>0</v>
      </c>
      <c r="BL146" s="15" t="s">
        <v>126</v>
      </c>
      <c r="BM146" s="227" t="s">
        <v>377</v>
      </c>
    </row>
    <row r="147" s="2" customFormat="1">
      <c r="A147" s="36"/>
      <c r="B147" s="37"/>
      <c r="C147" s="38"/>
      <c r="D147" s="229" t="s">
        <v>128</v>
      </c>
      <c r="E147" s="38"/>
      <c r="F147" s="230" t="s">
        <v>376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128</v>
      </c>
      <c r="AU147" s="15" t="s">
        <v>83</v>
      </c>
    </row>
    <row r="148" s="12" customFormat="1" ht="25.92" customHeight="1">
      <c r="A148" s="12"/>
      <c r="B148" s="200"/>
      <c r="C148" s="201"/>
      <c r="D148" s="202" t="s">
        <v>72</v>
      </c>
      <c r="E148" s="203" t="s">
        <v>129</v>
      </c>
      <c r="F148" s="203" t="s">
        <v>130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P149+P154+P157</f>
        <v>0</v>
      </c>
      <c r="Q148" s="208"/>
      <c r="R148" s="209">
        <f>R149+R154+R157</f>
        <v>0.18553</v>
      </c>
      <c r="S148" s="208"/>
      <c r="T148" s="210">
        <f>T149+T154+T157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72</v>
      </c>
      <c r="AU148" s="212" t="s">
        <v>73</v>
      </c>
      <c r="AY148" s="211" t="s">
        <v>119</v>
      </c>
      <c r="BK148" s="213">
        <f>BK149+BK154+BK157</f>
        <v>0</v>
      </c>
    </row>
    <row r="149" s="12" customFormat="1" ht="22.8" customHeight="1">
      <c r="A149" s="12"/>
      <c r="B149" s="200"/>
      <c r="C149" s="201"/>
      <c r="D149" s="202" t="s">
        <v>72</v>
      </c>
      <c r="E149" s="214" t="s">
        <v>378</v>
      </c>
      <c r="F149" s="214" t="s">
        <v>379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SUM(P150:P153)</f>
        <v>0</v>
      </c>
      <c r="Q149" s="208"/>
      <c r="R149" s="209">
        <f>SUM(R150:R153)</f>
        <v>0.03168</v>
      </c>
      <c r="S149" s="208"/>
      <c r="T149" s="210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72</v>
      </c>
      <c r="AU149" s="212" t="s">
        <v>81</v>
      </c>
      <c r="AY149" s="211" t="s">
        <v>119</v>
      </c>
      <c r="BK149" s="213">
        <f>SUM(BK150:BK153)</f>
        <v>0</v>
      </c>
    </row>
    <row r="150" s="2" customFormat="1" ht="16.5" customHeight="1">
      <c r="A150" s="36"/>
      <c r="B150" s="37"/>
      <c r="C150" s="216" t="s">
        <v>180</v>
      </c>
      <c r="D150" s="216" t="s">
        <v>122</v>
      </c>
      <c r="E150" s="217" t="s">
        <v>380</v>
      </c>
      <c r="F150" s="218" t="s">
        <v>381</v>
      </c>
      <c r="G150" s="219" t="s">
        <v>135</v>
      </c>
      <c r="H150" s="220">
        <v>43</v>
      </c>
      <c r="I150" s="221"/>
      <c r="J150" s="222">
        <f>ROUND(I150*H150,2)</f>
        <v>0</v>
      </c>
      <c r="K150" s="218" t="s">
        <v>1</v>
      </c>
      <c r="L150" s="42"/>
      <c r="M150" s="223" t="s">
        <v>1</v>
      </c>
      <c r="N150" s="224" t="s">
        <v>38</v>
      </c>
      <c r="O150" s="89"/>
      <c r="P150" s="225">
        <f>O150*H150</f>
        <v>0</v>
      </c>
      <c r="Q150" s="225">
        <v>0.00036000000000000002</v>
      </c>
      <c r="R150" s="225">
        <f>Q150*H150</f>
        <v>0.015480000000000001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137</v>
      </c>
      <c r="AT150" s="227" t="s">
        <v>122</v>
      </c>
      <c r="AU150" s="227" t="s">
        <v>83</v>
      </c>
      <c r="AY150" s="15" t="s">
        <v>119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81</v>
      </c>
      <c r="BK150" s="228">
        <f>ROUND(I150*H150,2)</f>
        <v>0</v>
      </c>
      <c r="BL150" s="15" t="s">
        <v>137</v>
      </c>
      <c r="BM150" s="227" t="s">
        <v>382</v>
      </c>
    </row>
    <row r="151" s="2" customFormat="1">
      <c r="A151" s="36"/>
      <c r="B151" s="37"/>
      <c r="C151" s="38"/>
      <c r="D151" s="229" t="s">
        <v>128</v>
      </c>
      <c r="E151" s="38"/>
      <c r="F151" s="230" t="s">
        <v>383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128</v>
      </c>
      <c r="AU151" s="15" t="s">
        <v>83</v>
      </c>
    </row>
    <row r="152" s="2" customFormat="1" ht="16.5" customHeight="1">
      <c r="A152" s="36"/>
      <c r="B152" s="37"/>
      <c r="C152" s="216" t="s">
        <v>8</v>
      </c>
      <c r="D152" s="216" t="s">
        <v>122</v>
      </c>
      <c r="E152" s="217" t="s">
        <v>384</v>
      </c>
      <c r="F152" s="218" t="s">
        <v>385</v>
      </c>
      <c r="G152" s="219" t="s">
        <v>135</v>
      </c>
      <c r="H152" s="220">
        <v>45</v>
      </c>
      <c r="I152" s="221"/>
      <c r="J152" s="222">
        <f>ROUND(I152*H152,2)</f>
        <v>0</v>
      </c>
      <c r="K152" s="218" t="s">
        <v>136</v>
      </c>
      <c r="L152" s="42"/>
      <c r="M152" s="223" t="s">
        <v>1</v>
      </c>
      <c r="N152" s="224" t="s">
        <v>38</v>
      </c>
      <c r="O152" s="89"/>
      <c r="P152" s="225">
        <f>O152*H152</f>
        <v>0</v>
      </c>
      <c r="Q152" s="225">
        <v>0.00036000000000000002</v>
      </c>
      <c r="R152" s="225">
        <f>Q152*H152</f>
        <v>0.016200000000000003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137</v>
      </c>
      <c r="AT152" s="227" t="s">
        <v>122</v>
      </c>
      <c r="AU152" s="227" t="s">
        <v>83</v>
      </c>
      <c r="AY152" s="15" t="s">
        <v>119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81</v>
      </c>
      <c r="BK152" s="228">
        <f>ROUND(I152*H152,2)</f>
        <v>0</v>
      </c>
      <c r="BL152" s="15" t="s">
        <v>137</v>
      </c>
      <c r="BM152" s="227" t="s">
        <v>386</v>
      </c>
    </row>
    <row r="153" s="2" customFormat="1">
      <c r="A153" s="36"/>
      <c r="B153" s="37"/>
      <c r="C153" s="38"/>
      <c r="D153" s="229" t="s">
        <v>128</v>
      </c>
      <c r="E153" s="38"/>
      <c r="F153" s="230" t="s">
        <v>387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128</v>
      </c>
      <c r="AU153" s="15" t="s">
        <v>83</v>
      </c>
    </row>
    <row r="154" s="12" customFormat="1" ht="22.8" customHeight="1">
      <c r="A154" s="12"/>
      <c r="B154" s="200"/>
      <c r="C154" s="201"/>
      <c r="D154" s="202" t="s">
        <v>72</v>
      </c>
      <c r="E154" s="214" t="s">
        <v>388</v>
      </c>
      <c r="F154" s="214" t="s">
        <v>389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SUM(P155:P156)</f>
        <v>0</v>
      </c>
      <c r="Q154" s="208"/>
      <c r="R154" s="209">
        <f>SUM(R155:R156)</f>
        <v>0.0038500000000000001</v>
      </c>
      <c r="S154" s="208"/>
      <c r="T154" s="210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72</v>
      </c>
      <c r="AU154" s="212" t="s">
        <v>81</v>
      </c>
      <c r="AY154" s="211" t="s">
        <v>119</v>
      </c>
      <c r="BK154" s="213">
        <f>SUM(BK155:BK156)</f>
        <v>0</v>
      </c>
    </row>
    <row r="155" s="2" customFormat="1" ht="24.15" customHeight="1">
      <c r="A155" s="36"/>
      <c r="B155" s="37"/>
      <c r="C155" s="216" t="s">
        <v>190</v>
      </c>
      <c r="D155" s="216" t="s">
        <v>122</v>
      </c>
      <c r="E155" s="217" t="s">
        <v>390</v>
      </c>
      <c r="F155" s="218" t="s">
        <v>391</v>
      </c>
      <c r="G155" s="219" t="s">
        <v>159</v>
      </c>
      <c r="H155" s="220">
        <v>35</v>
      </c>
      <c r="I155" s="221"/>
      <c r="J155" s="222">
        <f>ROUND(I155*H155,2)</f>
        <v>0</v>
      </c>
      <c r="K155" s="218" t="s">
        <v>136</v>
      </c>
      <c r="L155" s="42"/>
      <c r="M155" s="223" t="s">
        <v>1</v>
      </c>
      <c r="N155" s="224" t="s">
        <v>38</v>
      </c>
      <c r="O155" s="89"/>
      <c r="P155" s="225">
        <f>O155*H155</f>
        <v>0</v>
      </c>
      <c r="Q155" s="225">
        <v>0.00011</v>
      </c>
      <c r="R155" s="225">
        <f>Q155*H155</f>
        <v>0.0038500000000000001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137</v>
      </c>
      <c r="AT155" s="227" t="s">
        <v>122</v>
      </c>
      <c r="AU155" s="227" t="s">
        <v>83</v>
      </c>
      <c r="AY155" s="15" t="s">
        <v>119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81</v>
      </c>
      <c r="BK155" s="228">
        <f>ROUND(I155*H155,2)</f>
        <v>0</v>
      </c>
      <c r="BL155" s="15" t="s">
        <v>137</v>
      </c>
      <c r="BM155" s="227" t="s">
        <v>392</v>
      </c>
    </row>
    <row r="156" s="2" customFormat="1">
      <c r="A156" s="36"/>
      <c r="B156" s="37"/>
      <c r="C156" s="38"/>
      <c r="D156" s="229" t="s">
        <v>128</v>
      </c>
      <c r="E156" s="38"/>
      <c r="F156" s="230" t="s">
        <v>393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128</v>
      </c>
      <c r="AU156" s="15" t="s">
        <v>83</v>
      </c>
    </row>
    <row r="157" s="12" customFormat="1" ht="22.8" customHeight="1">
      <c r="A157" s="12"/>
      <c r="B157" s="200"/>
      <c r="C157" s="201"/>
      <c r="D157" s="202" t="s">
        <v>72</v>
      </c>
      <c r="E157" s="214" t="s">
        <v>394</v>
      </c>
      <c r="F157" s="214" t="s">
        <v>395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0.14999999999999999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72</v>
      </c>
      <c r="AU157" s="212" t="s">
        <v>81</v>
      </c>
      <c r="AY157" s="211" t="s">
        <v>119</v>
      </c>
      <c r="BK157" s="213">
        <f>SUM(BK158:BK163)</f>
        <v>0</v>
      </c>
    </row>
    <row r="158" s="2" customFormat="1" ht="24.15" customHeight="1">
      <c r="A158" s="36"/>
      <c r="B158" s="37"/>
      <c r="C158" s="216" t="s">
        <v>195</v>
      </c>
      <c r="D158" s="216" t="s">
        <v>122</v>
      </c>
      <c r="E158" s="217" t="s">
        <v>396</v>
      </c>
      <c r="F158" s="218" t="s">
        <v>397</v>
      </c>
      <c r="G158" s="219" t="s">
        <v>398</v>
      </c>
      <c r="H158" s="220">
        <v>300</v>
      </c>
      <c r="I158" s="221"/>
      <c r="J158" s="222">
        <f>ROUND(I158*H158,2)</f>
        <v>0</v>
      </c>
      <c r="K158" s="218" t="s">
        <v>136</v>
      </c>
      <c r="L158" s="42"/>
      <c r="M158" s="223" t="s">
        <v>1</v>
      </c>
      <c r="N158" s="224" t="s">
        <v>38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137</v>
      </c>
      <c r="AT158" s="227" t="s">
        <v>122</v>
      </c>
      <c r="AU158" s="227" t="s">
        <v>83</v>
      </c>
      <c r="AY158" s="15" t="s">
        <v>119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81</v>
      </c>
      <c r="BK158" s="228">
        <f>ROUND(I158*H158,2)</f>
        <v>0</v>
      </c>
      <c r="BL158" s="15" t="s">
        <v>137</v>
      </c>
      <c r="BM158" s="227" t="s">
        <v>399</v>
      </c>
    </row>
    <row r="159" s="2" customFormat="1">
      <c r="A159" s="36"/>
      <c r="B159" s="37"/>
      <c r="C159" s="38"/>
      <c r="D159" s="229" t="s">
        <v>128</v>
      </c>
      <c r="E159" s="38"/>
      <c r="F159" s="230" t="s">
        <v>400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128</v>
      </c>
      <c r="AU159" s="15" t="s">
        <v>83</v>
      </c>
    </row>
    <row r="160" s="2" customFormat="1" ht="24.15" customHeight="1">
      <c r="A160" s="36"/>
      <c r="B160" s="37"/>
      <c r="C160" s="216" t="s">
        <v>200</v>
      </c>
      <c r="D160" s="216" t="s">
        <v>122</v>
      </c>
      <c r="E160" s="217" t="s">
        <v>401</v>
      </c>
      <c r="F160" s="218" t="s">
        <v>402</v>
      </c>
      <c r="G160" s="219" t="s">
        <v>398</v>
      </c>
      <c r="H160" s="220">
        <v>300</v>
      </c>
      <c r="I160" s="221"/>
      <c r="J160" s="222">
        <f>ROUND(I160*H160,2)</f>
        <v>0</v>
      </c>
      <c r="K160" s="218" t="s">
        <v>136</v>
      </c>
      <c r="L160" s="42"/>
      <c r="M160" s="223" t="s">
        <v>1</v>
      </c>
      <c r="N160" s="224" t="s">
        <v>38</v>
      </c>
      <c r="O160" s="89"/>
      <c r="P160" s="225">
        <f>O160*H160</f>
        <v>0</v>
      </c>
      <c r="Q160" s="225">
        <v>0.00021000000000000001</v>
      </c>
      <c r="R160" s="225">
        <f>Q160*H160</f>
        <v>0.063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137</v>
      </c>
      <c r="AT160" s="227" t="s">
        <v>122</v>
      </c>
      <c r="AU160" s="227" t="s">
        <v>83</v>
      </c>
      <c r="AY160" s="15" t="s">
        <v>119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81</v>
      </c>
      <c r="BK160" s="228">
        <f>ROUND(I160*H160,2)</f>
        <v>0</v>
      </c>
      <c r="BL160" s="15" t="s">
        <v>137</v>
      </c>
      <c r="BM160" s="227" t="s">
        <v>403</v>
      </c>
    </row>
    <row r="161" s="2" customFormat="1">
      <c r="A161" s="36"/>
      <c r="B161" s="37"/>
      <c r="C161" s="38"/>
      <c r="D161" s="229" t="s">
        <v>128</v>
      </c>
      <c r="E161" s="38"/>
      <c r="F161" s="230" t="s">
        <v>404</v>
      </c>
      <c r="G161" s="38"/>
      <c r="H161" s="38"/>
      <c r="I161" s="231"/>
      <c r="J161" s="38"/>
      <c r="K161" s="38"/>
      <c r="L161" s="42"/>
      <c r="M161" s="232"/>
      <c r="N161" s="233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128</v>
      </c>
      <c r="AU161" s="15" t="s">
        <v>83</v>
      </c>
    </row>
    <row r="162" s="2" customFormat="1" ht="24.15" customHeight="1">
      <c r="A162" s="36"/>
      <c r="B162" s="37"/>
      <c r="C162" s="216" t="s">
        <v>137</v>
      </c>
      <c r="D162" s="216" t="s">
        <v>122</v>
      </c>
      <c r="E162" s="217" t="s">
        <v>405</v>
      </c>
      <c r="F162" s="218" t="s">
        <v>406</v>
      </c>
      <c r="G162" s="219" t="s">
        <v>398</v>
      </c>
      <c r="H162" s="220">
        <v>300</v>
      </c>
      <c r="I162" s="221"/>
      <c r="J162" s="222">
        <f>ROUND(I162*H162,2)</f>
        <v>0</v>
      </c>
      <c r="K162" s="218" t="s">
        <v>136</v>
      </c>
      <c r="L162" s="42"/>
      <c r="M162" s="223" t="s">
        <v>1</v>
      </c>
      <c r="N162" s="224" t="s">
        <v>38</v>
      </c>
      <c r="O162" s="89"/>
      <c r="P162" s="225">
        <f>O162*H162</f>
        <v>0</v>
      </c>
      <c r="Q162" s="225">
        <v>0.00029</v>
      </c>
      <c r="R162" s="225">
        <f>Q162*H162</f>
        <v>0.086999999999999994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137</v>
      </c>
      <c r="AT162" s="227" t="s">
        <v>122</v>
      </c>
      <c r="AU162" s="227" t="s">
        <v>83</v>
      </c>
      <c r="AY162" s="15" t="s">
        <v>119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81</v>
      </c>
      <c r="BK162" s="228">
        <f>ROUND(I162*H162,2)</f>
        <v>0</v>
      </c>
      <c r="BL162" s="15" t="s">
        <v>137</v>
      </c>
      <c r="BM162" s="227" t="s">
        <v>407</v>
      </c>
    </row>
    <row r="163" s="2" customFormat="1">
      <c r="A163" s="36"/>
      <c r="B163" s="37"/>
      <c r="C163" s="38"/>
      <c r="D163" s="229" t="s">
        <v>128</v>
      </c>
      <c r="E163" s="38"/>
      <c r="F163" s="230" t="s">
        <v>408</v>
      </c>
      <c r="G163" s="38"/>
      <c r="H163" s="38"/>
      <c r="I163" s="231"/>
      <c r="J163" s="38"/>
      <c r="K163" s="38"/>
      <c r="L163" s="42"/>
      <c r="M163" s="256"/>
      <c r="N163" s="257"/>
      <c r="O163" s="258"/>
      <c r="P163" s="258"/>
      <c r="Q163" s="258"/>
      <c r="R163" s="258"/>
      <c r="S163" s="258"/>
      <c r="T163" s="259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128</v>
      </c>
      <c r="AU163" s="15" t="s">
        <v>83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5giE7wF8r1ye04YGUQ69qyDljBOaXBuLWGvob9pvtoKepTawV/+O0Opl66dnceWdkwrZjkynfKZ/oa0IYOMN8g==" hashValue="LtQ7ohYrbNxeTmIJLUXP71J2NWebb0bEw2N/rBP+jKDEJPsCb71siG9LQHE56eYTW2eeF99BMfUzEHsBt9zbpQ==" algorithmName="SHA-512" password="CC35"/>
  <autoFilter ref="C121:K1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92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Ochlazování kanceláří MÚ Nový Bor (4.NP)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409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14. 11. 2024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ROUND((SUM(BE122:BE199)),  2)</f>
        <v>0</v>
      </c>
      <c r="G33" s="36"/>
      <c r="H33" s="36"/>
      <c r="I33" s="153">
        <v>0.20999999999999999</v>
      </c>
      <c r="J33" s="152">
        <f>ROUND(((SUM(BE122:BE199))*I33),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ROUND((SUM(BF122:BF199)),  2)</f>
        <v>0</v>
      </c>
      <c r="G34" s="36"/>
      <c r="H34" s="36"/>
      <c r="I34" s="153">
        <v>0.12</v>
      </c>
      <c r="J34" s="152">
        <f>ROUND(((SUM(BF122:BF199))*I34),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ROUND((SUM(BG122:BG199)),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ROUND((SUM(BH122:BH199)),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ROUND((SUM(BI122:BI199)),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95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Ochlazování kanceláří MÚ Nový Bor (4.NP)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D.1.4.CH - Chlazení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14. 11. 2024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96</v>
      </c>
      <c r="D94" s="174"/>
      <c r="E94" s="174"/>
      <c r="F94" s="174"/>
      <c r="G94" s="174"/>
      <c r="H94" s="174"/>
      <c r="I94" s="174"/>
      <c r="J94" s="175" t="s">
        <v>97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98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99</v>
      </c>
    </row>
    <row r="97" s="9" customFormat="1" ht="24.96" customHeight="1">
      <c r="A97" s="9"/>
      <c r="B97" s="177"/>
      <c r="C97" s="178"/>
      <c r="D97" s="179" t="s">
        <v>100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337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102</v>
      </c>
      <c r="E99" s="180"/>
      <c r="F99" s="180"/>
      <c r="G99" s="180"/>
      <c r="H99" s="180"/>
      <c r="I99" s="180"/>
      <c r="J99" s="181">
        <f>J129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338</v>
      </c>
      <c r="E100" s="186"/>
      <c r="F100" s="186"/>
      <c r="G100" s="186"/>
      <c r="H100" s="186"/>
      <c r="I100" s="186"/>
      <c r="J100" s="187">
        <f>J130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410</v>
      </c>
      <c r="E101" s="186"/>
      <c r="F101" s="186"/>
      <c r="G101" s="186"/>
      <c r="H101" s="186"/>
      <c r="I101" s="186"/>
      <c r="J101" s="187">
        <f>J133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411</v>
      </c>
      <c r="E102" s="186"/>
      <c r="F102" s="186"/>
      <c r="G102" s="186"/>
      <c r="H102" s="186"/>
      <c r="I102" s="186"/>
      <c r="J102" s="187">
        <f>J140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104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Ochlazování kanceláří MÚ Nový Bor (4.NP)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93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D.1.4.CH - Chlazení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 xml:space="preserve"> </v>
      </c>
      <c r="G116" s="38"/>
      <c r="H116" s="38"/>
      <c r="I116" s="30" t="s">
        <v>22</v>
      </c>
      <c r="J116" s="77" t="str">
        <f>IF(J12="","",J12)</f>
        <v>14. 11. 2024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 xml:space="preserve"> </v>
      </c>
      <c r="G118" s="38"/>
      <c r="H118" s="38"/>
      <c r="I118" s="30" t="s">
        <v>29</v>
      </c>
      <c r="J118" s="34" t="str">
        <f>E21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27</v>
      </c>
      <c r="D119" s="38"/>
      <c r="E119" s="38"/>
      <c r="F119" s="25" t="str">
        <f>IF(E18="","",E18)</f>
        <v>Vyplň údaj</v>
      </c>
      <c r="G119" s="38"/>
      <c r="H119" s="38"/>
      <c r="I119" s="30" t="s">
        <v>31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105</v>
      </c>
      <c r="D121" s="192" t="s">
        <v>58</v>
      </c>
      <c r="E121" s="192" t="s">
        <v>54</v>
      </c>
      <c r="F121" s="192" t="s">
        <v>55</v>
      </c>
      <c r="G121" s="192" t="s">
        <v>106</v>
      </c>
      <c r="H121" s="192" t="s">
        <v>107</v>
      </c>
      <c r="I121" s="192" t="s">
        <v>108</v>
      </c>
      <c r="J121" s="192" t="s">
        <v>97</v>
      </c>
      <c r="K121" s="193" t="s">
        <v>109</v>
      </c>
      <c r="L121" s="194"/>
      <c r="M121" s="98" t="s">
        <v>1</v>
      </c>
      <c r="N121" s="99" t="s">
        <v>37</v>
      </c>
      <c r="O121" s="99" t="s">
        <v>110</v>
      </c>
      <c r="P121" s="99" t="s">
        <v>111</v>
      </c>
      <c r="Q121" s="99" t="s">
        <v>112</v>
      </c>
      <c r="R121" s="99" t="s">
        <v>113</v>
      </c>
      <c r="S121" s="99" t="s">
        <v>114</v>
      </c>
      <c r="T121" s="100" t="s">
        <v>115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116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P123+P129</f>
        <v>0</v>
      </c>
      <c r="Q122" s="102"/>
      <c r="R122" s="197">
        <f>R123+R129</f>
        <v>0.48040000000000005</v>
      </c>
      <c r="S122" s="102"/>
      <c r="T122" s="198">
        <f>T123+T129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72</v>
      </c>
      <c r="AU122" s="15" t="s">
        <v>99</v>
      </c>
      <c r="BK122" s="199">
        <f>BK123+BK129</f>
        <v>0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117</v>
      </c>
      <c r="F123" s="203" t="s">
        <v>118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0.015599999999999999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73</v>
      </c>
      <c r="AY123" s="211" t="s">
        <v>119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72</v>
      </c>
      <c r="E124" s="214" t="s">
        <v>170</v>
      </c>
      <c r="F124" s="214" t="s">
        <v>341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SUM(P125:P128)</f>
        <v>0</v>
      </c>
      <c r="Q124" s="208"/>
      <c r="R124" s="209">
        <f>SUM(R125:R128)</f>
        <v>0.015599999999999999</v>
      </c>
      <c r="S124" s="208"/>
      <c r="T124" s="210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72</v>
      </c>
      <c r="AU124" s="212" t="s">
        <v>81</v>
      </c>
      <c r="AY124" s="211" t="s">
        <v>119</v>
      </c>
      <c r="BK124" s="213">
        <f>SUM(BK125:BK128)</f>
        <v>0</v>
      </c>
    </row>
    <row r="125" s="2" customFormat="1" ht="33" customHeight="1">
      <c r="A125" s="36"/>
      <c r="B125" s="37"/>
      <c r="C125" s="216" t="s">
        <v>81</v>
      </c>
      <c r="D125" s="216" t="s">
        <v>122</v>
      </c>
      <c r="E125" s="217" t="s">
        <v>412</v>
      </c>
      <c r="F125" s="218" t="s">
        <v>413</v>
      </c>
      <c r="G125" s="219" t="s">
        <v>398</v>
      </c>
      <c r="H125" s="220">
        <v>120</v>
      </c>
      <c r="I125" s="221"/>
      <c r="J125" s="222">
        <f>ROUND(I125*H125,2)</f>
        <v>0</v>
      </c>
      <c r="K125" s="218" t="s">
        <v>136</v>
      </c>
      <c r="L125" s="42"/>
      <c r="M125" s="223" t="s">
        <v>1</v>
      </c>
      <c r="N125" s="224" t="s">
        <v>38</v>
      </c>
      <c r="O125" s="89"/>
      <c r="P125" s="225">
        <f>O125*H125</f>
        <v>0</v>
      </c>
      <c r="Q125" s="225">
        <v>0.00012999999999999999</v>
      </c>
      <c r="R125" s="225">
        <f>Q125*H125</f>
        <v>0.015599999999999999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126</v>
      </c>
      <c r="AT125" s="227" t="s">
        <v>122</v>
      </c>
      <c r="AU125" s="227" t="s">
        <v>83</v>
      </c>
      <c r="AY125" s="15" t="s">
        <v>119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81</v>
      </c>
      <c r="BK125" s="228">
        <f>ROUND(I125*H125,2)</f>
        <v>0</v>
      </c>
      <c r="BL125" s="15" t="s">
        <v>126</v>
      </c>
      <c r="BM125" s="227" t="s">
        <v>414</v>
      </c>
    </row>
    <row r="126" s="2" customFormat="1">
      <c r="A126" s="36"/>
      <c r="B126" s="37"/>
      <c r="C126" s="38"/>
      <c r="D126" s="229" t="s">
        <v>128</v>
      </c>
      <c r="E126" s="38"/>
      <c r="F126" s="230" t="s">
        <v>415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128</v>
      </c>
      <c r="AU126" s="15" t="s">
        <v>83</v>
      </c>
    </row>
    <row r="127" s="2" customFormat="1" ht="16.5" customHeight="1">
      <c r="A127" s="36"/>
      <c r="B127" s="37"/>
      <c r="C127" s="216" t="s">
        <v>83</v>
      </c>
      <c r="D127" s="216" t="s">
        <v>122</v>
      </c>
      <c r="E127" s="217" t="s">
        <v>375</v>
      </c>
      <c r="F127" s="218" t="s">
        <v>124</v>
      </c>
      <c r="G127" s="219" t="s">
        <v>334</v>
      </c>
      <c r="H127" s="220">
        <v>1</v>
      </c>
      <c r="I127" s="221"/>
      <c r="J127" s="222">
        <f>ROUND(I127*H127,2)</f>
        <v>0</v>
      </c>
      <c r="K127" s="218" t="s">
        <v>1</v>
      </c>
      <c r="L127" s="42"/>
      <c r="M127" s="223" t="s">
        <v>1</v>
      </c>
      <c r="N127" s="224" t="s">
        <v>38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126</v>
      </c>
      <c r="AT127" s="227" t="s">
        <v>122</v>
      </c>
      <c r="AU127" s="227" t="s">
        <v>83</v>
      </c>
      <c r="AY127" s="15" t="s">
        <v>119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81</v>
      </c>
      <c r="BK127" s="228">
        <f>ROUND(I127*H127,2)</f>
        <v>0</v>
      </c>
      <c r="BL127" s="15" t="s">
        <v>126</v>
      </c>
      <c r="BM127" s="227" t="s">
        <v>416</v>
      </c>
    </row>
    <row r="128" s="2" customFormat="1">
      <c r="A128" s="36"/>
      <c r="B128" s="37"/>
      <c r="C128" s="38"/>
      <c r="D128" s="229" t="s">
        <v>128</v>
      </c>
      <c r="E128" s="38"/>
      <c r="F128" s="230" t="s">
        <v>124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128</v>
      </c>
      <c r="AU128" s="15" t="s">
        <v>83</v>
      </c>
    </row>
    <row r="129" s="12" customFormat="1" ht="25.92" customHeight="1">
      <c r="A129" s="12"/>
      <c r="B129" s="200"/>
      <c r="C129" s="201"/>
      <c r="D129" s="202" t="s">
        <v>72</v>
      </c>
      <c r="E129" s="203" t="s">
        <v>129</v>
      </c>
      <c r="F129" s="203" t="s">
        <v>130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P130+P133+P140</f>
        <v>0</v>
      </c>
      <c r="Q129" s="208"/>
      <c r="R129" s="209">
        <f>R130+R133+R140</f>
        <v>0.46480000000000005</v>
      </c>
      <c r="S129" s="208"/>
      <c r="T129" s="210">
        <f>T130+T133+T140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72</v>
      </c>
      <c r="AU129" s="212" t="s">
        <v>73</v>
      </c>
      <c r="AY129" s="211" t="s">
        <v>119</v>
      </c>
      <c r="BK129" s="213">
        <f>BK130+BK133+BK140</f>
        <v>0</v>
      </c>
    </row>
    <row r="130" s="12" customFormat="1" ht="22.8" customHeight="1">
      <c r="A130" s="12"/>
      <c r="B130" s="200"/>
      <c r="C130" s="201"/>
      <c r="D130" s="202" t="s">
        <v>72</v>
      </c>
      <c r="E130" s="214" t="s">
        <v>378</v>
      </c>
      <c r="F130" s="214" t="s">
        <v>379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0.0072000000000000007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72</v>
      </c>
      <c r="AU130" s="212" t="s">
        <v>81</v>
      </c>
      <c r="AY130" s="211" t="s">
        <v>119</v>
      </c>
      <c r="BK130" s="213">
        <f>SUM(BK131:BK132)</f>
        <v>0</v>
      </c>
    </row>
    <row r="131" s="2" customFormat="1" ht="16.5" customHeight="1">
      <c r="A131" s="36"/>
      <c r="B131" s="37"/>
      <c r="C131" s="216" t="s">
        <v>120</v>
      </c>
      <c r="D131" s="216" t="s">
        <v>122</v>
      </c>
      <c r="E131" s="217" t="s">
        <v>384</v>
      </c>
      <c r="F131" s="218" t="s">
        <v>385</v>
      </c>
      <c r="G131" s="219" t="s">
        <v>135</v>
      </c>
      <c r="H131" s="220">
        <v>20</v>
      </c>
      <c r="I131" s="221"/>
      <c r="J131" s="222">
        <f>ROUND(I131*H131,2)</f>
        <v>0</v>
      </c>
      <c r="K131" s="218" t="s">
        <v>136</v>
      </c>
      <c r="L131" s="42"/>
      <c r="M131" s="223" t="s">
        <v>1</v>
      </c>
      <c r="N131" s="224" t="s">
        <v>38</v>
      </c>
      <c r="O131" s="89"/>
      <c r="P131" s="225">
        <f>O131*H131</f>
        <v>0</v>
      </c>
      <c r="Q131" s="225">
        <v>0.00036000000000000002</v>
      </c>
      <c r="R131" s="225">
        <f>Q131*H131</f>
        <v>0.0072000000000000007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137</v>
      </c>
      <c r="AT131" s="227" t="s">
        <v>122</v>
      </c>
      <c r="AU131" s="227" t="s">
        <v>83</v>
      </c>
      <c r="AY131" s="15" t="s">
        <v>119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81</v>
      </c>
      <c r="BK131" s="228">
        <f>ROUND(I131*H131,2)</f>
        <v>0</v>
      </c>
      <c r="BL131" s="15" t="s">
        <v>137</v>
      </c>
      <c r="BM131" s="227" t="s">
        <v>417</v>
      </c>
    </row>
    <row r="132" s="2" customFormat="1">
      <c r="A132" s="36"/>
      <c r="B132" s="37"/>
      <c r="C132" s="38"/>
      <c r="D132" s="229" t="s">
        <v>128</v>
      </c>
      <c r="E132" s="38"/>
      <c r="F132" s="230" t="s">
        <v>387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128</v>
      </c>
      <c r="AU132" s="15" t="s">
        <v>83</v>
      </c>
    </row>
    <row r="133" s="12" customFormat="1" ht="22.8" customHeight="1">
      <c r="A133" s="12"/>
      <c r="B133" s="200"/>
      <c r="C133" s="201"/>
      <c r="D133" s="202" t="s">
        <v>72</v>
      </c>
      <c r="E133" s="214" t="s">
        <v>418</v>
      </c>
      <c r="F133" s="214" t="s">
        <v>419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SUM(P134:P139)</f>
        <v>0</v>
      </c>
      <c r="Q133" s="208"/>
      <c r="R133" s="209">
        <f>SUM(R134:R139)</f>
        <v>0</v>
      </c>
      <c r="S133" s="208"/>
      <c r="T133" s="21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72</v>
      </c>
      <c r="AU133" s="212" t="s">
        <v>81</v>
      </c>
      <c r="AY133" s="211" t="s">
        <v>119</v>
      </c>
      <c r="BK133" s="213">
        <f>SUM(BK134:BK139)</f>
        <v>0</v>
      </c>
    </row>
    <row r="134" s="2" customFormat="1" ht="21.75" customHeight="1">
      <c r="A134" s="36"/>
      <c r="B134" s="37"/>
      <c r="C134" s="216" t="s">
        <v>126</v>
      </c>
      <c r="D134" s="216" t="s">
        <v>122</v>
      </c>
      <c r="E134" s="217" t="s">
        <v>420</v>
      </c>
      <c r="F134" s="218" t="s">
        <v>421</v>
      </c>
      <c r="G134" s="219" t="s">
        <v>135</v>
      </c>
      <c r="H134" s="220">
        <v>180</v>
      </c>
      <c r="I134" s="221"/>
      <c r="J134" s="222">
        <f>ROUND(I134*H134,2)</f>
        <v>0</v>
      </c>
      <c r="K134" s="218" t="s">
        <v>136</v>
      </c>
      <c r="L134" s="42"/>
      <c r="M134" s="223" t="s">
        <v>1</v>
      </c>
      <c r="N134" s="224" t="s">
        <v>38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137</v>
      </c>
      <c r="AT134" s="227" t="s">
        <v>122</v>
      </c>
      <c r="AU134" s="227" t="s">
        <v>83</v>
      </c>
      <c r="AY134" s="15" t="s">
        <v>119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81</v>
      </c>
      <c r="BK134" s="228">
        <f>ROUND(I134*H134,2)</f>
        <v>0</v>
      </c>
      <c r="BL134" s="15" t="s">
        <v>137</v>
      </c>
      <c r="BM134" s="227" t="s">
        <v>422</v>
      </c>
    </row>
    <row r="135" s="2" customFormat="1">
      <c r="A135" s="36"/>
      <c r="B135" s="37"/>
      <c r="C135" s="38"/>
      <c r="D135" s="229" t="s">
        <v>128</v>
      </c>
      <c r="E135" s="38"/>
      <c r="F135" s="230" t="s">
        <v>423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128</v>
      </c>
      <c r="AU135" s="15" t="s">
        <v>83</v>
      </c>
    </row>
    <row r="136" s="2" customFormat="1" ht="37.8" customHeight="1">
      <c r="A136" s="36"/>
      <c r="B136" s="37"/>
      <c r="C136" s="234" t="s">
        <v>151</v>
      </c>
      <c r="D136" s="234" t="s">
        <v>140</v>
      </c>
      <c r="E136" s="235" t="s">
        <v>424</v>
      </c>
      <c r="F136" s="236" t="s">
        <v>425</v>
      </c>
      <c r="G136" s="237" t="s">
        <v>135</v>
      </c>
      <c r="H136" s="238">
        <v>180</v>
      </c>
      <c r="I136" s="239"/>
      <c r="J136" s="240">
        <f>ROUND(I136*H136,2)</f>
        <v>0</v>
      </c>
      <c r="K136" s="236" t="s">
        <v>1</v>
      </c>
      <c r="L136" s="241"/>
      <c r="M136" s="242" t="s">
        <v>1</v>
      </c>
      <c r="N136" s="243" t="s">
        <v>38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143</v>
      </c>
      <c r="AT136" s="227" t="s">
        <v>140</v>
      </c>
      <c r="AU136" s="227" t="s">
        <v>83</v>
      </c>
      <c r="AY136" s="15" t="s">
        <v>119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81</v>
      </c>
      <c r="BK136" s="228">
        <f>ROUND(I136*H136,2)</f>
        <v>0</v>
      </c>
      <c r="BL136" s="15" t="s">
        <v>137</v>
      </c>
      <c r="BM136" s="227" t="s">
        <v>426</v>
      </c>
    </row>
    <row r="137" s="2" customFormat="1">
      <c r="A137" s="36"/>
      <c r="B137" s="37"/>
      <c r="C137" s="38"/>
      <c r="D137" s="229" t="s">
        <v>128</v>
      </c>
      <c r="E137" s="38"/>
      <c r="F137" s="230" t="s">
        <v>425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128</v>
      </c>
      <c r="AU137" s="15" t="s">
        <v>83</v>
      </c>
    </row>
    <row r="138" s="2" customFormat="1" ht="44.25" customHeight="1">
      <c r="A138" s="36"/>
      <c r="B138" s="37"/>
      <c r="C138" s="216" t="s">
        <v>156</v>
      </c>
      <c r="D138" s="216" t="s">
        <v>122</v>
      </c>
      <c r="E138" s="217" t="s">
        <v>427</v>
      </c>
      <c r="F138" s="218" t="s">
        <v>428</v>
      </c>
      <c r="G138" s="219" t="s">
        <v>159</v>
      </c>
      <c r="H138" s="220">
        <v>1</v>
      </c>
      <c r="I138" s="221"/>
      <c r="J138" s="222">
        <f>ROUND(I138*H138,2)</f>
        <v>0</v>
      </c>
      <c r="K138" s="218" t="s">
        <v>1</v>
      </c>
      <c r="L138" s="42"/>
      <c r="M138" s="223" t="s">
        <v>1</v>
      </c>
      <c r="N138" s="224" t="s">
        <v>38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137</v>
      </c>
      <c r="AT138" s="227" t="s">
        <v>122</v>
      </c>
      <c r="AU138" s="227" t="s">
        <v>83</v>
      </c>
      <c r="AY138" s="15" t="s">
        <v>119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81</v>
      </c>
      <c r="BK138" s="228">
        <f>ROUND(I138*H138,2)</f>
        <v>0</v>
      </c>
      <c r="BL138" s="15" t="s">
        <v>137</v>
      </c>
      <c r="BM138" s="227" t="s">
        <v>429</v>
      </c>
    </row>
    <row r="139" s="2" customFormat="1">
      <c r="A139" s="36"/>
      <c r="B139" s="37"/>
      <c r="C139" s="38"/>
      <c r="D139" s="229" t="s">
        <v>128</v>
      </c>
      <c r="E139" s="38"/>
      <c r="F139" s="230" t="s">
        <v>428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128</v>
      </c>
      <c r="AU139" s="15" t="s">
        <v>83</v>
      </c>
    </row>
    <row r="140" s="12" customFormat="1" ht="22.8" customHeight="1">
      <c r="A140" s="12"/>
      <c r="B140" s="200"/>
      <c r="C140" s="201"/>
      <c r="D140" s="202" t="s">
        <v>72</v>
      </c>
      <c r="E140" s="214" t="s">
        <v>430</v>
      </c>
      <c r="F140" s="214" t="s">
        <v>431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SUM(P141:P199)</f>
        <v>0</v>
      </c>
      <c r="Q140" s="208"/>
      <c r="R140" s="209">
        <f>SUM(R141:R199)</f>
        <v>0.45760000000000006</v>
      </c>
      <c r="S140" s="208"/>
      <c r="T140" s="210">
        <f>SUM(T141:T199)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72</v>
      </c>
      <c r="AU140" s="212" t="s">
        <v>81</v>
      </c>
      <c r="AY140" s="211" t="s">
        <v>119</v>
      </c>
      <c r="BK140" s="213">
        <f>SUM(BK141:BK199)</f>
        <v>0</v>
      </c>
    </row>
    <row r="141" s="2" customFormat="1" ht="24.15" customHeight="1">
      <c r="A141" s="36"/>
      <c r="B141" s="37"/>
      <c r="C141" s="216" t="s">
        <v>162</v>
      </c>
      <c r="D141" s="216" t="s">
        <v>122</v>
      </c>
      <c r="E141" s="217" t="s">
        <v>432</v>
      </c>
      <c r="F141" s="218" t="s">
        <v>433</v>
      </c>
      <c r="G141" s="219" t="s">
        <v>159</v>
      </c>
      <c r="H141" s="220">
        <v>11</v>
      </c>
      <c r="I141" s="221"/>
      <c r="J141" s="222">
        <f>ROUND(I141*H141,2)</f>
        <v>0</v>
      </c>
      <c r="K141" s="218" t="s">
        <v>136</v>
      </c>
      <c r="L141" s="42"/>
      <c r="M141" s="223" t="s">
        <v>1</v>
      </c>
      <c r="N141" s="224" t="s">
        <v>38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137</v>
      </c>
      <c r="AT141" s="227" t="s">
        <v>122</v>
      </c>
      <c r="AU141" s="227" t="s">
        <v>83</v>
      </c>
      <c r="AY141" s="15" t="s">
        <v>119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81</v>
      </c>
      <c r="BK141" s="228">
        <f>ROUND(I141*H141,2)</f>
        <v>0</v>
      </c>
      <c r="BL141" s="15" t="s">
        <v>137</v>
      </c>
      <c r="BM141" s="227" t="s">
        <v>434</v>
      </c>
    </row>
    <row r="142" s="2" customFormat="1">
      <c r="A142" s="36"/>
      <c r="B142" s="37"/>
      <c r="C142" s="38"/>
      <c r="D142" s="229" t="s">
        <v>128</v>
      </c>
      <c r="E142" s="38"/>
      <c r="F142" s="230" t="s">
        <v>435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128</v>
      </c>
      <c r="AU142" s="15" t="s">
        <v>83</v>
      </c>
    </row>
    <row r="143" s="2" customFormat="1" ht="24.15" customHeight="1">
      <c r="A143" s="36"/>
      <c r="B143" s="37"/>
      <c r="C143" s="234" t="s">
        <v>166</v>
      </c>
      <c r="D143" s="234" t="s">
        <v>140</v>
      </c>
      <c r="E143" s="235" t="s">
        <v>436</v>
      </c>
      <c r="F143" s="236" t="s">
        <v>437</v>
      </c>
      <c r="G143" s="237" t="s">
        <v>159</v>
      </c>
      <c r="H143" s="238">
        <v>11</v>
      </c>
      <c r="I143" s="239"/>
      <c r="J143" s="240">
        <f>ROUND(I143*H143,2)</f>
        <v>0</v>
      </c>
      <c r="K143" s="236" t="s">
        <v>1</v>
      </c>
      <c r="L143" s="241"/>
      <c r="M143" s="242" t="s">
        <v>1</v>
      </c>
      <c r="N143" s="243" t="s">
        <v>38</v>
      </c>
      <c r="O143" s="89"/>
      <c r="P143" s="225">
        <f>O143*H143</f>
        <v>0</v>
      </c>
      <c r="Q143" s="225">
        <v>0.00020000000000000001</v>
      </c>
      <c r="R143" s="225">
        <f>Q143*H143</f>
        <v>0.0022000000000000001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143</v>
      </c>
      <c r="AT143" s="227" t="s">
        <v>140</v>
      </c>
      <c r="AU143" s="227" t="s">
        <v>83</v>
      </c>
      <c r="AY143" s="15" t="s">
        <v>119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81</v>
      </c>
      <c r="BK143" s="228">
        <f>ROUND(I143*H143,2)</f>
        <v>0</v>
      </c>
      <c r="BL143" s="15" t="s">
        <v>137</v>
      </c>
      <c r="BM143" s="227" t="s">
        <v>438</v>
      </c>
    </row>
    <row r="144" s="2" customFormat="1">
      <c r="A144" s="36"/>
      <c r="B144" s="37"/>
      <c r="C144" s="38"/>
      <c r="D144" s="229" t="s">
        <v>128</v>
      </c>
      <c r="E144" s="38"/>
      <c r="F144" s="230" t="s">
        <v>437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128</v>
      </c>
      <c r="AU144" s="15" t="s">
        <v>83</v>
      </c>
    </row>
    <row r="145" s="2" customFormat="1" ht="24.15" customHeight="1">
      <c r="A145" s="36"/>
      <c r="B145" s="37"/>
      <c r="C145" s="216" t="s">
        <v>170</v>
      </c>
      <c r="D145" s="216" t="s">
        <v>122</v>
      </c>
      <c r="E145" s="217" t="s">
        <v>439</v>
      </c>
      <c r="F145" s="218" t="s">
        <v>440</v>
      </c>
      <c r="G145" s="219" t="s">
        <v>159</v>
      </c>
      <c r="H145" s="220">
        <v>9</v>
      </c>
      <c r="I145" s="221"/>
      <c r="J145" s="222">
        <f>ROUND(I145*H145,2)</f>
        <v>0</v>
      </c>
      <c r="K145" s="218" t="s">
        <v>136</v>
      </c>
      <c r="L145" s="42"/>
      <c r="M145" s="223" t="s">
        <v>1</v>
      </c>
      <c r="N145" s="224" t="s">
        <v>38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137</v>
      </c>
      <c r="AT145" s="227" t="s">
        <v>122</v>
      </c>
      <c r="AU145" s="227" t="s">
        <v>83</v>
      </c>
      <c r="AY145" s="15" t="s">
        <v>119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81</v>
      </c>
      <c r="BK145" s="228">
        <f>ROUND(I145*H145,2)</f>
        <v>0</v>
      </c>
      <c r="BL145" s="15" t="s">
        <v>137</v>
      </c>
      <c r="BM145" s="227" t="s">
        <v>441</v>
      </c>
    </row>
    <row r="146" s="2" customFormat="1">
      <c r="A146" s="36"/>
      <c r="B146" s="37"/>
      <c r="C146" s="38"/>
      <c r="D146" s="229" t="s">
        <v>128</v>
      </c>
      <c r="E146" s="38"/>
      <c r="F146" s="230" t="s">
        <v>442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128</v>
      </c>
      <c r="AU146" s="15" t="s">
        <v>83</v>
      </c>
    </row>
    <row r="147" s="2" customFormat="1" ht="24.15" customHeight="1">
      <c r="A147" s="36"/>
      <c r="B147" s="37"/>
      <c r="C147" s="234" t="s">
        <v>175</v>
      </c>
      <c r="D147" s="234" t="s">
        <v>140</v>
      </c>
      <c r="E147" s="235" t="s">
        <v>443</v>
      </c>
      <c r="F147" s="236" t="s">
        <v>444</v>
      </c>
      <c r="G147" s="237" t="s">
        <v>159</v>
      </c>
      <c r="H147" s="238">
        <v>9</v>
      </c>
      <c r="I147" s="239"/>
      <c r="J147" s="240">
        <f>ROUND(I147*H147,2)</f>
        <v>0</v>
      </c>
      <c r="K147" s="236" t="s">
        <v>136</v>
      </c>
      <c r="L147" s="241"/>
      <c r="M147" s="242" t="s">
        <v>1</v>
      </c>
      <c r="N147" s="243" t="s">
        <v>38</v>
      </c>
      <c r="O147" s="89"/>
      <c r="P147" s="225">
        <f>O147*H147</f>
        <v>0</v>
      </c>
      <c r="Q147" s="225">
        <v>0.029000000000000001</v>
      </c>
      <c r="R147" s="225">
        <f>Q147*H147</f>
        <v>0.26100000000000001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143</v>
      </c>
      <c r="AT147" s="227" t="s">
        <v>140</v>
      </c>
      <c r="AU147" s="227" t="s">
        <v>83</v>
      </c>
      <c r="AY147" s="15" t="s">
        <v>119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81</v>
      </c>
      <c r="BK147" s="228">
        <f>ROUND(I147*H147,2)</f>
        <v>0</v>
      </c>
      <c r="BL147" s="15" t="s">
        <v>137</v>
      </c>
      <c r="BM147" s="227" t="s">
        <v>445</v>
      </c>
    </row>
    <row r="148" s="2" customFormat="1">
      <c r="A148" s="36"/>
      <c r="B148" s="37"/>
      <c r="C148" s="38"/>
      <c r="D148" s="229" t="s">
        <v>128</v>
      </c>
      <c r="E148" s="38"/>
      <c r="F148" s="230" t="s">
        <v>446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128</v>
      </c>
      <c r="AU148" s="15" t="s">
        <v>83</v>
      </c>
    </row>
    <row r="149" s="2" customFormat="1">
      <c r="A149" s="36"/>
      <c r="B149" s="37"/>
      <c r="C149" s="38"/>
      <c r="D149" s="229" t="s">
        <v>216</v>
      </c>
      <c r="E149" s="38"/>
      <c r="F149" s="255" t="s">
        <v>447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216</v>
      </c>
      <c r="AU149" s="15" t="s">
        <v>83</v>
      </c>
    </row>
    <row r="150" s="2" customFormat="1" ht="24.15" customHeight="1">
      <c r="A150" s="36"/>
      <c r="B150" s="37"/>
      <c r="C150" s="216" t="s">
        <v>180</v>
      </c>
      <c r="D150" s="216" t="s">
        <v>122</v>
      </c>
      <c r="E150" s="217" t="s">
        <v>448</v>
      </c>
      <c r="F150" s="218" t="s">
        <v>449</v>
      </c>
      <c r="G150" s="219" t="s">
        <v>159</v>
      </c>
      <c r="H150" s="220">
        <v>2</v>
      </c>
      <c r="I150" s="221"/>
      <c r="J150" s="222">
        <f>ROUND(I150*H150,2)</f>
        <v>0</v>
      </c>
      <c r="K150" s="218" t="s">
        <v>136</v>
      </c>
      <c r="L150" s="42"/>
      <c r="M150" s="223" t="s">
        <v>1</v>
      </c>
      <c r="N150" s="224" t="s">
        <v>38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137</v>
      </c>
      <c r="AT150" s="227" t="s">
        <v>122</v>
      </c>
      <c r="AU150" s="227" t="s">
        <v>83</v>
      </c>
      <c r="AY150" s="15" t="s">
        <v>119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81</v>
      </c>
      <c r="BK150" s="228">
        <f>ROUND(I150*H150,2)</f>
        <v>0</v>
      </c>
      <c r="BL150" s="15" t="s">
        <v>137</v>
      </c>
      <c r="BM150" s="227" t="s">
        <v>450</v>
      </c>
    </row>
    <row r="151" s="2" customFormat="1">
      <c r="A151" s="36"/>
      <c r="B151" s="37"/>
      <c r="C151" s="38"/>
      <c r="D151" s="229" t="s">
        <v>128</v>
      </c>
      <c r="E151" s="38"/>
      <c r="F151" s="230" t="s">
        <v>451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128</v>
      </c>
      <c r="AU151" s="15" t="s">
        <v>83</v>
      </c>
    </row>
    <row r="152" s="2" customFormat="1" ht="24.15" customHeight="1">
      <c r="A152" s="36"/>
      <c r="B152" s="37"/>
      <c r="C152" s="234" t="s">
        <v>8</v>
      </c>
      <c r="D152" s="234" t="s">
        <v>140</v>
      </c>
      <c r="E152" s="235" t="s">
        <v>452</v>
      </c>
      <c r="F152" s="236" t="s">
        <v>453</v>
      </c>
      <c r="G152" s="237" t="s">
        <v>159</v>
      </c>
      <c r="H152" s="238">
        <v>2</v>
      </c>
      <c r="I152" s="239"/>
      <c r="J152" s="240">
        <f>ROUND(I152*H152,2)</f>
        <v>0</v>
      </c>
      <c r="K152" s="236" t="s">
        <v>136</v>
      </c>
      <c r="L152" s="241"/>
      <c r="M152" s="242" t="s">
        <v>1</v>
      </c>
      <c r="N152" s="243" t="s">
        <v>38</v>
      </c>
      <c r="O152" s="89"/>
      <c r="P152" s="225">
        <f>O152*H152</f>
        <v>0</v>
      </c>
      <c r="Q152" s="225">
        <v>0.034000000000000002</v>
      </c>
      <c r="R152" s="225">
        <f>Q152*H152</f>
        <v>0.068000000000000005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143</v>
      </c>
      <c r="AT152" s="227" t="s">
        <v>140</v>
      </c>
      <c r="AU152" s="227" t="s">
        <v>83</v>
      </c>
      <c r="AY152" s="15" t="s">
        <v>119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81</v>
      </c>
      <c r="BK152" s="228">
        <f>ROUND(I152*H152,2)</f>
        <v>0</v>
      </c>
      <c r="BL152" s="15" t="s">
        <v>137</v>
      </c>
      <c r="BM152" s="227" t="s">
        <v>454</v>
      </c>
    </row>
    <row r="153" s="2" customFormat="1">
      <c r="A153" s="36"/>
      <c r="B153" s="37"/>
      <c r="C153" s="38"/>
      <c r="D153" s="229" t="s">
        <v>128</v>
      </c>
      <c r="E153" s="38"/>
      <c r="F153" s="230" t="s">
        <v>455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128</v>
      </c>
      <c r="AU153" s="15" t="s">
        <v>83</v>
      </c>
    </row>
    <row r="154" s="2" customFormat="1">
      <c r="A154" s="36"/>
      <c r="B154" s="37"/>
      <c r="C154" s="38"/>
      <c r="D154" s="229" t="s">
        <v>216</v>
      </c>
      <c r="E154" s="38"/>
      <c r="F154" s="255" t="s">
        <v>456</v>
      </c>
      <c r="G154" s="38"/>
      <c r="H154" s="38"/>
      <c r="I154" s="231"/>
      <c r="J154" s="38"/>
      <c r="K154" s="38"/>
      <c r="L154" s="42"/>
      <c r="M154" s="232"/>
      <c r="N154" s="233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216</v>
      </c>
      <c r="AU154" s="15" t="s">
        <v>83</v>
      </c>
    </row>
    <row r="155" s="2" customFormat="1" ht="24.15" customHeight="1">
      <c r="A155" s="36"/>
      <c r="B155" s="37"/>
      <c r="C155" s="216" t="s">
        <v>190</v>
      </c>
      <c r="D155" s="216" t="s">
        <v>122</v>
      </c>
      <c r="E155" s="217" t="s">
        <v>457</v>
      </c>
      <c r="F155" s="218" t="s">
        <v>458</v>
      </c>
      <c r="G155" s="219" t="s">
        <v>159</v>
      </c>
      <c r="H155" s="220">
        <v>1</v>
      </c>
      <c r="I155" s="221"/>
      <c r="J155" s="222">
        <f>ROUND(I155*H155,2)</f>
        <v>0</v>
      </c>
      <c r="K155" s="218" t="s">
        <v>136</v>
      </c>
      <c r="L155" s="42"/>
      <c r="M155" s="223" t="s">
        <v>1</v>
      </c>
      <c r="N155" s="224" t="s">
        <v>38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137</v>
      </c>
      <c r="AT155" s="227" t="s">
        <v>122</v>
      </c>
      <c r="AU155" s="227" t="s">
        <v>83</v>
      </c>
      <c r="AY155" s="15" t="s">
        <v>119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81</v>
      </c>
      <c r="BK155" s="228">
        <f>ROUND(I155*H155,2)</f>
        <v>0</v>
      </c>
      <c r="BL155" s="15" t="s">
        <v>137</v>
      </c>
      <c r="BM155" s="227" t="s">
        <v>459</v>
      </c>
    </row>
    <row r="156" s="2" customFormat="1">
      <c r="A156" s="36"/>
      <c r="B156" s="37"/>
      <c r="C156" s="38"/>
      <c r="D156" s="229" t="s">
        <v>128</v>
      </c>
      <c r="E156" s="38"/>
      <c r="F156" s="230" t="s">
        <v>460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128</v>
      </c>
      <c r="AU156" s="15" t="s">
        <v>83</v>
      </c>
    </row>
    <row r="157" s="2" customFormat="1" ht="55.5" customHeight="1">
      <c r="A157" s="36"/>
      <c r="B157" s="37"/>
      <c r="C157" s="234" t="s">
        <v>195</v>
      </c>
      <c r="D157" s="234" t="s">
        <v>140</v>
      </c>
      <c r="E157" s="235" t="s">
        <v>461</v>
      </c>
      <c r="F157" s="236" t="s">
        <v>462</v>
      </c>
      <c r="G157" s="237" t="s">
        <v>159</v>
      </c>
      <c r="H157" s="238">
        <v>1</v>
      </c>
      <c r="I157" s="239"/>
      <c r="J157" s="240">
        <f>ROUND(I157*H157,2)</f>
        <v>0</v>
      </c>
      <c r="K157" s="236" t="s">
        <v>1</v>
      </c>
      <c r="L157" s="241"/>
      <c r="M157" s="242" t="s">
        <v>1</v>
      </c>
      <c r="N157" s="243" t="s">
        <v>38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143</v>
      </c>
      <c r="AT157" s="227" t="s">
        <v>140</v>
      </c>
      <c r="AU157" s="227" t="s">
        <v>83</v>
      </c>
      <c r="AY157" s="15" t="s">
        <v>119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81</v>
      </c>
      <c r="BK157" s="228">
        <f>ROUND(I157*H157,2)</f>
        <v>0</v>
      </c>
      <c r="BL157" s="15" t="s">
        <v>137</v>
      </c>
      <c r="BM157" s="227" t="s">
        <v>463</v>
      </c>
    </row>
    <row r="158" s="2" customFormat="1">
      <c r="A158" s="36"/>
      <c r="B158" s="37"/>
      <c r="C158" s="38"/>
      <c r="D158" s="229" t="s">
        <v>128</v>
      </c>
      <c r="E158" s="38"/>
      <c r="F158" s="230" t="s">
        <v>464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128</v>
      </c>
      <c r="AU158" s="15" t="s">
        <v>83</v>
      </c>
    </row>
    <row r="159" s="2" customFormat="1" ht="24.15" customHeight="1">
      <c r="A159" s="36"/>
      <c r="B159" s="37"/>
      <c r="C159" s="216" t="s">
        <v>200</v>
      </c>
      <c r="D159" s="216" t="s">
        <v>122</v>
      </c>
      <c r="E159" s="217" t="s">
        <v>465</v>
      </c>
      <c r="F159" s="218" t="s">
        <v>466</v>
      </c>
      <c r="G159" s="219" t="s">
        <v>135</v>
      </c>
      <c r="H159" s="220">
        <v>95</v>
      </c>
      <c r="I159" s="221"/>
      <c r="J159" s="222">
        <f>ROUND(I159*H159,2)</f>
        <v>0</v>
      </c>
      <c r="K159" s="218" t="s">
        <v>136</v>
      </c>
      <c r="L159" s="42"/>
      <c r="M159" s="223" t="s">
        <v>1</v>
      </c>
      <c r="N159" s="224" t="s">
        <v>38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137</v>
      </c>
      <c r="AT159" s="227" t="s">
        <v>122</v>
      </c>
      <c r="AU159" s="227" t="s">
        <v>83</v>
      </c>
      <c r="AY159" s="15" t="s">
        <v>119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81</v>
      </c>
      <c r="BK159" s="228">
        <f>ROUND(I159*H159,2)</f>
        <v>0</v>
      </c>
      <c r="BL159" s="15" t="s">
        <v>137</v>
      </c>
      <c r="BM159" s="227" t="s">
        <v>467</v>
      </c>
    </row>
    <row r="160" s="2" customFormat="1">
      <c r="A160" s="36"/>
      <c r="B160" s="37"/>
      <c r="C160" s="38"/>
      <c r="D160" s="229" t="s">
        <v>128</v>
      </c>
      <c r="E160" s="38"/>
      <c r="F160" s="230" t="s">
        <v>468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128</v>
      </c>
      <c r="AU160" s="15" t="s">
        <v>83</v>
      </c>
    </row>
    <row r="161" s="2" customFormat="1" ht="16.5" customHeight="1">
      <c r="A161" s="36"/>
      <c r="B161" s="37"/>
      <c r="C161" s="234" t="s">
        <v>137</v>
      </c>
      <c r="D161" s="234" t="s">
        <v>140</v>
      </c>
      <c r="E161" s="235" t="s">
        <v>469</v>
      </c>
      <c r="F161" s="236" t="s">
        <v>470</v>
      </c>
      <c r="G161" s="237" t="s">
        <v>135</v>
      </c>
      <c r="H161" s="238">
        <v>97.849999999999994</v>
      </c>
      <c r="I161" s="239"/>
      <c r="J161" s="240">
        <f>ROUND(I161*H161,2)</f>
        <v>0</v>
      </c>
      <c r="K161" s="236" t="s">
        <v>1</v>
      </c>
      <c r="L161" s="241"/>
      <c r="M161" s="242" t="s">
        <v>1</v>
      </c>
      <c r="N161" s="243" t="s">
        <v>38</v>
      </c>
      <c r="O161" s="89"/>
      <c r="P161" s="225">
        <f>O161*H161</f>
        <v>0</v>
      </c>
      <c r="Q161" s="225">
        <v>0.00040000000000000002</v>
      </c>
      <c r="R161" s="225">
        <f>Q161*H161</f>
        <v>0.039140000000000001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143</v>
      </c>
      <c r="AT161" s="227" t="s">
        <v>140</v>
      </c>
      <c r="AU161" s="227" t="s">
        <v>83</v>
      </c>
      <c r="AY161" s="15" t="s">
        <v>119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81</v>
      </c>
      <c r="BK161" s="228">
        <f>ROUND(I161*H161,2)</f>
        <v>0</v>
      </c>
      <c r="BL161" s="15" t="s">
        <v>137</v>
      </c>
      <c r="BM161" s="227" t="s">
        <v>471</v>
      </c>
    </row>
    <row r="162" s="2" customFormat="1">
      <c r="A162" s="36"/>
      <c r="B162" s="37"/>
      <c r="C162" s="38"/>
      <c r="D162" s="229" t="s">
        <v>128</v>
      </c>
      <c r="E162" s="38"/>
      <c r="F162" s="230" t="s">
        <v>472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128</v>
      </c>
      <c r="AU162" s="15" t="s">
        <v>83</v>
      </c>
    </row>
    <row r="163" s="2" customFormat="1">
      <c r="A163" s="36"/>
      <c r="B163" s="37"/>
      <c r="C163" s="38"/>
      <c r="D163" s="229" t="s">
        <v>216</v>
      </c>
      <c r="E163" s="38"/>
      <c r="F163" s="255" t="s">
        <v>473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216</v>
      </c>
      <c r="AU163" s="15" t="s">
        <v>83</v>
      </c>
    </row>
    <row r="164" s="13" customFormat="1">
      <c r="A164" s="13"/>
      <c r="B164" s="244"/>
      <c r="C164" s="245"/>
      <c r="D164" s="229" t="s">
        <v>145</v>
      </c>
      <c r="E164" s="245"/>
      <c r="F164" s="246" t="s">
        <v>474</v>
      </c>
      <c r="G164" s="245"/>
      <c r="H164" s="247">
        <v>97.849999999999994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145</v>
      </c>
      <c r="AU164" s="253" t="s">
        <v>83</v>
      </c>
      <c r="AV164" s="13" t="s">
        <v>83</v>
      </c>
      <c r="AW164" s="13" t="s">
        <v>4</v>
      </c>
      <c r="AX164" s="13" t="s">
        <v>81</v>
      </c>
      <c r="AY164" s="253" t="s">
        <v>119</v>
      </c>
    </row>
    <row r="165" s="2" customFormat="1" ht="24.15" customHeight="1">
      <c r="A165" s="36"/>
      <c r="B165" s="37"/>
      <c r="C165" s="216" t="s">
        <v>209</v>
      </c>
      <c r="D165" s="216" t="s">
        <v>122</v>
      </c>
      <c r="E165" s="217" t="s">
        <v>475</v>
      </c>
      <c r="F165" s="218" t="s">
        <v>476</v>
      </c>
      <c r="G165" s="219" t="s">
        <v>135</v>
      </c>
      <c r="H165" s="220">
        <v>80</v>
      </c>
      <c r="I165" s="221"/>
      <c r="J165" s="222">
        <f>ROUND(I165*H165,2)</f>
        <v>0</v>
      </c>
      <c r="K165" s="218" t="s">
        <v>136</v>
      </c>
      <c r="L165" s="42"/>
      <c r="M165" s="223" t="s">
        <v>1</v>
      </c>
      <c r="N165" s="224" t="s">
        <v>38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137</v>
      </c>
      <c r="AT165" s="227" t="s">
        <v>122</v>
      </c>
      <c r="AU165" s="227" t="s">
        <v>83</v>
      </c>
      <c r="AY165" s="15" t="s">
        <v>119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81</v>
      </c>
      <c r="BK165" s="228">
        <f>ROUND(I165*H165,2)</f>
        <v>0</v>
      </c>
      <c r="BL165" s="15" t="s">
        <v>137</v>
      </c>
      <c r="BM165" s="227" t="s">
        <v>477</v>
      </c>
    </row>
    <row r="166" s="2" customFormat="1">
      <c r="A166" s="36"/>
      <c r="B166" s="37"/>
      <c r="C166" s="38"/>
      <c r="D166" s="229" t="s">
        <v>128</v>
      </c>
      <c r="E166" s="38"/>
      <c r="F166" s="230" t="s">
        <v>478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128</v>
      </c>
      <c r="AU166" s="15" t="s">
        <v>83</v>
      </c>
    </row>
    <row r="167" s="2" customFormat="1" ht="16.5" customHeight="1">
      <c r="A167" s="36"/>
      <c r="B167" s="37"/>
      <c r="C167" s="234" t="s">
        <v>214</v>
      </c>
      <c r="D167" s="234" t="s">
        <v>140</v>
      </c>
      <c r="E167" s="235" t="s">
        <v>479</v>
      </c>
      <c r="F167" s="236" t="s">
        <v>480</v>
      </c>
      <c r="G167" s="237" t="s">
        <v>135</v>
      </c>
      <c r="H167" s="238">
        <v>82.400000000000006</v>
      </c>
      <c r="I167" s="239"/>
      <c r="J167" s="240">
        <f>ROUND(I167*H167,2)</f>
        <v>0</v>
      </c>
      <c r="K167" s="236" t="s">
        <v>1</v>
      </c>
      <c r="L167" s="241"/>
      <c r="M167" s="242" t="s">
        <v>1</v>
      </c>
      <c r="N167" s="243" t="s">
        <v>38</v>
      </c>
      <c r="O167" s="89"/>
      <c r="P167" s="225">
        <f>O167*H167</f>
        <v>0</v>
      </c>
      <c r="Q167" s="225">
        <v>0.00069999999999999999</v>
      </c>
      <c r="R167" s="225">
        <f>Q167*H167</f>
        <v>0.057680000000000002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143</v>
      </c>
      <c r="AT167" s="227" t="s">
        <v>140</v>
      </c>
      <c r="AU167" s="227" t="s">
        <v>83</v>
      </c>
      <c r="AY167" s="15" t="s">
        <v>119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81</v>
      </c>
      <c r="BK167" s="228">
        <f>ROUND(I167*H167,2)</f>
        <v>0</v>
      </c>
      <c r="BL167" s="15" t="s">
        <v>137</v>
      </c>
      <c r="BM167" s="227" t="s">
        <v>481</v>
      </c>
    </row>
    <row r="168" s="2" customFormat="1">
      <c r="A168" s="36"/>
      <c r="B168" s="37"/>
      <c r="C168" s="38"/>
      <c r="D168" s="229" t="s">
        <v>128</v>
      </c>
      <c r="E168" s="38"/>
      <c r="F168" s="230" t="s">
        <v>480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128</v>
      </c>
      <c r="AU168" s="15" t="s">
        <v>83</v>
      </c>
    </row>
    <row r="169" s="2" customFormat="1">
      <c r="A169" s="36"/>
      <c r="B169" s="37"/>
      <c r="C169" s="38"/>
      <c r="D169" s="229" t="s">
        <v>216</v>
      </c>
      <c r="E169" s="38"/>
      <c r="F169" s="255" t="s">
        <v>482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216</v>
      </c>
      <c r="AU169" s="15" t="s">
        <v>83</v>
      </c>
    </row>
    <row r="170" s="13" customFormat="1">
      <c r="A170" s="13"/>
      <c r="B170" s="244"/>
      <c r="C170" s="245"/>
      <c r="D170" s="229" t="s">
        <v>145</v>
      </c>
      <c r="E170" s="245"/>
      <c r="F170" s="246" t="s">
        <v>483</v>
      </c>
      <c r="G170" s="245"/>
      <c r="H170" s="247">
        <v>82.400000000000006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145</v>
      </c>
      <c r="AU170" s="253" t="s">
        <v>83</v>
      </c>
      <c r="AV170" s="13" t="s">
        <v>83</v>
      </c>
      <c r="AW170" s="13" t="s">
        <v>4</v>
      </c>
      <c r="AX170" s="13" t="s">
        <v>81</v>
      </c>
      <c r="AY170" s="253" t="s">
        <v>119</v>
      </c>
    </row>
    <row r="171" s="2" customFormat="1" ht="16.5" customHeight="1">
      <c r="A171" s="36"/>
      <c r="B171" s="37"/>
      <c r="C171" s="216" t="s">
        <v>219</v>
      </c>
      <c r="D171" s="216" t="s">
        <v>122</v>
      </c>
      <c r="E171" s="217" t="s">
        <v>484</v>
      </c>
      <c r="F171" s="218" t="s">
        <v>485</v>
      </c>
      <c r="G171" s="219" t="s">
        <v>159</v>
      </c>
      <c r="H171" s="220">
        <v>10</v>
      </c>
      <c r="I171" s="221"/>
      <c r="J171" s="222">
        <f>ROUND(I171*H171,2)</f>
        <v>0</v>
      </c>
      <c r="K171" s="218" t="s">
        <v>136</v>
      </c>
      <c r="L171" s="42"/>
      <c r="M171" s="223" t="s">
        <v>1</v>
      </c>
      <c r="N171" s="224" t="s">
        <v>38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137</v>
      </c>
      <c r="AT171" s="227" t="s">
        <v>122</v>
      </c>
      <c r="AU171" s="227" t="s">
        <v>83</v>
      </c>
      <c r="AY171" s="15" t="s">
        <v>119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81</v>
      </c>
      <c r="BK171" s="228">
        <f>ROUND(I171*H171,2)</f>
        <v>0</v>
      </c>
      <c r="BL171" s="15" t="s">
        <v>137</v>
      </c>
      <c r="BM171" s="227" t="s">
        <v>486</v>
      </c>
    </row>
    <row r="172" s="2" customFormat="1">
      <c r="A172" s="36"/>
      <c r="B172" s="37"/>
      <c r="C172" s="38"/>
      <c r="D172" s="229" t="s">
        <v>128</v>
      </c>
      <c r="E172" s="38"/>
      <c r="F172" s="230" t="s">
        <v>487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128</v>
      </c>
      <c r="AU172" s="15" t="s">
        <v>83</v>
      </c>
    </row>
    <row r="173" s="2" customFormat="1" ht="16.5" customHeight="1">
      <c r="A173" s="36"/>
      <c r="B173" s="37"/>
      <c r="C173" s="234" t="s">
        <v>223</v>
      </c>
      <c r="D173" s="234" t="s">
        <v>140</v>
      </c>
      <c r="E173" s="235" t="s">
        <v>488</v>
      </c>
      <c r="F173" s="236" t="s">
        <v>489</v>
      </c>
      <c r="G173" s="237" t="s">
        <v>159</v>
      </c>
      <c r="H173" s="238">
        <v>10</v>
      </c>
      <c r="I173" s="239"/>
      <c r="J173" s="240">
        <f>ROUND(I173*H173,2)</f>
        <v>0</v>
      </c>
      <c r="K173" s="236" t="s">
        <v>1</v>
      </c>
      <c r="L173" s="241"/>
      <c r="M173" s="242" t="s">
        <v>1</v>
      </c>
      <c r="N173" s="243" t="s">
        <v>38</v>
      </c>
      <c r="O173" s="89"/>
      <c r="P173" s="225">
        <f>O173*H173</f>
        <v>0</v>
      </c>
      <c r="Q173" s="225">
        <v>5.0000000000000002E-05</v>
      </c>
      <c r="R173" s="225">
        <f>Q173*H173</f>
        <v>0.00050000000000000001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143</v>
      </c>
      <c r="AT173" s="227" t="s">
        <v>140</v>
      </c>
      <c r="AU173" s="227" t="s">
        <v>83</v>
      </c>
      <c r="AY173" s="15" t="s">
        <v>119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81</v>
      </c>
      <c r="BK173" s="228">
        <f>ROUND(I173*H173,2)</f>
        <v>0</v>
      </c>
      <c r="BL173" s="15" t="s">
        <v>137</v>
      </c>
      <c r="BM173" s="227" t="s">
        <v>490</v>
      </c>
    </row>
    <row r="174" s="2" customFormat="1">
      <c r="A174" s="36"/>
      <c r="B174" s="37"/>
      <c r="C174" s="38"/>
      <c r="D174" s="229" t="s">
        <v>128</v>
      </c>
      <c r="E174" s="38"/>
      <c r="F174" s="230" t="s">
        <v>489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128</v>
      </c>
      <c r="AU174" s="15" t="s">
        <v>83</v>
      </c>
    </row>
    <row r="175" s="2" customFormat="1">
      <c r="A175" s="36"/>
      <c r="B175" s="37"/>
      <c r="C175" s="38"/>
      <c r="D175" s="229" t="s">
        <v>216</v>
      </c>
      <c r="E175" s="38"/>
      <c r="F175" s="255" t="s">
        <v>491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216</v>
      </c>
      <c r="AU175" s="15" t="s">
        <v>83</v>
      </c>
    </row>
    <row r="176" s="2" customFormat="1" ht="21.75" customHeight="1">
      <c r="A176" s="36"/>
      <c r="B176" s="37"/>
      <c r="C176" s="216" t="s">
        <v>7</v>
      </c>
      <c r="D176" s="216" t="s">
        <v>122</v>
      </c>
      <c r="E176" s="217" t="s">
        <v>492</v>
      </c>
      <c r="F176" s="218" t="s">
        <v>493</v>
      </c>
      <c r="G176" s="219" t="s">
        <v>135</v>
      </c>
      <c r="H176" s="220">
        <v>15</v>
      </c>
      <c r="I176" s="221"/>
      <c r="J176" s="222">
        <f>ROUND(I176*H176,2)</f>
        <v>0</v>
      </c>
      <c r="K176" s="218" t="s">
        <v>136</v>
      </c>
      <c r="L176" s="42"/>
      <c r="M176" s="223" t="s">
        <v>1</v>
      </c>
      <c r="N176" s="224" t="s">
        <v>38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137</v>
      </c>
      <c r="AT176" s="227" t="s">
        <v>122</v>
      </c>
      <c r="AU176" s="227" t="s">
        <v>83</v>
      </c>
      <c r="AY176" s="15" t="s">
        <v>119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81</v>
      </c>
      <c r="BK176" s="228">
        <f>ROUND(I176*H176,2)</f>
        <v>0</v>
      </c>
      <c r="BL176" s="15" t="s">
        <v>137</v>
      </c>
      <c r="BM176" s="227" t="s">
        <v>494</v>
      </c>
    </row>
    <row r="177" s="2" customFormat="1">
      <c r="A177" s="36"/>
      <c r="B177" s="37"/>
      <c r="C177" s="38"/>
      <c r="D177" s="229" t="s">
        <v>128</v>
      </c>
      <c r="E177" s="38"/>
      <c r="F177" s="230" t="s">
        <v>495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128</v>
      </c>
      <c r="AU177" s="15" t="s">
        <v>83</v>
      </c>
    </row>
    <row r="178" s="2" customFormat="1" ht="24.15" customHeight="1">
      <c r="A178" s="36"/>
      <c r="B178" s="37"/>
      <c r="C178" s="234" t="s">
        <v>232</v>
      </c>
      <c r="D178" s="234" t="s">
        <v>140</v>
      </c>
      <c r="E178" s="235" t="s">
        <v>496</v>
      </c>
      <c r="F178" s="236" t="s">
        <v>497</v>
      </c>
      <c r="G178" s="237" t="s">
        <v>135</v>
      </c>
      <c r="H178" s="238">
        <v>15</v>
      </c>
      <c r="I178" s="239"/>
      <c r="J178" s="240">
        <f>ROUND(I178*H178,2)</f>
        <v>0</v>
      </c>
      <c r="K178" s="236" t="s">
        <v>136</v>
      </c>
      <c r="L178" s="241"/>
      <c r="M178" s="242" t="s">
        <v>1</v>
      </c>
      <c r="N178" s="243" t="s">
        <v>38</v>
      </c>
      <c r="O178" s="89"/>
      <c r="P178" s="225">
        <f>O178*H178</f>
        <v>0</v>
      </c>
      <c r="Q178" s="225">
        <v>0.00029999999999999997</v>
      </c>
      <c r="R178" s="225">
        <f>Q178*H178</f>
        <v>0.0044999999999999997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143</v>
      </c>
      <c r="AT178" s="227" t="s">
        <v>140</v>
      </c>
      <c r="AU178" s="227" t="s">
        <v>83</v>
      </c>
      <c r="AY178" s="15" t="s">
        <v>119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81</v>
      </c>
      <c r="BK178" s="228">
        <f>ROUND(I178*H178,2)</f>
        <v>0</v>
      </c>
      <c r="BL178" s="15" t="s">
        <v>137</v>
      </c>
      <c r="BM178" s="227" t="s">
        <v>498</v>
      </c>
    </row>
    <row r="179" s="2" customFormat="1">
      <c r="A179" s="36"/>
      <c r="B179" s="37"/>
      <c r="C179" s="38"/>
      <c r="D179" s="229" t="s">
        <v>128</v>
      </c>
      <c r="E179" s="38"/>
      <c r="F179" s="230" t="s">
        <v>497</v>
      </c>
      <c r="G179" s="38"/>
      <c r="H179" s="38"/>
      <c r="I179" s="231"/>
      <c r="J179" s="38"/>
      <c r="K179" s="38"/>
      <c r="L179" s="42"/>
      <c r="M179" s="232"/>
      <c r="N179" s="233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128</v>
      </c>
      <c r="AU179" s="15" t="s">
        <v>83</v>
      </c>
    </row>
    <row r="180" s="2" customFormat="1" ht="24.15" customHeight="1">
      <c r="A180" s="36"/>
      <c r="B180" s="37"/>
      <c r="C180" s="216" t="s">
        <v>236</v>
      </c>
      <c r="D180" s="216" t="s">
        <v>122</v>
      </c>
      <c r="E180" s="217" t="s">
        <v>499</v>
      </c>
      <c r="F180" s="218" t="s">
        <v>500</v>
      </c>
      <c r="G180" s="219" t="s">
        <v>159</v>
      </c>
      <c r="H180" s="220">
        <v>1</v>
      </c>
      <c r="I180" s="221"/>
      <c r="J180" s="222">
        <f>ROUND(I180*H180,2)</f>
        <v>0</v>
      </c>
      <c r="K180" s="218" t="s">
        <v>136</v>
      </c>
      <c r="L180" s="42"/>
      <c r="M180" s="223" t="s">
        <v>1</v>
      </c>
      <c r="N180" s="224" t="s">
        <v>38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137</v>
      </c>
      <c r="AT180" s="227" t="s">
        <v>122</v>
      </c>
      <c r="AU180" s="227" t="s">
        <v>83</v>
      </c>
      <c r="AY180" s="15" t="s">
        <v>119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81</v>
      </c>
      <c r="BK180" s="228">
        <f>ROUND(I180*H180,2)</f>
        <v>0</v>
      </c>
      <c r="BL180" s="15" t="s">
        <v>137</v>
      </c>
      <c r="BM180" s="227" t="s">
        <v>501</v>
      </c>
    </row>
    <row r="181" s="2" customFormat="1">
      <c r="A181" s="36"/>
      <c r="B181" s="37"/>
      <c r="C181" s="38"/>
      <c r="D181" s="229" t="s">
        <v>128</v>
      </c>
      <c r="E181" s="38"/>
      <c r="F181" s="230" t="s">
        <v>502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128</v>
      </c>
      <c r="AU181" s="15" t="s">
        <v>83</v>
      </c>
    </row>
    <row r="182" s="2" customFormat="1" ht="33" customHeight="1">
      <c r="A182" s="36"/>
      <c r="B182" s="37"/>
      <c r="C182" s="234" t="s">
        <v>240</v>
      </c>
      <c r="D182" s="234" t="s">
        <v>140</v>
      </c>
      <c r="E182" s="235" t="s">
        <v>503</v>
      </c>
      <c r="F182" s="236" t="s">
        <v>504</v>
      </c>
      <c r="G182" s="237" t="s">
        <v>159</v>
      </c>
      <c r="H182" s="238">
        <v>2</v>
      </c>
      <c r="I182" s="239"/>
      <c r="J182" s="240">
        <f>ROUND(I182*H182,2)</f>
        <v>0</v>
      </c>
      <c r="K182" s="236" t="s">
        <v>136</v>
      </c>
      <c r="L182" s="241"/>
      <c r="M182" s="242" t="s">
        <v>1</v>
      </c>
      <c r="N182" s="243" t="s">
        <v>38</v>
      </c>
      <c r="O182" s="89"/>
      <c r="P182" s="225">
        <f>O182*H182</f>
        <v>0</v>
      </c>
      <c r="Q182" s="225">
        <v>0.00020000000000000001</v>
      </c>
      <c r="R182" s="225">
        <f>Q182*H182</f>
        <v>0.00040000000000000002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143</v>
      </c>
      <c r="AT182" s="227" t="s">
        <v>140</v>
      </c>
      <c r="AU182" s="227" t="s">
        <v>83</v>
      </c>
      <c r="AY182" s="15" t="s">
        <v>119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81</v>
      </c>
      <c r="BK182" s="228">
        <f>ROUND(I182*H182,2)</f>
        <v>0</v>
      </c>
      <c r="BL182" s="15" t="s">
        <v>137</v>
      </c>
      <c r="BM182" s="227" t="s">
        <v>505</v>
      </c>
    </row>
    <row r="183" s="2" customFormat="1">
      <c r="A183" s="36"/>
      <c r="B183" s="37"/>
      <c r="C183" s="38"/>
      <c r="D183" s="229" t="s">
        <v>128</v>
      </c>
      <c r="E183" s="38"/>
      <c r="F183" s="230" t="s">
        <v>504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128</v>
      </c>
      <c r="AU183" s="15" t="s">
        <v>83</v>
      </c>
    </row>
    <row r="184" s="13" customFormat="1">
      <c r="A184" s="13"/>
      <c r="B184" s="244"/>
      <c r="C184" s="245"/>
      <c r="D184" s="229" t="s">
        <v>145</v>
      </c>
      <c r="E184" s="245"/>
      <c r="F184" s="246" t="s">
        <v>506</v>
      </c>
      <c r="G184" s="245"/>
      <c r="H184" s="247">
        <v>2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145</v>
      </c>
      <c r="AU184" s="253" t="s">
        <v>83</v>
      </c>
      <c r="AV184" s="13" t="s">
        <v>83</v>
      </c>
      <c r="AW184" s="13" t="s">
        <v>4</v>
      </c>
      <c r="AX184" s="13" t="s">
        <v>81</v>
      </c>
      <c r="AY184" s="253" t="s">
        <v>119</v>
      </c>
    </row>
    <row r="185" s="2" customFormat="1" ht="24.15" customHeight="1">
      <c r="A185" s="36"/>
      <c r="B185" s="37"/>
      <c r="C185" s="234" t="s">
        <v>244</v>
      </c>
      <c r="D185" s="234" t="s">
        <v>140</v>
      </c>
      <c r="E185" s="235" t="s">
        <v>507</v>
      </c>
      <c r="F185" s="236" t="s">
        <v>508</v>
      </c>
      <c r="G185" s="237" t="s">
        <v>509</v>
      </c>
      <c r="H185" s="238">
        <v>2</v>
      </c>
      <c r="I185" s="239"/>
      <c r="J185" s="240">
        <f>ROUND(I185*H185,2)</f>
        <v>0</v>
      </c>
      <c r="K185" s="236" t="s">
        <v>136</v>
      </c>
      <c r="L185" s="241"/>
      <c r="M185" s="242" t="s">
        <v>1</v>
      </c>
      <c r="N185" s="243" t="s">
        <v>38</v>
      </c>
      <c r="O185" s="89"/>
      <c r="P185" s="225">
        <f>O185*H185</f>
        <v>0</v>
      </c>
      <c r="Q185" s="225">
        <v>5.0000000000000002E-05</v>
      </c>
      <c r="R185" s="225">
        <f>Q185*H185</f>
        <v>0.00010000000000000001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143</v>
      </c>
      <c r="AT185" s="227" t="s">
        <v>140</v>
      </c>
      <c r="AU185" s="227" t="s">
        <v>83</v>
      </c>
      <c r="AY185" s="15" t="s">
        <v>119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81</v>
      </c>
      <c r="BK185" s="228">
        <f>ROUND(I185*H185,2)</f>
        <v>0</v>
      </c>
      <c r="BL185" s="15" t="s">
        <v>137</v>
      </c>
      <c r="BM185" s="227" t="s">
        <v>510</v>
      </c>
    </row>
    <row r="186" s="2" customFormat="1">
      <c r="A186" s="36"/>
      <c r="B186" s="37"/>
      <c r="C186" s="38"/>
      <c r="D186" s="229" t="s">
        <v>128</v>
      </c>
      <c r="E186" s="38"/>
      <c r="F186" s="230" t="s">
        <v>508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128</v>
      </c>
      <c r="AU186" s="15" t="s">
        <v>83</v>
      </c>
    </row>
    <row r="187" s="2" customFormat="1" ht="21.75" customHeight="1">
      <c r="A187" s="36"/>
      <c r="B187" s="37"/>
      <c r="C187" s="216" t="s">
        <v>249</v>
      </c>
      <c r="D187" s="216" t="s">
        <v>122</v>
      </c>
      <c r="E187" s="217" t="s">
        <v>511</v>
      </c>
      <c r="F187" s="218" t="s">
        <v>512</v>
      </c>
      <c r="G187" s="219" t="s">
        <v>159</v>
      </c>
      <c r="H187" s="220">
        <v>11</v>
      </c>
      <c r="I187" s="221"/>
      <c r="J187" s="222">
        <f>ROUND(I187*H187,2)</f>
        <v>0</v>
      </c>
      <c r="K187" s="218" t="s">
        <v>136</v>
      </c>
      <c r="L187" s="42"/>
      <c r="M187" s="223" t="s">
        <v>1</v>
      </c>
      <c r="N187" s="224" t="s">
        <v>38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137</v>
      </c>
      <c r="AT187" s="227" t="s">
        <v>122</v>
      </c>
      <c r="AU187" s="227" t="s">
        <v>83</v>
      </c>
      <c r="AY187" s="15" t="s">
        <v>119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81</v>
      </c>
      <c r="BK187" s="228">
        <f>ROUND(I187*H187,2)</f>
        <v>0</v>
      </c>
      <c r="BL187" s="15" t="s">
        <v>137</v>
      </c>
      <c r="BM187" s="227" t="s">
        <v>513</v>
      </c>
    </row>
    <row r="188" s="2" customFormat="1">
      <c r="A188" s="36"/>
      <c r="B188" s="37"/>
      <c r="C188" s="38"/>
      <c r="D188" s="229" t="s">
        <v>128</v>
      </c>
      <c r="E188" s="38"/>
      <c r="F188" s="230" t="s">
        <v>514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128</v>
      </c>
      <c r="AU188" s="15" t="s">
        <v>83</v>
      </c>
    </row>
    <row r="189" s="2" customFormat="1" ht="16.5" customHeight="1">
      <c r="A189" s="36"/>
      <c r="B189" s="37"/>
      <c r="C189" s="234" t="s">
        <v>254</v>
      </c>
      <c r="D189" s="234" t="s">
        <v>140</v>
      </c>
      <c r="E189" s="235" t="s">
        <v>515</v>
      </c>
      <c r="F189" s="236" t="s">
        <v>516</v>
      </c>
      <c r="G189" s="237" t="s">
        <v>159</v>
      </c>
      <c r="H189" s="238">
        <v>11</v>
      </c>
      <c r="I189" s="239"/>
      <c r="J189" s="240">
        <f>ROUND(I189*H189,2)</f>
        <v>0</v>
      </c>
      <c r="K189" s="236" t="s">
        <v>136</v>
      </c>
      <c r="L189" s="241"/>
      <c r="M189" s="242" t="s">
        <v>1</v>
      </c>
      <c r="N189" s="243" t="s">
        <v>38</v>
      </c>
      <c r="O189" s="89"/>
      <c r="P189" s="225">
        <f>O189*H189</f>
        <v>0</v>
      </c>
      <c r="Q189" s="225">
        <v>0.0012800000000000001</v>
      </c>
      <c r="R189" s="225">
        <f>Q189*H189</f>
        <v>0.014080000000000001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143</v>
      </c>
      <c r="AT189" s="227" t="s">
        <v>140</v>
      </c>
      <c r="AU189" s="227" t="s">
        <v>83</v>
      </c>
      <c r="AY189" s="15" t="s">
        <v>119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81</v>
      </c>
      <c r="BK189" s="228">
        <f>ROUND(I189*H189,2)</f>
        <v>0</v>
      </c>
      <c r="BL189" s="15" t="s">
        <v>137</v>
      </c>
      <c r="BM189" s="227" t="s">
        <v>517</v>
      </c>
    </row>
    <row r="190" s="2" customFormat="1">
      <c r="A190" s="36"/>
      <c r="B190" s="37"/>
      <c r="C190" s="38"/>
      <c r="D190" s="229" t="s">
        <v>128</v>
      </c>
      <c r="E190" s="38"/>
      <c r="F190" s="230" t="s">
        <v>516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128</v>
      </c>
      <c r="AU190" s="15" t="s">
        <v>83</v>
      </c>
    </row>
    <row r="191" s="2" customFormat="1">
      <c r="A191" s="36"/>
      <c r="B191" s="37"/>
      <c r="C191" s="38"/>
      <c r="D191" s="229" t="s">
        <v>216</v>
      </c>
      <c r="E191" s="38"/>
      <c r="F191" s="255" t="s">
        <v>518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216</v>
      </c>
      <c r="AU191" s="15" t="s">
        <v>83</v>
      </c>
    </row>
    <row r="192" s="2" customFormat="1" ht="16.5" customHeight="1">
      <c r="A192" s="36"/>
      <c r="B192" s="37"/>
      <c r="C192" s="216" t="s">
        <v>259</v>
      </c>
      <c r="D192" s="216" t="s">
        <v>122</v>
      </c>
      <c r="E192" s="217" t="s">
        <v>519</v>
      </c>
      <c r="F192" s="218" t="s">
        <v>520</v>
      </c>
      <c r="G192" s="219" t="s">
        <v>288</v>
      </c>
      <c r="H192" s="220">
        <v>10</v>
      </c>
      <c r="I192" s="221"/>
      <c r="J192" s="222">
        <f>ROUND(I192*H192,2)</f>
        <v>0</v>
      </c>
      <c r="K192" s="218" t="s">
        <v>136</v>
      </c>
      <c r="L192" s="42"/>
      <c r="M192" s="223" t="s">
        <v>1</v>
      </c>
      <c r="N192" s="224" t="s">
        <v>38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137</v>
      </c>
      <c r="AT192" s="227" t="s">
        <v>122</v>
      </c>
      <c r="AU192" s="227" t="s">
        <v>83</v>
      </c>
      <c r="AY192" s="15" t="s">
        <v>119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81</v>
      </c>
      <c r="BK192" s="228">
        <f>ROUND(I192*H192,2)</f>
        <v>0</v>
      </c>
      <c r="BL192" s="15" t="s">
        <v>137</v>
      </c>
      <c r="BM192" s="227" t="s">
        <v>521</v>
      </c>
    </row>
    <row r="193" s="2" customFormat="1">
      <c r="A193" s="36"/>
      <c r="B193" s="37"/>
      <c r="C193" s="38"/>
      <c r="D193" s="229" t="s">
        <v>128</v>
      </c>
      <c r="E193" s="38"/>
      <c r="F193" s="230" t="s">
        <v>520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128</v>
      </c>
      <c r="AU193" s="15" t="s">
        <v>83</v>
      </c>
    </row>
    <row r="194" s="2" customFormat="1" ht="16.5" customHeight="1">
      <c r="A194" s="36"/>
      <c r="B194" s="37"/>
      <c r="C194" s="234" t="s">
        <v>263</v>
      </c>
      <c r="D194" s="234" t="s">
        <v>140</v>
      </c>
      <c r="E194" s="235" t="s">
        <v>522</v>
      </c>
      <c r="F194" s="236" t="s">
        <v>523</v>
      </c>
      <c r="G194" s="237" t="s">
        <v>288</v>
      </c>
      <c r="H194" s="238">
        <v>10</v>
      </c>
      <c r="I194" s="239"/>
      <c r="J194" s="240">
        <f>ROUND(I194*H194,2)</f>
        <v>0</v>
      </c>
      <c r="K194" s="236" t="s">
        <v>136</v>
      </c>
      <c r="L194" s="241"/>
      <c r="M194" s="242" t="s">
        <v>1</v>
      </c>
      <c r="N194" s="243" t="s">
        <v>38</v>
      </c>
      <c r="O194" s="89"/>
      <c r="P194" s="225">
        <f>O194*H194</f>
        <v>0</v>
      </c>
      <c r="Q194" s="225">
        <v>0.001</v>
      </c>
      <c r="R194" s="225">
        <f>Q194*H194</f>
        <v>0.01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143</v>
      </c>
      <c r="AT194" s="227" t="s">
        <v>140</v>
      </c>
      <c r="AU194" s="227" t="s">
        <v>83</v>
      </c>
      <c r="AY194" s="15" t="s">
        <v>119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81</v>
      </c>
      <c r="BK194" s="228">
        <f>ROUND(I194*H194,2)</f>
        <v>0</v>
      </c>
      <c r="BL194" s="15" t="s">
        <v>137</v>
      </c>
      <c r="BM194" s="227" t="s">
        <v>524</v>
      </c>
    </row>
    <row r="195" s="2" customFormat="1">
      <c r="A195" s="36"/>
      <c r="B195" s="37"/>
      <c r="C195" s="38"/>
      <c r="D195" s="229" t="s">
        <v>128</v>
      </c>
      <c r="E195" s="38"/>
      <c r="F195" s="230" t="s">
        <v>523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128</v>
      </c>
      <c r="AU195" s="15" t="s">
        <v>83</v>
      </c>
    </row>
    <row r="196" s="2" customFormat="1" ht="24.15" customHeight="1">
      <c r="A196" s="36"/>
      <c r="B196" s="37"/>
      <c r="C196" s="216" t="s">
        <v>268</v>
      </c>
      <c r="D196" s="216" t="s">
        <v>122</v>
      </c>
      <c r="E196" s="217" t="s">
        <v>525</v>
      </c>
      <c r="F196" s="218" t="s">
        <v>526</v>
      </c>
      <c r="G196" s="219" t="s">
        <v>527</v>
      </c>
      <c r="H196" s="220">
        <v>0.45800000000000002</v>
      </c>
      <c r="I196" s="221"/>
      <c r="J196" s="222">
        <f>ROUND(I196*H196,2)</f>
        <v>0</v>
      </c>
      <c r="K196" s="218" t="s">
        <v>136</v>
      </c>
      <c r="L196" s="42"/>
      <c r="M196" s="223" t="s">
        <v>1</v>
      </c>
      <c r="N196" s="224" t="s">
        <v>38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137</v>
      </c>
      <c r="AT196" s="227" t="s">
        <v>122</v>
      </c>
      <c r="AU196" s="227" t="s">
        <v>83</v>
      </c>
      <c r="AY196" s="15" t="s">
        <v>119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81</v>
      </c>
      <c r="BK196" s="228">
        <f>ROUND(I196*H196,2)</f>
        <v>0</v>
      </c>
      <c r="BL196" s="15" t="s">
        <v>137</v>
      </c>
      <c r="BM196" s="227" t="s">
        <v>528</v>
      </c>
    </row>
    <row r="197" s="2" customFormat="1">
      <c r="A197" s="36"/>
      <c r="B197" s="37"/>
      <c r="C197" s="38"/>
      <c r="D197" s="229" t="s">
        <v>128</v>
      </c>
      <c r="E197" s="38"/>
      <c r="F197" s="230" t="s">
        <v>529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128</v>
      </c>
      <c r="AU197" s="15" t="s">
        <v>83</v>
      </c>
    </row>
    <row r="198" s="2" customFormat="1" ht="16.5" customHeight="1">
      <c r="A198" s="36"/>
      <c r="B198" s="37"/>
      <c r="C198" s="216" t="s">
        <v>272</v>
      </c>
      <c r="D198" s="216" t="s">
        <v>122</v>
      </c>
      <c r="E198" s="217" t="s">
        <v>530</v>
      </c>
      <c r="F198" s="218" t="s">
        <v>531</v>
      </c>
      <c r="G198" s="219" t="s">
        <v>125</v>
      </c>
      <c r="H198" s="220">
        <v>4</v>
      </c>
      <c r="I198" s="221"/>
      <c r="J198" s="222">
        <f>ROUND(I198*H198,2)</f>
        <v>0</v>
      </c>
      <c r="K198" s="218" t="s">
        <v>1</v>
      </c>
      <c r="L198" s="42"/>
      <c r="M198" s="223" t="s">
        <v>1</v>
      </c>
      <c r="N198" s="224" t="s">
        <v>38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137</v>
      </c>
      <c r="AT198" s="227" t="s">
        <v>122</v>
      </c>
      <c r="AU198" s="227" t="s">
        <v>83</v>
      </c>
      <c r="AY198" s="15" t="s">
        <v>119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81</v>
      </c>
      <c r="BK198" s="228">
        <f>ROUND(I198*H198,2)</f>
        <v>0</v>
      </c>
      <c r="BL198" s="15" t="s">
        <v>137</v>
      </c>
      <c r="BM198" s="227" t="s">
        <v>532</v>
      </c>
    </row>
    <row r="199" s="2" customFormat="1">
      <c r="A199" s="36"/>
      <c r="B199" s="37"/>
      <c r="C199" s="38"/>
      <c r="D199" s="229" t="s">
        <v>128</v>
      </c>
      <c r="E199" s="38"/>
      <c r="F199" s="230" t="s">
        <v>531</v>
      </c>
      <c r="G199" s="38"/>
      <c r="H199" s="38"/>
      <c r="I199" s="231"/>
      <c r="J199" s="38"/>
      <c r="K199" s="38"/>
      <c r="L199" s="42"/>
      <c r="M199" s="256"/>
      <c r="N199" s="257"/>
      <c r="O199" s="258"/>
      <c r="P199" s="258"/>
      <c r="Q199" s="258"/>
      <c r="R199" s="258"/>
      <c r="S199" s="258"/>
      <c r="T199" s="259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128</v>
      </c>
      <c r="AU199" s="15" t="s">
        <v>83</v>
      </c>
    </row>
    <row r="200" s="2" customFormat="1" ht="6.96" customHeight="1">
      <c r="A200" s="36"/>
      <c r="B200" s="64"/>
      <c r="C200" s="65"/>
      <c r="D200" s="65"/>
      <c r="E200" s="65"/>
      <c r="F200" s="65"/>
      <c r="G200" s="65"/>
      <c r="H200" s="65"/>
      <c r="I200" s="65"/>
      <c r="J200" s="65"/>
      <c r="K200" s="65"/>
      <c r="L200" s="42"/>
      <c r="M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</row>
  </sheetData>
  <sheetProtection sheet="1" autoFilter="0" formatColumns="0" formatRows="0" objects="1" scenarios="1" spinCount="100000" saltValue="FR/2mKCozFAIYibsptwX7S8u4OcpWy74A4bJm7rgKzHaMG/u9sH6jh291uCkfTYIB+wWN8lF/WhpPcxTowkqrA==" hashValue="CsFJpot1Hlt3F5htl+BhGpdLF8bPs6RRp3liYm94fhVGZVJHWP7o6o/N6pn0yj7TPp5XpFRodZDEBfQjzxUskQ==" algorithmName="SHA-512" password="CC35"/>
  <autoFilter ref="C121:K19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92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Ochlazování kanceláří MÚ Nový Bor (4.NP)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533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14. 11. 2024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ROUND((SUM(BE121:BE139)),  2)</f>
        <v>0</v>
      </c>
      <c r="G33" s="36"/>
      <c r="H33" s="36"/>
      <c r="I33" s="153">
        <v>0.20999999999999999</v>
      </c>
      <c r="J33" s="152">
        <f>ROUND(((SUM(BE121:BE139))*I33),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ROUND((SUM(BF121:BF139)),  2)</f>
        <v>0</v>
      </c>
      <c r="G34" s="36"/>
      <c r="H34" s="36"/>
      <c r="I34" s="153">
        <v>0.12</v>
      </c>
      <c r="J34" s="152">
        <f>ROUND(((SUM(BF121:BF139))*I34),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ROUND((SUM(BG121:BG139)),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ROUND((SUM(BH121:BH139)),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ROUND((SUM(BI121:BI139)),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95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Ochlazování kanceláří MÚ Nový Bor (4.NP)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VRN - VRN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14. 11. 2024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96</v>
      </c>
      <c r="D94" s="174"/>
      <c r="E94" s="174"/>
      <c r="F94" s="174"/>
      <c r="G94" s="174"/>
      <c r="H94" s="174"/>
      <c r="I94" s="174"/>
      <c r="J94" s="175" t="s">
        <v>97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98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99</v>
      </c>
    </row>
    <row r="97" s="9" customFormat="1" ht="24.96" customHeight="1">
      <c r="A97" s="9"/>
      <c r="B97" s="177"/>
      <c r="C97" s="178"/>
      <c r="D97" s="179" t="s">
        <v>534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535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536</v>
      </c>
      <c r="E99" s="186"/>
      <c r="F99" s="186"/>
      <c r="G99" s="186"/>
      <c r="H99" s="186"/>
      <c r="I99" s="186"/>
      <c r="J99" s="187">
        <f>J126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537</v>
      </c>
      <c r="E100" s="186"/>
      <c r="F100" s="186"/>
      <c r="G100" s="186"/>
      <c r="H100" s="186"/>
      <c r="I100" s="186"/>
      <c r="J100" s="187">
        <f>J132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538</v>
      </c>
      <c r="E101" s="186"/>
      <c r="F101" s="186"/>
      <c r="G101" s="186"/>
      <c r="H101" s="186"/>
      <c r="I101" s="186"/>
      <c r="J101" s="187">
        <f>J136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104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Ochlazování kanceláří MÚ Nový Bor (4.NP)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93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VRN - VRN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 xml:space="preserve"> </v>
      </c>
      <c r="G115" s="38"/>
      <c r="H115" s="38"/>
      <c r="I115" s="30" t="s">
        <v>22</v>
      </c>
      <c r="J115" s="77" t="str">
        <f>IF(J12="","",J12)</f>
        <v>14. 11. 2024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 xml:space="preserve"> </v>
      </c>
      <c r="G117" s="38"/>
      <c r="H117" s="38"/>
      <c r="I117" s="30" t="s">
        <v>29</v>
      </c>
      <c r="J117" s="34" t="str">
        <f>E21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27</v>
      </c>
      <c r="D118" s="38"/>
      <c r="E118" s="38"/>
      <c r="F118" s="25" t="str">
        <f>IF(E18="","",E18)</f>
        <v>Vyplň údaj</v>
      </c>
      <c r="G118" s="38"/>
      <c r="H118" s="38"/>
      <c r="I118" s="30" t="s">
        <v>31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105</v>
      </c>
      <c r="D120" s="192" t="s">
        <v>58</v>
      </c>
      <c r="E120" s="192" t="s">
        <v>54</v>
      </c>
      <c r="F120" s="192" t="s">
        <v>55</v>
      </c>
      <c r="G120" s="192" t="s">
        <v>106</v>
      </c>
      <c r="H120" s="192" t="s">
        <v>107</v>
      </c>
      <c r="I120" s="192" t="s">
        <v>108</v>
      </c>
      <c r="J120" s="192" t="s">
        <v>97</v>
      </c>
      <c r="K120" s="193" t="s">
        <v>109</v>
      </c>
      <c r="L120" s="194"/>
      <c r="M120" s="98" t="s">
        <v>1</v>
      </c>
      <c r="N120" s="99" t="s">
        <v>37</v>
      </c>
      <c r="O120" s="99" t="s">
        <v>110</v>
      </c>
      <c r="P120" s="99" t="s">
        <v>111</v>
      </c>
      <c r="Q120" s="99" t="s">
        <v>112</v>
      </c>
      <c r="R120" s="99" t="s">
        <v>113</v>
      </c>
      <c r="S120" s="99" t="s">
        <v>114</v>
      </c>
      <c r="T120" s="100" t="s">
        <v>115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116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0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72</v>
      </c>
      <c r="AU121" s="15" t="s">
        <v>99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72</v>
      </c>
      <c r="E122" s="203" t="s">
        <v>90</v>
      </c>
      <c r="F122" s="203" t="s">
        <v>539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P123+P126+P132+P136</f>
        <v>0</v>
      </c>
      <c r="Q122" s="208"/>
      <c r="R122" s="209">
        <f>R123+R126+R132+R136</f>
        <v>0</v>
      </c>
      <c r="S122" s="208"/>
      <c r="T122" s="210">
        <f>T123+T126+T132+T136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151</v>
      </c>
      <c r="AT122" s="212" t="s">
        <v>72</v>
      </c>
      <c r="AU122" s="212" t="s">
        <v>73</v>
      </c>
      <c r="AY122" s="211" t="s">
        <v>119</v>
      </c>
      <c r="BK122" s="213">
        <f>BK123+BK126+BK132+BK136</f>
        <v>0</v>
      </c>
    </row>
    <row r="123" s="12" customFormat="1" ht="22.8" customHeight="1">
      <c r="A123" s="12"/>
      <c r="B123" s="200"/>
      <c r="C123" s="201"/>
      <c r="D123" s="202" t="s">
        <v>72</v>
      </c>
      <c r="E123" s="214" t="s">
        <v>540</v>
      </c>
      <c r="F123" s="214" t="s">
        <v>541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151</v>
      </c>
      <c r="AT123" s="212" t="s">
        <v>72</v>
      </c>
      <c r="AU123" s="212" t="s">
        <v>81</v>
      </c>
      <c r="AY123" s="211" t="s">
        <v>119</v>
      </c>
      <c r="BK123" s="213">
        <f>SUM(BK124:BK125)</f>
        <v>0</v>
      </c>
    </row>
    <row r="124" s="2" customFormat="1" ht="16.5" customHeight="1">
      <c r="A124" s="36"/>
      <c r="B124" s="37"/>
      <c r="C124" s="216" t="s">
        <v>81</v>
      </c>
      <c r="D124" s="216" t="s">
        <v>122</v>
      </c>
      <c r="E124" s="217" t="s">
        <v>542</v>
      </c>
      <c r="F124" s="218" t="s">
        <v>543</v>
      </c>
      <c r="G124" s="219" t="s">
        <v>334</v>
      </c>
      <c r="H124" s="220">
        <v>1</v>
      </c>
      <c r="I124" s="221"/>
      <c r="J124" s="222">
        <f>ROUND(I124*H124,2)</f>
        <v>0</v>
      </c>
      <c r="K124" s="218" t="s">
        <v>136</v>
      </c>
      <c r="L124" s="42"/>
      <c r="M124" s="223" t="s">
        <v>1</v>
      </c>
      <c r="N124" s="224" t="s">
        <v>38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544</v>
      </c>
      <c r="AT124" s="227" t="s">
        <v>122</v>
      </c>
      <c r="AU124" s="227" t="s">
        <v>83</v>
      </c>
      <c r="AY124" s="15" t="s">
        <v>119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81</v>
      </c>
      <c r="BK124" s="228">
        <f>ROUND(I124*H124,2)</f>
        <v>0</v>
      </c>
      <c r="BL124" s="15" t="s">
        <v>544</v>
      </c>
      <c r="BM124" s="227" t="s">
        <v>545</v>
      </c>
    </row>
    <row r="125" s="2" customFormat="1">
      <c r="A125" s="36"/>
      <c r="B125" s="37"/>
      <c r="C125" s="38"/>
      <c r="D125" s="229" t="s">
        <v>128</v>
      </c>
      <c r="E125" s="38"/>
      <c r="F125" s="230" t="s">
        <v>543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128</v>
      </c>
      <c r="AU125" s="15" t="s">
        <v>83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546</v>
      </c>
      <c r="F126" s="214" t="s">
        <v>547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SUM(P127:P131)</f>
        <v>0</v>
      </c>
      <c r="Q126" s="208"/>
      <c r="R126" s="209">
        <f>SUM(R127:R131)</f>
        <v>0</v>
      </c>
      <c r="S126" s="208"/>
      <c r="T126" s="21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151</v>
      </c>
      <c r="AT126" s="212" t="s">
        <v>72</v>
      </c>
      <c r="AU126" s="212" t="s">
        <v>81</v>
      </c>
      <c r="AY126" s="211" t="s">
        <v>119</v>
      </c>
      <c r="BK126" s="213">
        <f>SUM(BK127:BK131)</f>
        <v>0</v>
      </c>
    </row>
    <row r="127" s="2" customFormat="1" ht="16.5" customHeight="1">
      <c r="A127" s="36"/>
      <c r="B127" s="37"/>
      <c r="C127" s="216" t="s">
        <v>83</v>
      </c>
      <c r="D127" s="216" t="s">
        <v>122</v>
      </c>
      <c r="E127" s="217" t="s">
        <v>548</v>
      </c>
      <c r="F127" s="218" t="s">
        <v>549</v>
      </c>
      <c r="G127" s="219" t="s">
        <v>334</v>
      </c>
      <c r="H127" s="220">
        <v>1</v>
      </c>
      <c r="I127" s="221"/>
      <c r="J127" s="222">
        <f>ROUND(I127*H127,2)</f>
        <v>0</v>
      </c>
      <c r="K127" s="218" t="s">
        <v>136</v>
      </c>
      <c r="L127" s="42"/>
      <c r="M127" s="223" t="s">
        <v>1</v>
      </c>
      <c r="N127" s="224" t="s">
        <v>38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544</v>
      </c>
      <c r="AT127" s="227" t="s">
        <v>122</v>
      </c>
      <c r="AU127" s="227" t="s">
        <v>83</v>
      </c>
      <c r="AY127" s="15" t="s">
        <v>119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81</v>
      </c>
      <c r="BK127" s="228">
        <f>ROUND(I127*H127,2)</f>
        <v>0</v>
      </c>
      <c r="BL127" s="15" t="s">
        <v>544</v>
      </c>
      <c r="BM127" s="227" t="s">
        <v>550</v>
      </c>
    </row>
    <row r="128" s="2" customFormat="1">
      <c r="A128" s="36"/>
      <c r="B128" s="37"/>
      <c r="C128" s="38"/>
      <c r="D128" s="229" t="s">
        <v>128</v>
      </c>
      <c r="E128" s="38"/>
      <c r="F128" s="230" t="s">
        <v>549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128</v>
      </c>
      <c r="AU128" s="15" t="s">
        <v>83</v>
      </c>
    </row>
    <row r="129" s="2" customFormat="1">
      <c r="A129" s="36"/>
      <c r="B129" s="37"/>
      <c r="C129" s="38"/>
      <c r="D129" s="229" t="s">
        <v>216</v>
      </c>
      <c r="E129" s="38"/>
      <c r="F129" s="255" t="s">
        <v>551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216</v>
      </c>
      <c r="AU129" s="15" t="s">
        <v>83</v>
      </c>
    </row>
    <row r="130" s="2" customFormat="1" ht="16.5" customHeight="1">
      <c r="A130" s="36"/>
      <c r="B130" s="37"/>
      <c r="C130" s="216" t="s">
        <v>120</v>
      </c>
      <c r="D130" s="216" t="s">
        <v>122</v>
      </c>
      <c r="E130" s="217" t="s">
        <v>552</v>
      </c>
      <c r="F130" s="218" t="s">
        <v>553</v>
      </c>
      <c r="G130" s="219" t="s">
        <v>334</v>
      </c>
      <c r="H130" s="220">
        <v>1</v>
      </c>
      <c r="I130" s="221"/>
      <c r="J130" s="222">
        <f>ROUND(I130*H130,2)</f>
        <v>0</v>
      </c>
      <c r="K130" s="218" t="s">
        <v>136</v>
      </c>
      <c r="L130" s="42"/>
      <c r="M130" s="223" t="s">
        <v>1</v>
      </c>
      <c r="N130" s="224" t="s">
        <v>38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544</v>
      </c>
      <c r="AT130" s="227" t="s">
        <v>122</v>
      </c>
      <c r="AU130" s="227" t="s">
        <v>83</v>
      </c>
      <c r="AY130" s="15" t="s">
        <v>119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81</v>
      </c>
      <c r="BK130" s="228">
        <f>ROUND(I130*H130,2)</f>
        <v>0</v>
      </c>
      <c r="BL130" s="15" t="s">
        <v>544</v>
      </c>
      <c r="BM130" s="227" t="s">
        <v>554</v>
      </c>
    </row>
    <row r="131" s="2" customFormat="1">
      <c r="A131" s="36"/>
      <c r="B131" s="37"/>
      <c r="C131" s="38"/>
      <c r="D131" s="229" t="s">
        <v>128</v>
      </c>
      <c r="E131" s="38"/>
      <c r="F131" s="230" t="s">
        <v>553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128</v>
      </c>
      <c r="AU131" s="15" t="s">
        <v>83</v>
      </c>
    </row>
    <row r="132" s="12" customFormat="1" ht="22.8" customHeight="1">
      <c r="A132" s="12"/>
      <c r="B132" s="200"/>
      <c r="C132" s="201"/>
      <c r="D132" s="202" t="s">
        <v>72</v>
      </c>
      <c r="E132" s="214" t="s">
        <v>555</v>
      </c>
      <c r="F132" s="214" t="s">
        <v>556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151</v>
      </c>
      <c r="AT132" s="212" t="s">
        <v>72</v>
      </c>
      <c r="AU132" s="212" t="s">
        <v>81</v>
      </c>
      <c r="AY132" s="211" t="s">
        <v>119</v>
      </c>
      <c r="BK132" s="213">
        <f>SUM(BK133:BK135)</f>
        <v>0</v>
      </c>
    </row>
    <row r="133" s="2" customFormat="1" ht="16.5" customHeight="1">
      <c r="A133" s="36"/>
      <c r="B133" s="37"/>
      <c r="C133" s="216" t="s">
        <v>126</v>
      </c>
      <c r="D133" s="216" t="s">
        <v>122</v>
      </c>
      <c r="E133" s="217" t="s">
        <v>557</v>
      </c>
      <c r="F133" s="218" t="s">
        <v>558</v>
      </c>
      <c r="G133" s="219" t="s">
        <v>334</v>
      </c>
      <c r="H133" s="220">
        <v>1</v>
      </c>
      <c r="I133" s="221"/>
      <c r="J133" s="222">
        <f>ROUND(I133*H133,2)</f>
        <v>0</v>
      </c>
      <c r="K133" s="218" t="s">
        <v>136</v>
      </c>
      <c r="L133" s="42"/>
      <c r="M133" s="223" t="s">
        <v>1</v>
      </c>
      <c r="N133" s="224" t="s">
        <v>38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544</v>
      </c>
      <c r="AT133" s="227" t="s">
        <v>122</v>
      </c>
      <c r="AU133" s="227" t="s">
        <v>83</v>
      </c>
      <c r="AY133" s="15" t="s">
        <v>119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81</v>
      </c>
      <c r="BK133" s="228">
        <f>ROUND(I133*H133,2)</f>
        <v>0</v>
      </c>
      <c r="BL133" s="15" t="s">
        <v>544</v>
      </c>
      <c r="BM133" s="227" t="s">
        <v>559</v>
      </c>
    </row>
    <row r="134" s="2" customFormat="1">
      <c r="A134" s="36"/>
      <c r="B134" s="37"/>
      <c r="C134" s="38"/>
      <c r="D134" s="229" t="s">
        <v>128</v>
      </c>
      <c r="E134" s="38"/>
      <c r="F134" s="230" t="s">
        <v>558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128</v>
      </c>
      <c r="AU134" s="15" t="s">
        <v>83</v>
      </c>
    </row>
    <row r="135" s="2" customFormat="1">
      <c r="A135" s="36"/>
      <c r="B135" s="37"/>
      <c r="C135" s="38"/>
      <c r="D135" s="229" t="s">
        <v>216</v>
      </c>
      <c r="E135" s="38"/>
      <c r="F135" s="255" t="s">
        <v>560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216</v>
      </c>
      <c r="AU135" s="15" t="s">
        <v>83</v>
      </c>
    </row>
    <row r="136" s="12" customFormat="1" ht="22.8" customHeight="1">
      <c r="A136" s="12"/>
      <c r="B136" s="200"/>
      <c r="C136" s="201"/>
      <c r="D136" s="202" t="s">
        <v>72</v>
      </c>
      <c r="E136" s="214" t="s">
        <v>561</v>
      </c>
      <c r="F136" s="214" t="s">
        <v>562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SUM(P137:P139)</f>
        <v>0</v>
      </c>
      <c r="Q136" s="208"/>
      <c r="R136" s="209">
        <f>SUM(R137:R139)</f>
        <v>0</v>
      </c>
      <c r="S136" s="208"/>
      <c r="T136" s="21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151</v>
      </c>
      <c r="AT136" s="212" t="s">
        <v>72</v>
      </c>
      <c r="AU136" s="212" t="s">
        <v>81</v>
      </c>
      <c r="AY136" s="211" t="s">
        <v>119</v>
      </c>
      <c r="BK136" s="213">
        <f>SUM(BK137:BK139)</f>
        <v>0</v>
      </c>
    </row>
    <row r="137" s="2" customFormat="1" ht="16.5" customHeight="1">
      <c r="A137" s="36"/>
      <c r="B137" s="37"/>
      <c r="C137" s="216" t="s">
        <v>151</v>
      </c>
      <c r="D137" s="216" t="s">
        <v>122</v>
      </c>
      <c r="E137" s="217" t="s">
        <v>563</v>
      </c>
      <c r="F137" s="218" t="s">
        <v>564</v>
      </c>
      <c r="G137" s="219" t="s">
        <v>334</v>
      </c>
      <c r="H137" s="220">
        <v>1</v>
      </c>
      <c r="I137" s="221"/>
      <c r="J137" s="222">
        <f>ROUND(I137*H137,2)</f>
        <v>0</v>
      </c>
      <c r="K137" s="218" t="s">
        <v>136</v>
      </c>
      <c r="L137" s="42"/>
      <c r="M137" s="223" t="s">
        <v>1</v>
      </c>
      <c r="N137" s="224" t="s">
        <v>38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544</v>
      </c>
      <c r="AT137" s="227" t="s">
        <v>122</v>
      </c>
      <c r="AU137" s="227" t="s">
        <v>83</v>
      </c>
      <c r="AY137" s="15" t="s">
        <v>119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81</v>
      </c>
      <c r="BK137" s="228">
        <f>ROUND(I137*H137,2)</f>
        <v>0</v>
      </c>
      <c r="BL137" s="15" t="s">
        <v>544</v>
      </c>
      <c r="BM137" s="227" t="s">
        <v>565</v>
      </c>
    </row>
    <row r="138" s="2" customFormat="1">
      <c r="A138" s="36"/>
      <c r="B138" s="37"/>
      <c r="C138" s="38"/>
      <c r="D138" s="229" t="s">
        <v>128</v>
      </c>
      <c r="E138" s="38"/>
      <c r="F138" s="230" t="s">
        <v>564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128</v>
      </c>
      <c r="AU138" s="15" t="s">
        <v>83</v>
      </c>
    </row>
    <row r="139" s="2" customFormat="1">
      <c r="A139" s="36"/>
      <c r="B139" s="37"/>
      <c r="C139" s="38"/>
      <c r="D139" s="229" t="s">
        <v>216</v>
      </c>
      <c r="E139" s="38"/>
      <c r="F139" s="255" t="s">
        <v>566</v>
      </c>
      <c r="G139" s="38"/>
      <c r="H139" s="38"/>
      <c r="I139" s="231"/>
      <c r="J139" s="38"/>
      <c r="K139" s="38"/>
      <c r="L139" s="42"/>
      <c r="M139" s="256"/>
      <c r="N139" s="257"/>
      <c r="O139" s="258"/>
      <c r="P139" s="258"/>
      <c r="Q139" s="258"/>
      <c r="R139" s="258"/>
      <c r="S139" s="258"/>
      <c r="T139" s="259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216</v>
      </c>
      <c r="AU139" s="15" t="s">
        <v>83</v>
      </c>
    </row>
    <row r="140" s="2" customFormat="1" ht="6.96" customHeight="1">
      <c r="A140" s="36"/>
      <c r="B140" s="64"/>
      <c r="C140" s="65"/>
      <c r="D140" s="65"/>
      <c r="E140" s="65"/>
      <c r="F140" s="65"/>
      <c r="G140" s="65"/>
      <c r="H140" s="65"/>
      <c r="I140" s="65"/>
      <c r="J140" s="65"/>
      <c r="K140" s="65"/>
      <c r="L140" s="42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sheetProtection sheet="1" autoFilter="0" formatColumns="0" formatRows="0" objects="1" scenarios="1" spinCount="100000" saltValue="32HRUQySckaMzo+LWslvyn5RvKbppWfIIJf6Oh1G3nOwUh7B/MK6gmoHq+iE7PlbsPNjk1gNFNjaZwSZD2os9A==" hashValue="mTJP0/lgrlL6tyqtmLn6SMSUIMGrtEpAuoX1Miojj89ZaNkW0go2xzqbUEyMlJdJ2l5hpdQvll4RKt3cy4mClw==" algorithmName="SHA-512" password="CC3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2025-02-25T07:07:35Z</dcterms:created>
  <dcterms:modified xsi:type="dcterms:W3CDTF">2025-02-25T07:07:39Z</dcterms:modified>
</cp:coreProperties>
</file>