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\Export\"/>
    </mc:Choice>
  </mc:AlternateContent>
  <bookViews>
    <workbookView xWindow="0" yWindow="0" windowWidth="0" windowHeight="0"/>
  </bookViews>
  <sheets>
    <sheet name="Rekapitulace stavby" sheetId="1" r:id="rId1"/>
    <sheet name="SO 207 - MOST EV.Č. M-07 ..." sheetId="2" r:id="rId2"/>
    <sheet name="Pokyny pro vyplnění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207 - MOST EV.Č. M-07 ...'!$C$100:$K$537</definedName>
    <definedName name="_xlnm.Print_Area" localSheetId="1">'SO 207 - MOST EV.Č. M-07 ...'!$C$4:$J$41,'SO 207 - MOST EV.Č. M-07 ...'!$C$47:$J$80,'SO 207 - MOST EV.Č. M-07 ...'!$C$86:$K$537</definedName>
    <definedName name="_xlnm.Print_Titles" localSheetId="1">'SO 207 - MOST EV.Č. M-07 ...'!$100:$100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528"/>
  <c r="J39"/>
  <c r="J38"/>
  <c i="1" r="AY56"/>
  <c i="2" r="J37"/>
  <c i="1" r="AX56"/>
  <c i="2" r="BI535"/>
  <c r="BH535"/>
  <c r="BG535"/>
  <c r="BF535"/>
  <c r="T535"/>
  <c r="T534"/>
  <c r="R535"/>
  <c r="R534"/>
  <c r="P535"/>
  <c r="P534"/>
  <c r="BI530"/>
  <c r="BH530"/>
  <c r="BG530"/>
  <c r="BF530"/>
  <c r="T530"/>
  <c r="T529"/>
  <c r="R530"/>
  <c r="R529"/>
  <c r="P530"/>
  <c r="P529"/>
  <c r="J77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T498"/>
  <c r="R499"/>
  <c r="P499"/>
  <c r="P498"/>
  <c r="BI496"/>
  <c r="BH496"/>
  <c r="BG496"/>
  <c r="BF496"/>
  <c r="T496"/>
  <c r="T495"/>
  <c r="R496"/>
  <c r="R495"/>
  <c r="P496"/>
  <c r="P495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T444"/>
  <c r="R445"/>
  <c r="R444"/>
  <c r="P445"/>
  <c r="P444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396"/>
  <c r="BH396"/>
  <c r="BG396"/>
  <c r="BF396"/>
  <c r="T396"/>
  <c r="R396"/>
  <c r="P396"/>
  <c r="BI393"/>
  <c r="BH393"/>
  <c r="BG393"/>
  <c r="BF393"/>
  <c r="T393"/>
  <c r="R393"/>
  <c r="P393"/>
  <c r="BI388"/>
  <c r="BH388"/>
  <c r="BG388"/>
  <c r="BF388"/>
  <c r="T388"/>
  <c r="R388"/>
  <c r="P388"/>
  <c r="BI385"/>
  <c r="BH385"/>
  <c r="BG385"/>
  <c r="BF385"/>
  <c r="T385"/>
  <c r="R385"/>
  <c r="P385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6"/>
  <c r="BH366"/>
  <c r="BG366"/>
  <c r="BF366"/>
  <c r="T366"/>
  <c r="R366"/>
  <c r="P366"/>
  <c r="BI363"/>
  <c r="BH363"/>
  <c r="BG363"/>
  <c r="BF363"/>
  <c r="T363"/>
  <c r="R363"/>
  <c r="P363"/>
  <c r="BI356"/>
  <c r="BH356"/>
  <c r="BG356"/>
  <c r="BF356"/>
  <c r="T356"/>
  <c r="R356"/>
  <c r="P356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20"/>
  <c r="BH320"/>
  <c r="BG320"/>
  <c r="BF320"/>
  <c r="T320"/>
  <c r="R320"/>
  <c r="P320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1"/>
  <c r="BH281"/>
  <c r="BG281"/>
  <c r="BF281"/>
  <c r="T281"/>
  <c r="R281"/>
  <c r="P281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29"/>
  <c r="BH229"/>
  <c r="BG229"/>
  <c r="BF229"/>
  <c r="T229"/>
  <c r="R229"/>
  <c r="P229"/>
  <c r="BI225"/>
  <c r="BH225"/>
  <c r="BG225"/>
  <c r="BF225"/>
  <c r="T225"/>
  <c r="R225"/>
  <c r="P225"/>
  <c r="BI217"/>
  <c r="BH217"/>
  <c r="BG217"/>
  <c r="BF217"/>
  <c r="T217"/>
  <c r="R217"/>
  <c r="P217"/>
  <c r="BI211"/>
  <c r="BH211"/>
  <c r="BG211"/>
  <c r="BF211"/>
  <c r="T211"/>
  <c r="R211"/>
  <c r="P211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59"/>
  <c r="J19"/>
  <c r="J14"/>
  <c r="J95"/>
  <c r="E7"/>
  <c r="E50"/>
  <c i="1" r="AS55"/>
  <c r="AS54"/>
  <c r="L50"/>
  <c r="AM50"/>
  <c r="AM49"/>
  <c r="L49"/>
  <c r="AM47"/>
  <c r="L47"/>
  <c r="L45"/>
  <c r="L44"/>
  <c i="2" r="BK211"/>
  <c r="BK496"/>
  <c r="J466"/>
  <c r="BK320"/>
  <c r="J366"/>
  <c r="J388"/>
  <c r="BK490"/>
  <c r="BK484"/>
  <c r="BK427"/>
  <c r="BK198"/>
  <c r="BK420"/>
  <c r="J246"/>
  <c r="J492"/>
  <c r="J320"/>
  <c r="J251"/>
  <c r="BK207"/>
  <c r="BK526"/>
  <c r="BK287"/>
  <c r="J499"/>
  <c r="BK440"/>
  <c r="BK338"/>
  <c r="J145"/>
  <c r="J511"/>
  <c r="BK455"/>
  <c r="J530"/>
  <c r="J120"/>
  <c r="J352"/>
  <c r="J523"/>
  <c r="J130"/>
  <c r="J416"/>
  <c r="BK314"/>
  <c r="BK404"/>
  <c r="BK294"/>
  <c r="J148"/>
  <c r="BK416"/>
  <c r="BK130"/>
  <c r="BK303"/>
  <c r="J136"/>
  <c r="BK201"/>
  <c r="J107"/>
  <c r="BK134"/>
  <c r="J151"/>
  <c r="BK437"/>
  <c r="BK145"/>
  <c r="BK445"/>
  <c r="BK142"/>
  <c r="BK311"/>
  <c r="BK375"/>
  <c r="BK110"/>
  <c r="J396"/>
  <c r="J294"/>
  <c r="BK242"/>
  <c r="J338"/>
  <c r="J207"/>
  <c r="BK393"/>
  <c r="J176"/>
  <c r="BK225"/>
  <c r="J423"/>
  <c r="J526"/>
  <c r="BK154"/>
  <c r="BK511"/>
  <c r="J473"/>
  <c r="BK246"/>
  <c r="BK466"/>
  <c r="BK148"/>
  <c r="BK160"/>
  <c r="BK356"/>
  <c r="J297"/>
  <c r="J393"/>
  <c r="J314"/>
  <c r="BK255"/>
  <c r="BK114"/>
  <c r="J266"/>
  <c r="J307"/>
  <c r="BK168"/>
  <c r="BK492"/>
  <c r="J160"/>
  <c r="BK345"/>
  <c r="BK107"/>
  <c r="BK326"/>
  <c r="BK473"/>
  <c r="BK505"/>
  <c r="BK307"/>
  <c r="BK514"/>
  <c r="J450"/>
  <c r="J514"/>
  <c r="BK269"/>
  <c r="J480"/>
  <c r="J110"/>
  <c r="J259"/>
  <c r="J434"/>
  <c r="BK120"/>
  <c r="BK366"/>
  <c r="J262"/>
  <c r="BK139"/>
  <c r="J385"/>
  <c r="BK235"/>
  <c r="J440"/>
  <c r="J242"/>
  <c r="J458"/>
  <c r="J273"/>
  <c r="J427"/>
  <c r="J470"/>
  <c r="BK458"/>
  <c r="J437"/>
  <c r="BK450"/>
  <c r="J404"/>
  <c r="J408"/>
  <c r="BK535"/>
  <c r="J126"/>
  <c r="J114"/>
  <c r="BK281"/>
  <c r="J420"/>
  <c r="J445"/>
  <c r="J462"/>
  <c r="BK352"/>
  <c r="J287"/>
  <c r="J484"/>
  <c r="BK259"/>
  <c r="BK126"/>
  <c r="J372"/>
  <c r="J517"/>
  <c r="BK388"/>
  <c r="J505"/>
  <c r="J164"/>
  <c r="BK476"/>
  <c r="BK172"/>
  <c r="BK530"/>
  <c r="J168"/>
  <c r="BK470"/>
  <c r="J154"/>
  <c r="BK408"/>
  <c r="BK502"/>
  <c r="J363"/>
  <c r="J520"/>
  <c r="BK430"/>
  <c r="J239"/>
  <c r="J290"/>
  <c r="J201"/>
  <c r="J311"/>
  <c r="J255"/>
  <c r="BK151"/>
  <c r="BK520"/>
  <c r="BK290"/>
  <c r="BK266"/>
  <c r="J412"/>
  <c r="BK363"/>
  <c r="J496"/>
  <c r="BK229"/>
  <c r="J535"/>
  <c r="J379"/>
  <c r="J490"/>
  <c r="J172"/>
  <c r="J225"/>
  <c r="J430"/>
  <c r="BK517"/>
  <c r="J142"/>
  <c r="J455"/>
  <c r="BK379"/>
  <c r="J356"/>
  <c r="J326"/>
  <c r="J217"/>
  <c r="J229"/>
  <c r="BK301"/>
  <c r="BK273"/>
  <c r="BK423"/>
  <c r="J476"/>
  <c r="BK239"/>
  <c r="BK523"/>
  <c r="BK164"/>
  <c r="J281"/>
  <c r="BK136"/>
  <c r="BK396"/>
  <c r="J192"/>
  <c r="J235"/>
  <c r="J301"/>
  <c r="BK499"/>
  <c r="BK480"/>
  <c r="J332"/>
  <c r="J104"/>
  <c r="J303"/>
  <c r="BK186"/>
  <c r="J134"/>
  <c r="BK412"/>
  <c r="J345"/>
  <c r="BK104"/>
  <c r="J269"/>
  <c r="J487"/>
  <c r="J508"/>
  <c r="BK508"/>
  <c r="BK332"/>
  <c r="BK297"/>
  <c r="BK217"/>
  <c r="BK192"/>
  <c r="BK372"/>
  <c r="J139"/>
  <c r="BK385"/>
  <c r="BK176"/>
  <c r="J375"/>
  <c r="BK487"/>
  <c r="J502"/>
  <c r="BK262"/>
  <c r="J186"/>
  <c r="BK434"/>
  <c r="BK251"/>
  <c r="BK462"/>
  <c r="J211"/>
  <c r="J198"/>
  <c l="1" r="R498"/>
  <c r="T185"/>
  <c r="T325"/>
  <c r="P103"/>
  <c r="P245"/>
  <c r="T362"/>
  <c r="P185"/>
  <c r="T280"/>
  <c r="P419"/>
  <c r="BK449"/>
  <c r="J449"/>
  <c r="J74"/>
  <c r="BK280"/>
  <c r="J280"/>
  <c r="J68"/>
  <c r="R325"/>
  <c r="R185"/>
  <c r="R280"/>
  <c r="T419"/>
  <c r="R103"/>
  <c r="R245"/>
  <c r="P362"/>
  <c r="T449"/>
  <c r="T448"/>
  <c r="BK103"/>
  <c r="J103"/>
  <c r="J65"/>
  <c r="BK245"/>
  <c r="J245"/>
  <c r="J67"/>
  <c r="BK325"/>
  <c r="J325"/>
  <c r="J69"/>
  <c r="BK419"/>
  <c r="J419"/>
  <c r="J71"/>
  <c r="BK185"/>
  <c r="J185"/>
  <c r="J66"/>
  <c r="R362"/>
  <c r="P449"/>
  <c r="P448"/>
  <c r="T103"/>
  <c r="T102"/>
  <c r="T101"/>
  <c r="P280"/>
  <c r="P325"/>
  <c r="R419"/>
  <c r="T245"/>
  <c r="BK362"/>
  <c r="J362"/>
  <c r="J70"/>
  <c r="R449"/>
  <c r="R448"/>
  <c r="BK534"/>
  <c r="J534"/>
  <c r="J79"/>
  <c r="BK529"/>
  <c r="J529"/>
  <c r="J78"/>
  <c r="BK444"/>
  <c r="J444"/>
  <c r="J72"/>
  <c r="BK498"/>
  <c r="J498"/>
  <c r="J76"/>
  <c r="BK495"/>
  <c r="J495"/>
  <c r="J75"/>
  <c r="F36"/>
  <c i="1" r="BA56"/>
  <c r="BA55"/>
  <c r="AW55"/>
  <c i="2" r="F37"/>
  <c i="1" r="BB56"/>
  <c r="BB55"/>
  <c r="BB54"/>
  <c r="AX54"/>
  <c i="2" r="J36"/>
  <c i="1" r="AW56"/>
  <c i="2" r="F38"/>
  <c i="1" r="BC56"/>
  <c r="BC55"/>
  <c r="BC54"/>
  <c r="AY54"/>
  <c i="2" r="F39"/>
  <c i="1" r="BD56"/>
  <c r="BD55"/>
  <c r="BD54"/>
  <c r="W33"/>
  <c i="2" r="BE207"/>
  <c r="BE356"/>
  <c r="BE388"/>
  <c r="BE416"/>
  <c r="BE517"/>
  <c r="BE154"/>
  <c r="BE235"/>
  <c r="BE259"/>
  <c r="BE303"/>
  <c r="BE352"/>
  <c r="BE440"/>
  <c r="BE445"/>
  <c r="E89"/>
  <c r="BE151"/>
  <c r="BE176"/>
  <c r="BE225"/>
  <c r="BE251"/>
  <c r="BE290"/>
  <c r="BE311"/>
  <c r="BE332"/>
  <c r="BE366"/>
  <c r="BE379"/>
  <c r="BE420"/>
  <c r="BE423"/>
  <c r="BE430"/>
  <c r="BE458"/>
  <c r="BE473"/>
  <c r="BE508"/>
  <c r="BE514"/>
  <c r="BE526"/>
  <c r="BE535"/>
  <c r="BE120"/>
  <c r="BE134"/>
  <c r="BE172"/>
  <c r="BE186"/>
  <c r="BE255"/>
  <c r="BE269"/>
  <c r="BE338"/>
  <c r="BE363"/>
  <c r="BE434"/>
  <c r="BE450"/>
  <c r="BE455"/>
  <c r="BE462"/>
  <c r="BE492"/>
  <c r="BE496"/>
  <c r="BE502"/>
  <c r="BE505"/>
  <c r="BE511"/>
  <c r="BE520"/>
  <c r="BE523"/>
  <c r="BE107"/>
  <c r="BE145"/>
  <c r="BE160"/>
  <c r="BE168"/>
  <c r="BE266"/>
  <c r="BE287"/>
  <c r="J56"/>
  <c r="BE217"/>
  <c r="BE229"/>
  <c r="BE396"/>
  <c r="BE427"/>
  <c r="BE437"/>
  <c r="BE466"/>
  <c r="BE484"/>
  <c r="BE114"/>
  <c r="BE142"/>
  <c r="BE192"/>
  <c r="BE201"/>
  <c r="BE273"/>
  <c r="BE393"/>
  <c r="BE139"/>
  <c r="BE242"/>
  <c r="BE297"/>
  <c r="BE372"/>
  <c r="BE404"/>
  <c r="BE262"/>
  <c r="BE301"/>
  <c r="BE307"/>
  <c r="BE320"/>
  <c r="BE375"/>
  <c r="F98"/>
  <c r="BE110"/>
  <c r="BE246"/>
  <c r="BE294"/>
  <c r="BE326"/>
  <c r="BE412"/>
  <c r="BE104"/>
  <c r="BE126"/>
  <c r="BE136"/>
  <c r="BE164"/>
  <c r="BE198"/>
  <c r="BE239"/>
  <c r="BE281"/>
  <c r="BE314"/>
  <c r="BE385"/>
  <c r="BE130"/>
  <c r="BE148"/>
  <c r="BE211"/>
  <c r="BE345"/>
  <c r="BE408"/>
  <c r="BE470"/>
  <c r="BE476"/>
  <c r="BE480"/>
  <c r="BE487"/>
  <c r="BE490"/>
  <c r="BE499"/>
  <c r="BE530"/>
  <c l="1" r="P102"/>
  <c r="P101"/>
  <c i="1" r="AU56"/>
  <c r="AU55"/>
  <c r="AU54"/>
  <c i="2" r="R102"/>
  <c r="R101"/>
  <c r="BK102"/>
  <c r="J102"/>
  <c r="J64"/>
  <c r="BK448"/>
  <c r="J448"/>
  <c r="J73"/>
  <c i="1" r="BA54"/>
  <c r="AW54"/>
  <c r="AK30"/>
  <c r="AX55"/>
  <c r="W31"/>
  <c r="W32"/>
  <c r="AY55"/>
  <c i="2" r="J35"/>
  <c i="1" r="AV56"/>
  <c r="AT56"/>
  <c i="2" r="F35"/>
  <c i="1" r="AZ56"/>
  <c r="AZ55"/>
  <c r="AV55"/>
  <c r="AT55"/>
  <c i="2" l="1" r="BK101"/>
  <c r="J101"/>
  <c r="J63"/>
  <c i="1" r="W30"/>
  <c r="AZ54"/>
  <c r="W29"/>
  <c i="2" l="1" r="J32"/>
  <c i="1" r="AG56"/>
  <c r="AG55"/>
  <c r="AG54"/>
  <c r="AK26"/>
  <c r="AV54"/>
  <c r="AK29"/>
  <c l="1" r="AK35"/>
  <c r="AN56"/>
  <c i="2" r="J41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<sst xmlns="http://schemas.openxmlformats.org/spreadsheetml/2006/main">
  <si>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</si>
  <si>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</si>
  <si>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</si>
  <si>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</si>
  <si>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</si>
  <si>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{00bd4655-daa5-483f-838e-ed9d21a62b57}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</si>
  <si>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</si>
  <si>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</si>
  <si>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</si>
  <si>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</si>
  <si>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</si>
  <si>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</si>
  <si>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</si>
  <si>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</si>
  <si>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001_2025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</si>
  <si>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</si>
  <si>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</si>
  <si>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M-07 Štursova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</si>
  <si>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</si>
  <si>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</si>
  <si>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</si>
  <si>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</si>
  <si>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</si>
  <si>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</si>
  <si>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</si>
  <si>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</si>
  <si>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15. 1. 2025</t>
  </si>
  <si>
    <t>10</t>
  </si>
  <si>
    <t>100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</si>
  <si>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</si>
  <si>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</si>
  <si>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</si>
  <si>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</si>
  <si>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</si>
  <si>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</si>
  <si>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</si>
  <si>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</si>
  <si>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</si>
  <si>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</si>
  <si>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</si>
  <si>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</si>
  <si>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</si>
  <si>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</si>
  <si>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</si>
  <si>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</si>
  <si>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</si>
  <si>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</si>
  <si>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</si>
  <si>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</si>
  <si>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</si>
  <si>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</si>
  <si>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</si>
  <si>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</si>
  <si>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</si>
  <si>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</si>
  <si>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</si>
  <si>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</si>
  <si>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</si>
  <si>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</si>
  <si>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</si>
  <si>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</si>
  <si>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</si>
  <si>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</si>
  <si>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</si>
  <si>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</si>
  <si>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</si>
  <si>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</si>
  <si>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</si>
  <si>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</si>
  <si>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</si>
  <si>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</si>
  <si>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</si>
  <si>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</si>
  <si>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</si>
  <si>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</si>
  <si>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</si>
  <si>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</si>
  <si>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</si>
  <si>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Most</t>
  </si>
  <si>
    <t>REKONSTRUKCE MOSTŮ A LÁVEK NOVÝ BOR</t>
  </si>
  <si>
    <t>STA</t>
  </si>
  <si>
    <t>{27ea8bb6-58dd-44f1-8dd9-13ecf24b0cdd}</t>
  </si>
  <si>
    <t>/</t>
  </si>
  <si>
    <t>SO 207</t>
  </si>
  <si>
    <t xml:space="preserve">MOST EV.Č. M-07 V ULICI ŠUSTROVA </t>
  </si>
  <si>
    <t>Soupis</t>
  </si>
  <si>
    <t>2</t>
  </si>
  <si>
    <t>{d715743a-f9d5-42a0-8062-ee7601c33425}</t>
  </si>
  <si>
    <t>KRYCÍ LIST SOUPISU PRACÍ</t>
  </si>
  <si>
    <t>Objekt:</t>
  </si>
  <si>
    <t>Most - REKONSTRUKCE MOSTŮ A LÁVEK NOVÝ BOR</t>
  </si>
  <si>
    <t>Soupis:</t>
  </si>
  <si>
    <t xml:space="preserve">SO 207 - MOST EV.Č. M-07 V ULICI ŠUSTROVA </t>
  </si>
  <si>
    <t>NOVÝ BOR</t>
  </si>
  <si>
    <t xml:space="preserve">Městský úřad nám. Míru 1,  473 01 Nový Bor </t>
  </si>
  <si>
    <t xml:space="preserve">VANER v HORKÁCH 101/1, 460 07 Liberec 9 </t>
  </si>
  <si>
    <t>Morávek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</si>
  <si>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</si>
  <si>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</si>
  <si>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</si>
  <si>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</si>
  <si>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</si>
  <si>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</si>
  <si>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</si>
  <si>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</si>
  <si>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</si>
  <si>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</si>
  <si>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</si>
  <si>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</si>
  <si>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</si>
  <si>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</si>
  <si>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</si>
  <si>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</si>
  <si>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</si>
  <si>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</si>
  <si>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</si>
  <si>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</si>
  <si>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</si>
  <si>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</si>
  <si>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</si>
  <si>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</si>
  <si>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</si>
  <si>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</si>
  <si>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</si>
  <si>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</si>
  <si>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</si>
  <si>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</si>
  <si>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</si>
  <si>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</si>
  <si>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</si>
  <si>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</si>
  <si>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</si>
  <si>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</si>
  <si>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</si>
  <si>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</si>
  <si>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</si>
  <si>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</si>
  <si>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s odřezáním kmene a s odvětvením listnatých, průměru kmene přes 300 do 500 mm</t>
  </si>
  <si>
    <t>kus</t>
  </si>
  <si>
    <t>CS ÚRS 2024 02</t>
  </si>
  <si>
    <t>4</t>
  </si>
  <si>
    <t>-1714205595</t>
  </si>
  <si>
    <t>PP</t>
  </si>
  <si>
    <t>Online PSC</t>
  </si>
  <si>
    <t>https://podminky.urs.cz/item/CS_URS_2024_02/112101102</t>
  </si>
  <si>
    <t>112251102</t>
  </si>
  <si>
    <t>Odstranění pařezů strojně s jejich vykopáním nebo vytrháním průměru přes 300 do 500 mm</t>
  </si>
  <si>
    <t>79696069</t>
  </si>
  <si>
    <t>https://podminky.urs.cz/item/CS_URS_2024_02/112251102</t>
  </si>
  <si>
    <t>3</t>
  </si>
  <si>
    <t>113107142</t>
  </si>
  <si>
    <t>Odstranění podkladů nebo krytů ručně s přemístěním hmot na skládku na vzdálenost do 3 m nebo s naložením na dopravní prostředek živičných, o tl. vrstvy přes 50 do 100 mm</t>
  </si>
  <si>
    <t>m2</t>
  </si>
  <si>
    <t>1966725807</t>
  </si>
  <si>
    <t>https://podminky.urs.cz/item/CS_URS_2024_02/113107142</t>
  </si>
  <si>
    <t>VV</t>
  </si>
  <si>
    <t xml:space="preserve">" mostovka "        4,35*6,095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</si>
  <si>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</si>
  <si>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</si>
  <si>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-993455564</t>
  </si>
  <si>
    <t>https://podminky.urs.cz/item/CS_URS_2024_02/113107143</t>
  </si>
  <si>
    <t xml:space="preserve">" ul. Gen. Svobody "  (3,80+5,00)/2*5,84</t>
  </si>
  <si>
    <t xml:space="preserve">" ul. Žižkova "               (7,50+3,50)/2*4,68</t>
  </si>
  <si>
    <t>Součet</t>
  </si>
  <si>
    <t>5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</si>
  <si>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</si>
  <si>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</si>
  <si>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1655066600</t>
  </si>
  <si>
    <t>https://podminky.urs.cz/item/CS_URS_2024_02/113107163</t>
  </si>
  <si>
    <t>6</t>
  </si>
  <si>
    <t>115001105</t>
  </si>
  <si>
    <t>Převedení vody potrubím průměru DN přes 300 do 600</t>
  </si>
  <si>
    <t>m</t>
  </si>
  <si>
    <t>-475291144</t>
  </si>
  <si>
    <t>https://podminky.urs.cz/item/CS_URS_2024_02/115001105</t>
  </si>
  <si>
    <t>P</t>
  </si>
  <si>
    <t>Poznámka k položce:_x000d_
Ceny lze použít i pro převedení vody žlaby; přitom lze použít ceny_x000d_
1105 pro žlaby rozvinutého obvodu do 2,00 m,</t>
  </si>
  <si>
    <t>7</t>
  </si>
  <si>
    <t>131351102</t>
  </si>
  <si>
    <t>Hloubení nezapažených jam a zářezů strojně s urovnáním dna do předepsaného profilu a spádu v hornině třídy těžitelnosti II skupiny 4 přes 20 do 50 m3</t>
  </si>
  <si>
    <t>m3</t>
  </si>
  <si>
    <t>-286687298</t>
  </si>
  <si>
    <t>https://podminky.urs.cz/item/CS_URS_2024_02/131351102</t>
  </si>
  <si>
    <t>8,00*(0,40+2,00)/2*2,40*2</t>
  </si>
  <si>
    <t>8</t>
  </si>
  <si>
    <t>15488-01</t>
  </si>
  <si>
    <t>Pažení u garáže a plotu z KB bloků ( zabezpečení garáže proti sesutí ) - vrtání a osazení pažení</t>
  </si>
  <si>
    <t>kpl</t>
  </si>
  <si>
    <t>-1770759661</t>
  </si>
  <si>
    <t>9</t>
  </si>
  <si>
    <t>162201402</t>
  </si>
  <si>
    <t>Vodorovné přemístění větví, kmenů nebo pařezů s naložením, složením a dopravou do 1000 m větví stromů listnatých, průměru kmene přes 300 do 500 mm</t>
  </si>
  <si>
    <t>1520521263</t>
  </si>
  <si>
    <t>https://podminky.urs.cz/item/CS_URS_2024_02/162201402</t>
  </si>
  <si>
    <t>162201412</t>
  </si>
  <si>
    <t>Vodorovné přemístění větví, kmenů nebo pařezů s naložením, složením a dopravou do 1000 m kmenů stromů listnatých, průměru přes 300 do 500 mm</t>
  </si>
  <si>
    <t>1201958541</t>
  </si>
  <si>
    <t>https://podminky.urs.cz/item/CS_URS_2024_02/162201412</t>
  </si>
  <si>
    <t>11</t>
  </si>
  <si>
    <t>162201422</t>
  </si>
  <si>
    <t>Vodorovné přemístění větví, kmenů nebo pařezů s naložením, složením a dopravou do 1000 m pařezů kmenů, průměru přes 300 do 500 mm</t>
  </si>
  <si>
    <t>-113795837</t>
  </si>
  <si>
    <t>https://podminky.urs.cz/item/CS_URS_2024_02/162201422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</si>
  <si>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</si>
  <si>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</si>
  <si>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-1434875447</t>
  </si>
  <si>
    <t>https://podminky.urs.cz/item/CS_URS_2024_02/162301932</t>
  </si>
  <si>
    <t>13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</si>
  <si>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</si>
  <si>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</si>
  <si>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-1204596691</t>
  </si>
  <si>
    <t>https://podminky.urs.cz/item/CS_URS_2024_02/162301952</t>
  </si>
  <si>
    <t>14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</si>
  <si>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</si>
  <si>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</si>
  <si>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1177176781</t>
  </si>
  <si>
    <t>https://podminky.urs.cz/item/CS_URS_2024_02/162301972</t>
  </si>
  <si>
    <t>15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</si>
  <si>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</si>
  <si>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</si>
  <si>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-1318227436</t>
  </si>
  <si>
    <t>https://podminky.urs.cz/item/CS_URS_2024_02/162751117</t>
  </si>
  <si>
    <t xml:space="preserve">"hloubení"     46,08</t>
  </si>
  <si>
    <t xml:space="preserve">"zásyp"          -17,40</t>
  </si>
  <si>
    <t>16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</si>
  <si>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</si>
  <si>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</si>
  <si>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10020449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</si>
  <si>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</si>
  <si>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</si>
  <si>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 xml:space="preserve">  28,68*9</t>
  </si>
  <si>
    <t>17</t>
  </si>
  <si>
    <t>166151111</t>
  </si>
  <si>
    <t>Přehození neulehlého výkopku strojně z horniny třídy těžitelnosti II, skupiny 4 a 5</t>
  </si>
  <si>
    <t>536432273</t>
  </si>
  <si>
    <t>https://podminky.urs.cz/item/CS_URS_2024_02/166151111</t>
  </si>
  <si>
    <t xml:space="preserve">"zásyp"        17,40*2</t>
  </si>
  <si>
    <t>18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</si>
  <si>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</si>
  <si>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</si>
  <si>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-1628131985</t>
  </si>
  <si>
    <t>https://podminky.urs.cz/item/CS_URS_2024_02/171153101</t>
  </si>
  <si>
    <t xml:space="preserve">   2*(0,50*0,80*4,00)</t>
  </si>
  <si>
    <t>19</t>
  </si>
  <si>
    <t>171201231</t>
  </si>
  <si>
    <t>Poplatek za uložení stavebního odpadu na recyklační skládce (skládkovné) zeminy a kamení zatříděného do Katalogu odpadů pod kódem 17 05 04</t>
  </si>
  <si>
    <t>t</t>
  </si>
  <si>
    <t>625177034</t>
  </si>
  <si>
    <t>https://podminky.urs.cz/item/CS_URS_2024_02/171201231</t>
  </si>
  <si>
    <t xml:space="preserve">   28,68*2,00</t>
  </si>
  <si>
    <t>20</t>
  </si>
  <si>
    <t>174151102</t>
  </si>
  <si>
    <t>Zásyp sypaninou z jakékoliv horniny strojně s uložením výkopku ve vrstvách se zhutněním v prostorách s omezeným pohybem stroje s urovnáním povrchu zásypu</t>
  </si>
  <si>
    <t>1282989345</t>
  </si>
  <si>
    <t>https://podminky.urs.cz/item/CS_URS_2024_02/174151102</t>
  </si>
  <si>
    <t>Poznámka k položce:_x000d_
použití materiálu ze stavby pro zpětný zásyp</t>
  </si>
  <si>
    <t xml:space="preserve">"za opěrou ul. Gen. Svobody"    1,20*6,00</t>
  </si>
  <si>
    <t xml:space="preserve">"za opěrou ul. Žižkova"                  1,20*6,00</t>
  </si>
  <si>
    <t xml:space="preserve">"před opěrou ul. Gen. Svobody"  0,25*6,00</t>
  </si>
  <si>
    <t xml:space="preserve">"před opěrou ul. Žižkova"              0,25*6,00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</si>
  <si>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</si>
  <si>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</si>
  <si>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</si>
  <si>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-1995178946</t>
  </si>
  <si>
    <t>https://podminky.urs.cz/item/CS_URS_2024_02/211531111</t>
  </si>
  <si>
    <t xml:space="preserve">"drenáž za opěrou  ul.Svobody"   7,40*0,50*0,40</t>
  </si>
  <si>
    <t xml:space="preserve">"drenáž za opěrou ul. Žižkova"      7,70*0,50*0,40</t>
  </si>
  <si>
    <t>22</t>
  </si>
  <si>
    <t>211971110</t>
  </si>
  <si>
    <t>Zřízení opláštění výplně z geotextilie odvodňovacích žeber nebo trativodů v rýze nebo zářezu se stěnami šikmými o sklonu do 1:2</t>
  </si>
  <si>
    <t>1551856752</t>
  </si>
  <si>
    <t>https://podminky.urs.cz/item/CS_URS_2024_02/211971110</t>
  </si>
  <si>
    <t xml:space="preserve">"drenáž za opěrou ul. Gen. Svobody"   7,40*(0,50+0,40)*2</t>
  </si>
  <si>
    <t xml:space="preserve">"drenáž za opěrou ul. Žižkova"                7,70*(0,50+0,40)*2</t>
  </si>
  <si>
    <t>23</t>
  </si>
  <si>
    <t>M</t>
  </si>
  <si>
    <t>69311081</t>
  </si>
  <si>
    <t>geotextilie netkaná separační, ochranná, filtrační, drenážní PES 300g/m2</t>
  </si>
  <si>
    <t>-253903064</t>
  </si>
  <si>
    <t>27,18*1,1845 "Přepočtené koeficientem množství</t>
  </si>
  <si>
    <t>24</t>
  </si>
  <si>
    <t>212792212</t>
  </si>
  <si>
    <t>Odvodnění mostní opěry z plastových trub drenážní potrubí flexibilní DN 160</t>
  </si>
  <si>
    <t>1139884833</t>
  </si>
  <si>
    <t>https://podminky.urs.cz/item/CS_URS_2024_02/212792212</t>
  </si>
  <si>
    <t xml:space="preserve">"drenáž za opěrou ul. Gen. Svobody"   7,40</t>
  </si>
  <si>
    <t xml:space="preserve">"drenáž za opěrou ul. Žižkova"                 7,70</t>
  </si>
  <si>
    <t>25</t>
  </si>
  <si>
    <t>273311124</t>
  </si>
  <si>
    <t>Základové konstrukce z betonu prostého desky ve výkopu nebo na hlavách pilot C 12/15</t>
  </si>
  <si>
    <t>-1912057283</t>
  </si>
  <si>
    <t>https://podminky.urs.cz/item/CS_URS_2024_02/273311124</t>
  </si>
  <si>
    <t xml:space="preserve">"podklad pod opěru"    1,40*6,30*0,15*2</t>
  </si>
  <si>
    <t>26</t>
  </si>
  <si>
    <t>273311125</t>
  </si>
  <si>
    <t>Základové konstrukce z betonu prostého desky ve výkopu nebo na hlavách pilot C 16/20</t>
  </si>
  <si>
    <t>-1696608213</t>
  </si>
  <si>
    <t>https://podminky.urs.cz/item/CS_URS_2024_02/273311125</t>
  </si>
  <si>
    <t xml:space="preserve">" podklad pod drenáž za opěrou ul. Gen. Svobody"    7,40*2,10*0,10</t>
  </si>
  <si>
    <t xml:space="preserve">" podklad pod drenáž za opěrou ul. Žižkova"                7,70*2,10*0,10</t>
  </si>
  <si>
    <t>27</t>
  </si>
  <si>
    <t>274321117</t>
  </si>
  <si>
    <t>Základové konstrukce z betonu železového pásy, prahy, věnce a ostruhy ve výkopu nebo na hlavách pilot C 25/30</t>
  </si>
  <si>
    <t>-1722636347</t>
  </si>
  <si>
    <t>https://podminky.urs.cz/item/CS_URS_2024_02/274321117</t>
  </si>
  <si>
    <t>Poznámka k položce:_x000d_
- všechny pracovní spáry budou přiznány vložením lišty do bednění a přetěsněny dle VL4-208.03_x000d_
- všechny pohledové hrany betonu budou zkoseny 15/15mm vložením trojúhelníkové lišty do bednění pro snížení rizika uražení hrany</t>
  </si>
  <si>
    <t>"Tvary č.p. 5"</t>
  </si>
  <si>
    <t xml:space="preserve">" základ  opěry ul. Gen. Svobody"  1,10*6,095*0,45</t>
  </si>
  <si>
    <t xml:space="preserve">" základ opěry ul. Žižkova"                1,10*6,095*0,45</t>
  </si>
  <si>
    <t>28</t>
  </si>
  <si>
    <t>274321118</t>
  </si>
  <si>
    <t>Základové konstrukce z betonu železového pásy, prahy, věnce a ostruhy ve výkopu nebo na hlavách pilot C 30/37</t>
  </si>
  <si>
    <t>-982298348</t>
  </si>
  <si>
    <t>https://podminky.urs.cz/item/CS_URS_2024_02/274321118</t>
  </si>
  <si>
    <t>29</t>
  </si>
  <si>
    <t>274321191</t>
  </si>
  <si>
    <t>Základové konstrukce z betonu železového Příplatek k cenám za betonáž malého rozsahu do 25 m3</t>
  </si>
  <si>
    <t>-1713052351</t>
  </si>
  <si>
    <t>https://podminky.urs.cz/item/CS_URS_2024_02/274321191</t>
  </si>
  <si>
    <t xml:space="preserve">" základy opěr "              6,034</t>
  </si>
  <si>
    <t xml:space="preserve">" nosná konstrukce "  10,850</t>
  </si>
  <si>
    <t>30</t>
  </si>
  <si>
    <t>274354111</t>
  </si>
  <si>
    <t>Bednění základových konstrukcí pasů, prahů, věnců a ostruh zřízení</t>
  </si>
  <si>
    <t>-1777205220</t>
  </si>
  <si>
    <t>https://podminky.urs.cz/item/CS_URS_2024_02/274354111</t>
  </si>
  <si>
    <t>31</t>
  </si>
  <si>
    <t>274354211</t>
  </si>
  <si>
    <t>Bednění základových konstrukcí pasů, prahů, věnců a ostruh odstranění bednění</t>
  </si>
  <si>
    <t>-1024830472</t>
  </si>
  <si>
    <t>https://podminky.urs.cz/item/CS_URS_2024_02/274354211</t>
  </si>
  <si>
    <t>32</t>
  </si>
  <si>
    <t>274361116</t>
  </si>
  <si>
    <t>Výztuž základových konstrukcí pasů, prahů, věnců a ostruh z betonářské oceli 10 505 (R) nebo BSt 500</t>
  </si>
  <si>
    <t>-1052225204</t>
  </si>
  <si>
    <t>https://podminky.urs.cz/item/CS_URS_2024_02/274361116</t>
  </si>
  <si>
    <t>Svislé a kompletní konstrukce</t>
  </si>
  <si>
    <t>33</t>
  </si>
  <si>
    <t>334213211-P</t>
  </si>
  <si>
    <t>Zdivo pilířů, opěr a křídel mostů z lomového kamene štípaného nebo ručně vybíraného na maltu z pravidelných kamenů (na vazbu) objemu 1 kusu kamene do 0,02 m3</t>
  </si>
  <si>
    <t>-220010050</t>
  </si>
  <si>
    <t>https://podminky.urs.cz/item/CS_URS_2024_02/334213211-P</t>
  </si>
  <si>
    <t>Poznámka k položce:_x000d_
použít očištěný materiál z bourání</t>
  </si>
  <si>
    <t xml:space="preserve">"přezdění regulačních zdí"   3*(1,00*0,50*1,50)</t>
  </si>
  <si>
    <t>34</t>
  </si>
  <si>
    <t>34888-01</t>
  </si>
  <si>
    <t>D + M Zábradlí mostní se svislou výplní, žárově zinkováno</t>
  </si>
  <si>
    <t>-1958280687</t>
  </si>
  <si>
    <t xml:space="preserve">Poznámka k položce:_x000d_
položka zahrnuje:_x000d_
- dodání zábradlí včetně předepsané povrchové úpravy_x000d_
  žárově zinkováno ponorem, epoxid zinkofosfát, alifatický polyuretan, _x000d_
  použitý nátěrový systém odsouhlasit investorem_x000d_
- kotvení sloupků, t.j. kotevní desky, šrouby z nerez oceli, vrty a zálivku, pokud zadávací dokumentace nestanoví jinak_x000d_
- případné nivelační hmoty pod kotevní desky</t>
  </si>
  <si>
    <t xml:space="preserve">"zábradlí na mostě"   5,30+5,30</t>
  </si>
  <si>
    <t>35</t>
  </si>
  <si>
    <t>348321118</t>
  </si>
  <si>
    <t>Zábradelní římsy a nosníky, svodidlové římsy ze železobetonu C 30/37</t>
  </si>
  <si>
    <t>-305082190</t>
  </si>
  <si>
    <t>https://podminky.urs.cz/item/CS_URS_2024_02/348321118</t>
  </si>
  <si>
    <t>36</t>
  </si>
  <si>
    <t>348321191</t>
  </si>
  <si>
    <t>Zábradelní římsy a nosníky, svodidlové římsy ze železobetonu Příplatek k ceně za betonáž malého rozsahu do 25 m3</t>
  </si>
  <si>
    <t>2122473115</t>
  </si>
  <si>
    <t>https://podminky.urs.cz/item/CS_URS_2024_02/348321191</t>
  </si>
  <si>
    <t>37</t>
  </si>
  <si>
    <t>348351111</t>
  </si>
  <si>
    <t>Bednění zábradlí a svodidla, zábradelního nosníku zřízení římsového zábradlí a svodidla</t>
  </si>
  <si>
    <t>-124355759</t>
  </si>
  <si>
    <t>https://podminky.urs.cz/item/CS_URS_2024_02/348351111</t>
  </si>
  <si>
    <t>4,90*(0,60+0,30+0,15)*2</t>
  </si>
  <si>
    <t>38</t>
  </si>
  <si>
    <t>348351311</t>
  </si>
  <si>
    <t>Bednění zábradlí a svodidla, zábradelního nosníku odstranění římsového zábradlí a svodidla</t>
  </si>
  <si>
    <t>1954312353</t>
  </si>
  <si>
    <t>https://podminky.urs.cz/item/CS_URS_2024_02/348351311</t>
  </si>
  <si>
    <t>39</t>
  </si>
  <si>
    <t>348361416</t>
  </si>
  <si>
    <t>Výztuž zábradlí římsového a svodidla římsy z betonářské oceli 10 505 (R) nebo BSt 500</t>
  </si>
  <si>
    <t>1949365902</t>
  </si>
  <si>
    <t>https://podminky.urs.cz/item/CS_URS_2024_02/348361416</t>
  </si>
  <si>
    <t>2,029*0,23</t>
  </si>
  <si>
    <t>40</t>
  </si>
  <si>
    <t>388995212</t>
  </si>
  <si>
    <t>Chránička kabelů v římse z trub HDPE přes DN 80 do DN 110</t>
  </si>
  <si>
    <t>249915769</t>
  </si>
  <si>
    <t>https://podminky.urs.cz/item/CS_URS_2024_02/388995212</t>
  </si>
  <si>
    <t xml:space="preserve">"Půdorys  č.p.2"</t>
  </si>
  <si>
    <t xml:space="preserve">"nová chránička ve vtokové římse"    4,46</t>
  </si>
  <si>
    <t xml:space="preserve">"nová chránička ve výtokové římse"    4,92</t>
  </si>
  <si>
    <t>Vodorovné konstrukce</t>
  </si>
  <si>
    <t>41</t>
  </si>
  <si>
    <t>421321128</t>
  </si>
  <si>
    <t>Mostní železobetonové nosné konstrukce deskové nebo klenbové deskové, z betonu C 30/37</t>
  </si>
  <si>
    <t>-1113633706</t>
  </si>
  <si>
    <t>https://podminky.urs.cz/item/CS_URS_2024_02/421321128</t>
  </si>
  <si>
    <t xml:space="preserve">"Tvary  č.p.5"</t>
  </si>
  <si>
    <t xml:space="preserve">   4,35*6,095*0,30</t>
  </si>
  <si>
    <t>42</t>
  </si>
  <si>
    <t>421321192</t>
  </si>
  <si>
    <t>Mostní železobetonové nosné konstrukce deskové nebo klenbové Příplatek k cenám za betonáž malého rozsahu do 50 m3</t>
  </si>
  <si>
    <t>-839301812</t>
  </si>
  <si>
    <t>https://podminky.urs.cz/item/CS_URS_2024_02/421321192</t>
  </si>
  <si>
    <t>43</t>
  </si>
  <si>
    <t>421351112</t>
  </si>
  <si>
    <t>Bednění deskových konstrukcí mostů z betonu železového nebo předpjatého zřízení boků přechodové desky</t>
  </si>
  <si>
    <t>-351115202</t>
  </si>
  <si>
    <t>https://podminky.urs.cz/item/CS_URS_2024_02/421351112</t>
  </si>
  <si>
    <t xml:space="preserve">"boky"    (4,35+6,095)*0,30*2</t>
  </si>
  <si>
    <t>44</t>
  </si>
  <si>
    <t>421351212</t>
  </si>
  <si>
    <t>Bednění deskových konstrukcí mostů z betonu železového nebo předpjatého odstranění boků přechodové desky</t>
  </si>
  <si>
    <t>695854698</t>
  </si>
  <si>
    <t>https://podminky.urs.cz/item/CS_URS_2024_02/421351212</t>
  </si>
  <si>
    <t>45</t>
  </si>
  <si>
    <t>42135-30</t>
  </si>
  <si>
    <t>Bednění desky konstrukcí mostů včetně podpěrné konstrukce výšky do 2m - zřízení</t>
  </si>
  <si>
    <t>-810896821</t>
  </si>
  <si>
    <t xml:space="preserve">"deska"   3,35*6,095</t>
  </si>
  <si>
    <t>46</t>
  </si>
  <si>
    <t>42135-31</t>
  </si>
  <si>
    <t>Bednění desky konstrukcí mostů včetně podpěrné konstrukce výšky do 2m - odstranění</t>
  </si>
  <si>
    <t>-2039610363</t>
  </si>
  <si>
    <t>47</t>
  </si>
  <si>
    <t>421361226</t>
  </si>
  <si>
    <t>Výztuž deskových konstrukcí z betonářské oceli 10 505 (R) nebo BSt 500 deskového mostu</t>
  </si>
  <si>
    <t>-670302625</t>
  </si>
  <si>
    <t>https://podminky.urs.cz/item/CS_URS_2024_02/421361226</t>
  </si>
  <si>
    <t xml:space="preserve">  7,954*0,230</t>
  </si>
  <si>
    <t>48</t>
  </si>
  <si>
    <t>428381313</t>
  </si>
  <si>
    <t>Vrubový a pérový kloub železobetonový zřízení pérového kloubu mostní desky</t>
  </si>
  <si>
    <t>-1842567260</t>
  </si>
  <si>
    <t>https://podminky.urs.cz/item/CS_URS_2024_02/428381313</t>
  </si>
  <si>
    <t xml:space="preserve">   6,095*2   </t>
  </si>
  <si>
    <t>49</t>
  </si>
  <si>
    <t>45131511-P</t>
  </si>
  <si>
    <t>Podkladní nebo vyrovnávací vrstva z betonu prostého tř. C 12/15, ve vrstvě 150 mm</t>
  </si>
  <si>
    <t>1388848039</t>
  </si>
  <si>
    <t xml:space="preserve">" podkladní beton pod základ "   1,45*6,095*2</t>
  </si>
  <si>
    <t>50</t>
  </si>
  <si>
    <t>458311131</t>
  </si>
  <si>
    <t>Výplňové klíny a filtrační vrstvy za opěrou z betonu hutněného po vrstvách filtračního drenážního</t>
  </si>
  <si>
    <t>-1594573782</t>
  </si>
  <si>
    <t>https://podminky.urs.cz/item/CS_URS_2024_02/458311131</t>
  </si>
  <si>
    <t xml:space="preserve">"výplň za opěrou ul. Gen. Svobody"   2,00*1,20*5,70</t>
  </si>
  <si>
    <t xml:space="preserve">"výplň za opěrou ul. Žižkova"                 2,00*1,20*6,00</t>
  </si>
  <si>
    <t>51</t>
  </si>
  <si>
    <t>465513157</t>
  </si>
  <si>
    <t>Dlažba svahu u mostních opěr z upraveného lomového žulového kamene s vyspárováním maltou MC 25, šíře spáry 15 mm do betonového lože C 25/30 tloušťky 200 mm, plochy přes 10 m2</t>
  </si>
  <si>
    <t>1461634052</t>
  </si>
  <si>
    <t>https://podminky.urs.cz/item/CS_URS_2024_02/465513157</t>
  </si>
  <si>
    <t>Poznámka k položce:_x000d_
položka zahrnuje:_x000d_
- nutné zemní práce (svahování, úpravu pláně a pod.)_x000d_
- zřízení spojovací vrstvy_x000d_
- zřízení lože dlažby z cementové malty předepsané kvality a předepsané tloušťky_x000d_
- dodávku a položení dlažby z lomového kamene do předepsaného tvaru_x000d_
- spárování, těsnění, tmelení a vyplnění spar MC případně s vyklínováním_x000d_
- úprava povrchu pro odvedení srážkové vody_x000d_
- nezahrnuje podklad pod dlažbu, vykazuje se samostatně položkami SD 45"</t>
  </si>
  <si>
    <t xml:space="preserve">"obnova dna koryta"   3,35*8,00</t>
  </si>
  <si>
    <t>Komunikace pozemní</t>
  </si>
  <si>
    <t>52</t>
  </si>
  <si>
    <t>564851011</t>
  </si>
  <si>
    <t>Podklad ze štěrkodrti ŠD s rozprostřením a zhutněním plochy jednotlivě do 100 m2, po zhutnění tl. 150 mm</t>
  </si>
  <si>
    <t>329909343</t>
  </si>
  <si>
    <t>https://podminky.urs.cz/item/CS_URS_2024_02/564851011</t>
  </si>
  <si>
    <t xml:space="preserve">" ul. Gen. Svobody "  (3,80+5,00)/2*5,84*2</t>
  </si>
  <si>
    <t xml:space="preserve">" ul. Žižkova "               (7,50+3,50)/2*4,68*2</t>
  </si>
  <si>
    <t>53</t>
  </si>
  <si>
    <t>573111112</t>
  </si>
  <si>
    <t>Postřik infiltrační PI z asfaltu silničního s posypem kamenivem, v množství 1,00 kg/m2</t>
  </si>
  <si>
    <t>-2123970599</t>
  </si>
  <si>
    <t>https://podminky.urs.cz/item/CS_URS_2024_02/573111112</t>
  </si>
  <si>
    <t>54</t>
  </si>
  <si>
    <t>573231106</t>
  </si>
  <si>
    <t>Postřik spojovací PS bez posypu kamenivem ze silniční emulze, v množství 0,30 kg/m2</t>
  </si>
  <si>
    <t>-1391216213</t>
  </si>
  <si>
    <t>https://podminky.urs.cz/item/CS_URS_2024_02/573231106</t>
  </si>
  <si>
    <t xml:space="preserve">" mostovka "                4,35*6,095</t>
  </si>
  <si>
    <t>55</t>
  </si>
  <si>
    <t>577134141</t>
  </si>
  <si>
    <t>Asfaltový beton vrstva obrusná ACO 11 (ABS) s rozprostřením a se zhutněním z modifikovaného asfaltu v pruhu šířky přes 3 m, po zhutnění tl. 40 mm</t>
  </si>
  <si>
    <t>570564846</t>
  </si>
  <si>
    <t>https://podminky.urs.cz/item/CS_URS_2024_02/577134141</t>
  </si>
  <si>
    <t>56</t>
  </si>
  <si>
    <t>577145122</t>
  </si>
  <si>
    <t>Asfaltový beton vrstva ložní ACL 16 (ABH) s rozprostřením a zhutněním z nemodifikovaného asfaltu v pruhu šířky přes 3 m, po zhutnění tl. 50 mm</t>
  </si>
  <si>
    <t>2137122225</t>
  </si>
  <si>
    <t>https://podminky.urs.cz/item/CS_URS_2024_02/577145122</t>
  </si>
  <si>
    <t>57</t>
  </si>
  <si>
    <t>577165122</t>
  </si>
  <si>
    <t>Asfaltový beton vrstva ložní ACL 16 (ABH) s rozprostřením a zhutněním z nemodifikovaného asfaltu v pruhu šířky přes 3 m, po zhutnění tl. 70 mm</t>
  </si>
  <si>
    <t>1123753770</t>
  </si>
  <si>
    <t>https://podminky.urs.cz/item/CS_URS_2024_02/577165122</t>
  </si>
  <si>
    <t>Ostatní konstrukce a práce, bourání</t>
  </si>
  <si>
    <t>58</t>
  </si>
  <si>
    <t>914112111</t>
  </si>
  <si>
    <t>Tabulka s označením evidenčního čísla mostu na sloupek</t>
  </si>
  <si>
    <t>140361836</t>
  </si>
  <si>
    <t>https://podminky.urs.cz/item/CS_URS_2024_02/914112111</t>
  </si>
  <si>
    <t>59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</si>
  <si>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</si>
  <si>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</si>
  <si>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206889108</t>
  </si>
  <si>
    <t>https://podminky.urs.cz/item/CS_URS_2024_02/916131213</t>
  </si>
  <si>
    <t xml:space="preserve">"ul. Gen. Svobody"    4,00+5,00</t>
  </si>
  <si>
    <t xml:space="preserve">"ul. žižkova"                 8,00+2,00</t>
  </si>
  <si>
    <t>60</t>
  </si>
  <si>
    <t>59217031</t>
  </si>
  <si>
    <t>obrubník silniční betonový 1000x150x250mm</t>
  </si>
  <si>
    <t>-602607300</t>
  </si>
  <si>
    <t>19*1,02 "Přepočtené koeficientem množství</t>
  </si>
  <si>
    <t>61</t>
  </si>
  <si>
    <t>919735113</t>
  </si>
  <si>
    <t>Řezání stávajícího živičného krytu nebo podkladu hloubky přes 100 do 150 mm</t>
  </si>
  <si>
    <t>-1688695118</t>
  </si>
  <si>
    <t>https://podminky.urs.cz/item/CS_URS_2024_02/919735113</t>
  </si>
  <si>
    <t xml:space="preserve">   (6,15+5,50)*2</t>
  </si>
  <si>
    <t>62</t>
  </si>
  <si>
    <t>93194-01</t>
  </si>
  <si>
    <t>Výplň spar modifikovaným asfaltem</t>
  </si>
  <si>
    <t>-1595397629</t>
  </si>
  <si>
    <t xml:space="preserve">"výplň spar podél říms"   4,50+5,00</t>
  </si>
  <si>
    <t xml:space="preserve">"výplň spar v místě napojení nových a stávajících vozovek"       6,15+5,50</t>
  </si>
  <si>
    <t xml:space="preserve">"výplň spar v místě napojení vozovek na mostě a na předpolí"  6,20+5,80</t>
  </si>
  <si>
    <t>63</t>
  </si>
  <si>
    <t>961021112</t>
  </si>
  <si>
    <t>Bourání mostních konstrukcí základů z kamene nebo cihel</t>
  </si>
  <si>
    <t>460407086</t>
  </si>
  <si>
    <t>https://podminky.urs.cz/item/CS_URS_2024_02/961021112</t>
  </si>
  <si>
    <t>64</t>
  </si>
  <si>
    <t>962021112</t>
  </si>
  <si>
    <t>Bourání mostních konstrukcí zdiva a pilířů z kamene nebo cihel</t>
  </si>
  <si>
    <t>-132467940</t>
  </si>
  <si>
    <t>https://podminky.urs.cz/item/CS_URS_2024_02/962021112</t>
  </si>
  <si>
    <t xml:space="preserve">" nosná konstrukce "  </t>
  </si>
  <si>
    <t xml:space="preserve">   0,50*6,095*1,80*2</t>
  </si>
  <si>
    <t>65</t>
  </si>
  <si>
    <t>962021112-P</t>
  </si>
  <si>
    <t xml:space="preserve">Bourání mostních zdí (pro zpětné použití) a pilířů z kamene včetně očištění, dočasného uložení na stavbě </t>
  </si>
  <si>
    <t>-460493970</t>
  </si>
  <si>
    <t>66</t>
  </si>
  <si>
    <t>963051111</t>
  </si>
  <si>
    <t>Bourání mostních konstrukcí nosných konstrukcí ze železového betonu</t>
  </si>
  <si>
    <t>1637616951</t>
  </si>
  <si>
    <t>https://podminky.urs.cz/item/CS_URS_2024_02/963051111</t>
  </si>
  <si>
    <t xml:space="preserve">"deska"  3,90*6,70*0,150</t>
  </si>
  <si>
    <t xml:space="preserve">"žb trámy"  (0,40*0,20*3,90)*5</t>
  </si>
  <si>
    <t xml:space="preserve">"žb římsy"   (0,20*4,70*0,20)*2</t>
  </si>
  <si>
    <t>67</t>
  </si>
  <si>
    <t>988-01</t>
  </si>
  <si>
    <t xml:space="preserve">Dřevěné oplocení z řeziva - obnova oplocení </t>
  </si>
  <si>
    <t>-660476168</t>
  </si>
  <si>
    <t>Poznámka k položce:_x000d_
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</si>
  <si>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 xml:space="preserve">   (1,00+1,50)*1,50</t>
  </si>
  <si>
    <t>68</t>
  </si>
  <si>
    <t>988-02</t>
  </si>
  <si>
    <t>Dřevěné oplocení z řeziva - demontáž</t>
  </si>
  <si>
    <t>343164221</t>
  </si>
  <si>
    <t xml:space="preserve">Poznámka k položce:_x000d_
položka zahrnuje:_x000d_
- kompletní bourací práce včetně odstranění základových konstrukcí a nezbytného rozsahu zemních prací,_x000d_
- veškerou manipulaci s vybouranou sutí a hmotami včetně uložení na skládku,_x000d_
- veškeré další práce plynoucí z technologického předpisu a z platných předpisů,_x000d_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položce)"</t>
  </si>
  <si>
    <t xml:space="preserve">  1,00+1,50</t>
  </si>
  <si>
    <t>69</t>
  </si>
  <si>
    <t>988-11</t>
  </si>
  <si>
    <t>Demontáž zábradlí mostní s vodorovnými madly</t>
  </si>
  <si>
    <t>1790586056</t>
  </si>
  <si>
    <t>Poznámka k položce:_x000d_
položka zahrnuje:_x000d_
- demontáž a odstranění zařízení_x000d_
- jeho odvoz na předepsané místo</t>
  </si>
  <si>
    <t xml:space="preserve">    4,70+4,80</t>
  </si>
  <si>
    <t>70</t>
  </si>
  <si>
    <t>988-21</t>
  </si>
  <si>
    <t>Demontáž dopravních značek základní velikost, ocelová, nereflexní</t>
  </si>
  <si>
    <t>-1147109840</t>
  </si>
  <si>
    <t>Poznámka k položce:_x000d_
položka zahrnuje:_x000d_
- odstranění, demontáž a odklizení materiálu s odvozem na předepsané místo</t>
  </si>
  <si>
    <t>997</t>
  </si>
  <si>
    <t>Přesun sutě</t>
  </si>
  <si>
    <t>71</t>
  </si>
  <si>
    <t>997013602</t>
  </si>
  <si>
    <t>Poplatek za uložení stavebního odpadu na skládce (skládkovné) z armovaného betonu zatříděného do Katalogu odpadů pod kódem 17 01 01</t>
  </si>
  <si>
    <t>1467001444</t>
  </si>
  <si>
    <t>https://podminky.urs.cz/item/CS_URS_2024_02/997013602</t>
  </si>
  <si>
    <t>72</t>
  </si>
  <si>
    <t>997013645</t>
  </si>
  <si>
    <t>Poplatek za uložení stavebního odpadu na skládce (skládkovné) asfaltového bez obsahu dehtu zatříděného do Katalogu odpadů pod kódem 17 03 02</t>
  </si>
  <si>
    <t>1785035905</t>
  </si>
  <si>
    <t>https://podminky.urs.cz/item/CS_URS_2024_02/997013645</t>
  </si>
  <si>
    <t xml:space="preserve">"živice"   5,833+16,254</t>
  </si>
  <si>
    <t>73</t>
  </si>
  <si>
    <t>997013655</t>
  </si>
  <si>
    <t>Poplatek za uložení stavebního odpadu na skládce (skládkovné) zeminy a kamení zatříděného do Katalogu odpadů pod kódem 17 05 04</t>
  </si>
  <si>
    <t>-773044565</t>
  </si>
  <si>
    <t>https://podminky.urs.cz/item/CS_URS_2024_02/997013655</t>
  </si>
  <si>
    <t>74</t>
  </si>
  <si>
    <t>997013873</t>
  </si>
  <si>
    <t>58470834</t>
  </si>
  <si>
    <t>https://podminky.urs.cz/item/CS_URS_2024_02/997013873</t>
  </si>
  <si>
    <t xml:space="preserve">"kámen z opěrné zdi"   14,766+27,318</t>
  </si>
  <si>
    <t>75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</si>
  <si>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</si>
  <si>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</si>
  <si>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-419776863</t>
  </si>
  <si>
    <t>https://podminky.urs.cz/item/CS_URS_2024_02/997211111</t>
  </si>
  <si>
    <t>76</t>
  </si>
  <si>
    <t>997211511</t>
  </si>
  <si>
    <t>Vodorovná doprava suti nebo vybouraných hmot suti se složením a hrubým urovnáním, na vzdálenost do 1 km</t>
  </si>
  <si>
    <t>661371643</t>
  </si>
  <si>
    <t>https://podminky.urs.cz/item/CS_URS_2024_02/997211511</t>
  </si>
  <si>
    <t>77</t>
  </si>
  <si>
    <t>997211519</t>
  </si>
  <si>
    <t>Vodorovná doprava suti nebo vybouraných hmot suti se složením a hrubým urovnáním, na vzdálenost Příplatek k ceně za každý další započatý 1 km přes 1 km</t>
  </si>
  <si>
    <t>-788692436</t>
  </si>
  <si>
    <t>https://podminky.urs.cz/item/CS_URS_2024_02/997211519</t>
  </si>
  <si>
    <t>100,856*9</t>
  </si>
  <si>
    <t>998</t>
  </si>
  <si>
    <t>Přesun hmot</t>
  </si>
  <si>
    <t>78</t>
  </si>
  <si>
    <t>998212111</t>
  </si>
  <si>
    <t>Přesun hmot pro mosty zděné, betonové monolitické, spřažené ocelobetonové nebo kovové vodorovná dopravní vzdálenost do 100 m výška mostu do 20 m</t>
  </si>
  <si>
    <t>-64374310</t>
  </si>
  <si>
    <t>https://podminky.urs.cz/item/CS_URS_2024_02/998212111</t>
  </si>
  <si>
    <t>PSV</t>
  </si>
  <si>
    <t>Práce a dodávky PSV</t>
  </si>
  <si>
    <t>711</t>
  </si>
  <si>
    <t>Izolace proti vodě, vlhkosti a plynům</t>
  </si>
  <si>
    <t>79</t>
  </si>
  <si>
    <t>711111001</t>
  </si>
  <si>
    <t>Provedení izolace proti zemní vlhkosti natěradly a tmely za studena na ploše vodorovné V nátěrem penetračním</t>
  </si>
  <si>
    <t>1983643754</t>
  </si>
  <si>
    <t>https://podminky.urs.cz/item/CS_URS_2024_02/711111001</t>
  </si>
  <si>
    <t>"základy"</t>
  </si>
  <si>
    <t xml:space="preserve"> (1,40+0,30)*6,095*2</t>
  </si>
  <si>
    <t>80</t>
  </si>
  <si>
    <t>11163150</t>
  </si>
  <si>
    <t>lak penetrační asfaltový</t>
  </si>
  <si>
    <t>711465399</t>
  </si>
  <si>
    <t>20,723*0,0003 "Přepočtené koeficientem množství</t>
  </si>
  <si>
    <t>81</t>
  </si>
  <si>
    <t>711111002</t>
  </si>
  <si>
    <t>Provedení izolace proti zemní vlhkosti natěradly a tmely za studena na ploše vodorovné V nátěrem lakem asfaltovým</t>
  </si>
  <si>
    <t>-382563606</t>
  </si>
  <si>
    <t>https://podminky.urs.cz/item/CS_URS_2024_02/711111002</t>
  </si>
  <si>
    <t>82</t>
  </si>
  <si>
    <t>11163152</t>
  </si>
  <si>
    <t>lak hydroizolační asfaltový</t>
  </si>
  <si>
    <t>1771207529</t>
  </si>
  <si>
    <t xml:space="preserve">" mostovka "   4,35*6,095</t>
  </si>
  <si>
    <t>26,513*0,00039 "Přepočtené koeficientem množství</t>
  </si>
  <si>
    <t>83</t>
  </si>
  <si>
    <t>711111052</t>
  </si>
  <si>
    <t>Provedení izolace proti zemní vlhkosti natěradly a tmely za studena na ploše vodorovné V dvojnásobným nátěrem tekutou lepenkou</t>
  </si>
  <si>
    <t>-1137922305</t>
  </si>
  <si>
    <t>https://podminky.urs.cz/item/CS_URS_2024_02/711111052</t>
  </si>
  <si>
    <t xml:space="preserve">"základy"     20,723</t>
  </si>
  <si>
    <t>84</t>
  </si>
  <si>
    <t>24551030</t>
  </si>
  <si>
    <t>stěrka hydroizolační dvousložková cemento-polymerová vlákny vyztužená proti zemní vlhkosti</t>
  </si>
  <si>
    <t>kg</t>
  </si>
  <si>
    <t>575115215</t>
  </si>
  <si>
    <t>20,783*0,04 "Přepočtené koeficientem množství</t>
  </si>
  <si>
    <t>85</t>
  </si>
  <si>
    <t>711112001</t>
  </si>
  <si>
    <t>Provedení izolace proti zemní vlhkosti natěradly a tmely za studena na ploše svislé S nátěrem penetračním</t>
  </si>
  <si>
    <t>1283774755</t>
  </si>
  <si>
    <t>https://podminky.urs.cz/item/CS_URS_2024_02/711112001</t>
  </si>
  <si>
    <t>86</t>
  </si>
  <si>
    <t>-1674624767</t>
  </si>
  <si>
    <t xml:space="preserve">  6,095*(0,45*2+1,80)*2</t>
  </si>
  <si>
    <t>32,913*0,00034 "Přepočtené koeficientem množství</t>
  </si>
  <si>
    <t>87</t>
  </si>
  <si>
    <t>711141559</t>
  </si>
  <si>
    <t>Provedení izolace proti zemní vlhkosti pásy přitavením NAIP na ploše vodorovné V</t>
  </si>
  <si>
    <t>1494450402</t>
  </si>
  <si>
    <t>https://podminky.urs.cz/item/CS_URS_2024_02/711141559</t>
  </si>
  <si>
    <t xml:space="preserve">" izolace na mostě + 15% přesahy"   (4,25+1,20+1,20)*6,505*1,15</t>
  </si>
  <si>
    <t>88</t>
  </si>
  <si>
    <t>62836110</t>
  </si>
  <si>
    <t>pás asfaltový natavitelný oxidovaný s vložkou z hliníkové fólie / hliníkové fólie s textilií, se spalitelnou PE folií nebo jemnozrnným minerálním posypem tl 4,0mm</t>
  </si>
  <si>
    <t>1192497990</t>
  </si>
  <si>
    <t>49,747*1,1655 "Přepočtené koeficientem množství</t>
  </si>
  <si>
    <t>89</t>
  </si>
  <si>
    <t>711199095</t>
  </si>
  <si>
    <t>Příplatek k cenám provedení izolace proti zemní vlhkosti za plochu do 10 m2 natěradly za studena nebo za horka</t>
  </si>
  <si>
    <t>-997839054</t>
  </si>
  <si>
    <t>https://podminky.urs.cz/item/CS_URS_2024_02/711199095</t>
  </si>
  <si>
    <t>90</t>
  </si>
  <si>
    <t>71199-11</t>
  </si>
  <si>
    <t>D + M ochrana izolace mostovky tl. 50mm</t>
  </si>
  <si>
    <t>313610673</t>
  </si>
  <si>
    <t>91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</si>
  <si>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</si>
  <si>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</si>
  <si>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-447094383</t>
  </si>
  <si>
    <t>https://podminky.urs.cz/item/CS_URS_2024_02/998711111</t>
  </si>
  <si>
    <t>741</t>
  </si>
  <si>
    <t>Elektroinstalace - silnoproud</t>
  </si>
  <si>
    <t>92</t>
  </si>
  <si>
    <t>741-01</t>
  </si>
  <si>
    <t xml:space="preserve">ČEZ distribuce - vedení NN bude opatrně oobnaženo a přemístěno do chránička v římse </t>
  </si>
  <si>
    <t>869036946</t>
  </si>
  <si>
    <t>VRN</t>
  </si>
  <si>
    <t>Vedlejší rozpočtové náklady</t>
  </si>
  <si>
    <t>93</t>
  </si>
  <si>
    <t>02520</t>
  </si>
  <si>
    <t xml:space="preserve">Zkoušení materiálu nezávislou zkušebnou </t>
  </si>
  <si>
    <t>-1257190903</t>
  </si>
  <si>
    <t>Poznámka k položce:_x000d_
včetně odběrů vzorků a dopravy do zkušebny_x000d_
zkoušky betonu základů opěr, dříků opěr, desky nosné konstrukce, říms_x000d_
zahrnuje veškeré náklady spojené s objednatelem požadovanými zkouškami</t>
  </si>
  <si>
    <t>94</t>
  </si>
  <si>
    <t>02730</t>
  </si>
  <si>
    <t>Pomocné práce zříz. nebo zajišť. ochranu inženýrských sítí</t>
  </si>
  <si>
    <t>1332467123</t>
  </si>
  <si>
    <t>Poznámka k položce:_x000d_
přesunutí kabelu ČEZ do nové chráničky a případné obnažení na potřebnou délku + další IS_x000d_
zahrnuje veškeré náklady spojené s objednatelem požadovanými zařízeními</t>
  </si>
  <si>
    <t>95</t>
  </si>
  <si>
    <t>02910</t>
  </si>
  <si>
    <t>Ostatní požadavky - zeměměřičská měření</t>
  </si>
  <si>
    <t>-296567412</t>
  </si>
  <si>
    <t>Poznámka k položce:_x000d_
vytýčení stavby a zaměření skutečného provedení_x000d_
zahrnuje veškeré náklady spojené s objednatelem požadovanými pracemi,_x000d_
- pro stanovení orientační investorské ceny určete jednotkovou cenu jako 1%_x000d_
odhadované ceny stavby</t>
  </si>
  <si>
    <t>96</t>
  </si>
  <si>
    <t>029412</t>
  </si>
  <si>
    <t>Ostatní požadavky - vypracování mostního listu</t>
  </si>
  <si>
    <t>-2079188952</t>
  </si>
  <si>
    <t>Poznámka k položce:_x000d_
ML dle ČSN 73 6220_x000d_
zahrnuje veškeré náklady spojené s objednatelem požadovanými pracemi</t>
  </si>
  <si>
    <t>97</t>
  </si>
  <si>
    <t>02943</t>
  </si>
  <si>
    <t>Ostatní požadavky - vypracování RDS</t>
  </si>
  <si>
    <t>637248864</t>
  </si>
  <si>
    <t>Poznámka k položce:_x000d_
aktualizace zadávací dokumentace, tvar a výztuž spodní stavby, výkres zábradlí jako podklad pro VTD, a podobně_x000d_
zahrnuje veškeré náklady spojené s objednatelem požadovanými pracemi</t>
  </si>
  <si>
    <t>98</t>
  </si>
  <si>
    <t>02944</t>
  </si>
  <si>
    <t>Ostatní požadavky - dokumentace skuteč. provedení v digit. formě</t>
  </si>
  <si>
    <t>1710265644</t>
  </si>
  <si>
    <t>Poznámka k položce:_x000d_
aktualizace RDS zapracováním změn během výstavby_x000d_
zahrnuje veškeré náklady spojené s objednatelem požadovanými pracemi</t>
  </si>
  <si>
    <t>99</t>
  </si>
  <si>
    <t>02953</t>
  </si>
  <si>
    <t>Ostatní požadavky - hlavní mostní prohlídka</t>
  </si>
  <si>
    <t>1519747127</t>
  </si>
  <si>
    <t>Poznámka k položce:_x000d_
HMP dle ČSN 73 6221_x000d_
položka zahrnuje :_x000d_
- úkony dle ČSN 73 6221_x000d_
- provedení hlavní mostní prohlídky oprávněnou fyzickou nebo právnickou osobou_x000d_
- vyhotovení záznamu (protokolu), který jednoznačně definuje stav mostu</t>
  </si>
  <si>
    <t>03100</t>
  </si>
  <si>
    <t>Zařízení staveniště - zřízení, provoz, demontáž</t>
  </si>
  <si>
    <t>254071397</t>
  </si>
  <si>
    <t>Poznámka k položce:_x000d_
zahrnuje objednatelem povolené náklady na pořízení (event. pronájem), provozování,_x000d_
udržování a likvidaci zhotovitelova zařízení</t>
  </si>
  <si>
    <t>101</t>
  </si>
  <si>
    <t>03710</t>
  </si>
  <si>
    <t>Pomocné práce zajišť. nebo zříz. objížďky a přístup. cesty</t>
  </si>
  <si>
    <t>-1642356568</t>
  </si>
  <si>
    <t>Poznámka k položce:_x000d_
zahrnuje objednatelem povolené náklady na požadovaná zařízení zhotovitele</t>
  </si>
  <si>
    <t>102</t>
  </si>
  <si>
    <t>04100</t>
  </si>
  <si>
    <t>Fotodokumentace - pasport stávajících a přilehlých konstrukcí</t>
  </si>
  <si>
    <t>-273510943</t>
  </si>
  <si>
    <t>VRN3</t>
  </si>
  <si>
    <t>Zařízení staveniště</t>
  </si>
  <si>
    <t>VRN4</t>
  </si>
  <si>
    <t>Inženýrská činnost</t>
  </si>
  <si>
    <t>103</t>
  </si>
  <si>
    <t>049002000</t>
  </si>
  <si>
    <t>Inženýrská činnost ostatní</t>
  </si>
  <si>
    <t>…</t>
  </si>
  <si>
    <t>1024</t>
  </si>
  <si>
    <t>903058962</t>
  </si>
  <si>
    <t>https://podminky.urs.cz/item/CS_URS_2024_02/049002000</t>
  </si>
  <si>
    <t>Poznámka k položce:_x000d_
Povodňový a havarijní plán</t>
  </si>
  <si>
    <t>VRN7</t>
  </si>
  <si>
    <t>Provozní vlivy</t>
  </si>
  <si>
    <t>104</t>
  </si>
  <si>
    <t>072203000</t>
  </si>
  <si>
    <t>Silniční provoz - zajištění DIO (dopravní značení)</t>
  </si>
  <si>
    <t>-2109202255</t>
  </si>
  <si>
    <t>https://podminky.urs.cz/item/CS_URS_2024_02/072203000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</si>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</sst>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2" TargetMode="External" /><Relationship Id="rId2" Type="http://schemas.openxmlformats.org/officeDocument/2006/relationships/hyperlink" Target="https://podminky.urs.cz/item/CS_URS_2024_02/112251102" TargetMode="External" /><Relationship Id="rId3" Type="http://schemas.openxmlformats.org/officeDocument/2006/relationships/hyperlink" Target="https://podminky.urs.cz/item/CS_URS_2024_02/113107142" TargetMode="External" /><Relationship Id="rId4" Type="http://schemas.openxmlformats.org/officeDocument/2006/relationships/hyperlink" Target="https://podminky.urs.cz/item/CS_URS_2024_02/113107143" TargetMode="External" /><Relationship Id="rId5" Type="http://schemas.openxmlformats.org/officeDocument/2006/relationships/hyperlink" Target="https://podminky.urs.cz/item/CS_URS_2024_02/113107163" TargetMode="External" /><Relationship Id="rId6" Type="http://schemas.openxmlformats.org/officeDocument/2006/relationships/hyperlink" Target="https://podminky.urs.cz/item/CS_URS_2024_02/115001105" TargetMode="External" /><Relationship Id="rId7" Type="http://schemas.openxmlformats.org/officeDocument/2006/relationships/hyperlink" Target="https://podminky.urs.cz/item/CS_URS_2024_02/131351102" TargetMode="External" /><Relationship Id="rId8" Type="http://schemas.openxmlformats.org/officeDocument/2006/relationships/hyperlink" Target="https://podminky.urs.cz/item/CS_URS_2024_02/162201402" TargetMode="External" /><Relationship Id="rId9" Type="http://schemas.openxmlformats.org/officeDocument/2006/relationships/hyperlink" Target="https://podminky.urs.cz/item/CS_URS_2024_02/162201412" TargetMode="External" /><Relationship Id="rId10" Type="http://schemas.openxmlformats.org/officeDocument/2006/relationships/hyperlink" Target="https://podminky.urs.cz/item/CS_URS_2024_02/162201422" TargetMode="External" /><Relationship Id="rId11" Type="http://schemas.openxmlformats.org/officeDocument/2006/relationships/hyperlink" Target="https://podminky.urs.cz/item/CS_URS_2024_02/162301932" TargetMode="External" /><Relationship Id="rId12" Type="http://schemas.openxmlformats.org/officeDocument/2006/relationships/hyperlink" Target="https://podminky.urs.cz/item/CS_URS_2024_02/162301952" TargetMode="External" /><Relationship Id="rId13" Type="http://schemas.openxmlformats.org/officeDocument/2006/relationships/hyperlink" Target="https://podminky.urs.cz/item/CS_URS_2024_02/162301972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66151111" TargetMode="External" /><Relationship Id="rId17" Type="http://schemas.openxmlformats.org/officeDocument/2006/relationships/hyperlink" Target="https://podminky.urs.cz/item/CS_URS_2024_02/171153101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4151102" TargetMode="External" /><Relationship Id="rId20" Type="http://schemas.openxmlformats.org/officeDocument/2006/relationships/hyperlink" Target="https://podminky.urs.cz/item/CS_URS_2024_02/211531111" TargetMode="External" /><Relationship Id="rId21" Type="http://schemas.openxmlformats.org/officeDocument/2006/relationships/hyperlink" Target="https://podminky.urs.cz/item/CS_URS_2024_02/211971110" TargetMode="External" /><Relationship Id="rId22" Type="http://schemas.openxmlformats.org/officeDocument/2006/relationships/hyperlink" Target="https://podminky.urs.cz/item/CS_URS_2024_02/212792212" TargetMode="External" /><Relationship Id="rId23" Type="http://schemas.openxmlformats.org/officeDocument/2006/relationships/hyperlink" Target="https://podminky.urs.cz/item/CS_URS_2024_02/273311124" TargetMode="External" /><Relationship Id="rId24" Type="http://schemas.openxmlformats.org/officeDocument/2006/relationships/hyperlink" Target="https://podminky.urs.cz/item/CS_URS_2024_02/273311125" TargetMode="External" /><Relationship Id="rId25" Type="http://schemas.openxmlformats.org/officeDocument/2006/relationships/hyperlink" Target="https://podminky.urs.cz/item/CS_URS_2024_02/274321117" TargetMode="External" /><Relationship Id="rId26" Type="http://schemas.openxmlformats.org/officeDocument/2006/relationships/hyperlink" Target="https://podminky.urs.cz/item/CS_URS_2024_02/274321118" TargetMode="External" /><Relationship Id="rId27" Type="http://schemas.openxmlformats.org/officeDocument/2006/relationships/hyperlink" Target="https://podminky.urs.cz/item/CS_URS_2024_02/274321191" TargetMode="External" /><Relationship Id="rId28" Type="http://schemas.openxmlformats.org/officeDocument/2006/relationships/hyperlink" Target="https://podminky.urs.cz/item/CS_URS_2024_02/274354111" TargetMode="External" /><Relationship Id="rId29" Type="http://schemas.openxmlformats.org/officeDocument/2006/relationships/hyperlink" Target="https://podminky.urs.cz/item/CS_URS_2024_02/274354211" TargetMode="External" /><Relationship Id="rId30" Type="http://schemas.openxmlformats.org/officeDocument/2006/relationships/hyperlink" Target="https://podminky.urs.cz/item/CS_URS_2024_02/274361116" TargetMode="External" /><Relationship Id="rId31" Type="http://schemas.openxmlformats.org/officeDocument/2006/relationships/hyperlink" Target="https://podminky.urs.cz/item/CS_URS_2024_02/334213211-P" TargetMode="External" /><Relationship Id="rId32" Type="http://schemas.openxmlformats.org/officeDocument/2006/relationships/hyperlink" Target="https://podminky.urs.cz/item/CS_URS_2024_02/348321118" TargetMode="External" /><Relationship Id="rId33" Type="http://schemas.openxmlformats.org/officeDocument/2006/relationships/hyperlink" Target="https://podminky.urs.cz/item/CS_URS_2024_02/348321191" TargetMode="External" /><Relationship Id="rId34" Type="http://schemas.openxmlformats.org/officeDocument/2006/relationships/hyperlink" Target="https://podminky.urs.cz/item/CS_URS_2024_02/348351111" TargetMode="External" /><Relationship Id="rId35" Type="http://schemas.openxmlformats.org/officeDocument/2006/relationships/hyperlink" Target="https://podminky.urs.cz/item/CS_URS_2024_02/348351311" TargetMode="External" /><Relationship Id="rId36" Type="http://schemas.openxmlformats.org/officeDocument/2006/relationships/hyperlink" Target="https://podminky.urs.cz/item/CS_URS_2024_02/348361416" TargetMode="External" /><Relationship Id="rId37" Type="http://schemas.openxmlformats.org/officeDocument/2006/relationships/hyperlink" Target="https://podminky.urs.cz/item/CS_URS_2024_02/388995212" TargetMode="External" /><Relationship Id="rId38" Type="http://schemas.openxmlformats.org/officeDocument/2006/relationships/hyperlink" Target="https://podminky.urs.cz/item/CS_URS_2024_02/421321128" TargetMode="External" /><Relationship Id="rId39" Type="http://schemas.openxmlformats.org/officeDocument/2006/relationships/hyperlink" Target="https://podminky.urs.cz/item/CS_URS_2024_02/421321192" TargetMode="External" /><Relationship Id="rId40" Type="http://schemas.openxmlformats.org/officeDocument/2006/relationships/hyperlink" Target="https://podminky.urs.cz/item/CS_URS_2024_02/421351112" TargetMode="External" /><Relationship Id="rId41" Type="http://schemas.openxmlformats.org/officeDocument/2006/relationships/hyperlink" Target="https://podminky.urs.cz/item/CS_URS_2024_02/421351212" TargetMode="External" /><Relationship Id="rId42" Type="http://schemas.openxmlformats.org/officeDocument/2006/relationships/hyperlink" Target="https://podminky.urs.cz/item/CS_URS_2024_02/421361226" TargetMode="External" /><Relationship Id="rId43" Type="http://schemas.openxmlformats.org/officeDocument/2006/relationships/hyperlink" Target="https://podminky.urs.cz/item/CS_URS_2024_02/428381313" TargetMode="External" /><Relationship Id="rId44" Type="http://schemas.openxmlformats.org/officeDocument/2006/relationships/hyperlink" Target="https://podminky.urs.cz/item/CS_URS_2024_02/458311131" TargetMode="External" /><Relationship Id="rId45" Type="http://schemas.openxmlformats.org/officeDocument/2006/relationships/hyperlink" Target="https://podminky.urs.cz/item/CS_URS_2024_02/465513157" TargetMode="External" /><Relationship Id="rId46" Type="http://schemas.openxmlformats.org/officeDocument/2006/relationships/hyperlink" Target="https://podminky.urs.cz/item/CS_URS_2024_02/564851011" TargetMode="External" /><Relationship Id="rId47" Type="http://schemas.openxmlformats.org/officeDocument/2006/relationships/hyperlink" Target="https://podminky.urs.cz/item/CS_URS_2024_02/573111112" TargetMode="External" /><Relationship Id="rId48" Type="http://schemas.openxmlformats.org/officeDocument/2006/relationships/hyperlink" Target="https://podminky.urs.cz/item/CS_URS_2024_02/573231106" TargetMode="External" /><Relationship Id="rId49" Type="http://schemas.openxmlformats.org/officeDocument/2006/relationships/hyperlink" Target="https://podminky.urs.cz/item/CS_URS_2024_02/577134141" TargetMode="External" /><Relationship Id="rId50" Type="http://schemas.openxmlformats.org/officeDocument/2006/relationships/hyperlink" Target="https://podminky.urs.cz/item/CS_URS_2024_02/577145122" TargetMode="External" /><Relationship Id="rId51" Type="http://schemas.openxmlformats.org/officeDocument/2006/relationships/hyperlink" Target="https://podminky.urs.cz/item/CS_URS_2024_02/577165122" TargetMode="External" /><Relationship Id="rId52" Type="http://schemas.openxmlformats.org/officeDocument/2006/relationships/hyperlink" Target="https://podminky.urs.cz/item/CS_URS_2024_02/914112111" TargetMode="External" /><Relationship Id="rId53" Type="http://schemas.openxmlformats.org/officeDocument/2006/relationships/hyperlink" Target="https://podminky.urs.cz/item/CS_URS_2024_02/916131213" TargetMode="External" /><Relationship Id="rId54" Type="http://schemas.openxmlformats.org/officeDocument/2006/relationships/hyperlink" Target="https://podminky.urs.cz/item/CS_URS_2024_02/919735113" TargetMode="External" /><Relationship Id="rId55" Type="http://schemas.openxmlformats.org/officeDocument/2006/relationships/hyperlink" Target="https://podminky.urs.cz/item/CS_URS_2024_02/961021112" TargetMode="External" /><Relationship Id="rId56" Type="http://schemas.openxmlformats.org/officeDocument/2006/relationships/hyperlink" Target="https://podminky.urs.cz/item/CS_URS_2024_02/962021112" TargetMode="External" /><Relationship Id="rId57" Type="http://schemas.openxmlformats.org/officeDocument/2006/relationships/hyperlink" Target="https://podminky.urs.cz/item/CS_URS_2024_02/963051111" TargetMode="External" /><Relationship Id="rId58" Type="http://schemas.openxmlformats.org/officeDocument/2006/relationships/hyperlink" Target="https://podminky.urs.cz/item/CS_URS_2024_02/997013602" TargetMode="External" /><Relationship Id="rId59" Type="http://schemas.openxmlformats.org/officeDocument/2006/relationships/hyperlink" Target="https://podminky.urs.cz/item/CS_URS_2024_02/997013645" TargetMode="External" /><Relationship Id="rId60" Type="http://schemas.openxmlformats.org/officeDocument/2006/relationships/hyperlink" Target="https://podminky.urs.cz/item/CS_URS_2024_02/997013655" TargetMode="External" /><Relationship Id="rId61" Type="http://schemas.openxmlformats.org/officeDocument/2006/relationships/hyperlink" Target="https://podminky.urs.cz/item/CS_URS_2024_02/997013873" TargetMode="External" /><Relationship Id="rId62" Type="http://schemas.openxmlformats.org/officeDocument/2006/relationships/hyperlink" Target="https://podminky.urs.cz/item/CS_URS_2024_02/997211111" TargetMode="External" /><Relationship Id="rId63" Type="http://schemas.openxmlformats.org/officeDocument/2006/relationships/hyperlink" Target="https://podminky.urs.cz/item/CS_URS_2024_02/997211511" TargetMode="External" /><Relationship Id="rId64" Type="http://schemas.openxmlformats.org/officeDocument/2006/relationships/hyperlink" Target="https://podminky.urs.cz/item/CS_URS_2024_02/997211519" TargetMode="External" /><Relationship Id="rId65" Type="http://schemas.openxmlformats.org/officeDocument/2006/relationships/hyperlink" Target="https://podminky.urs.cz/item/CS_URS_2024_02/998212111" TargetMode="External" /><Relationship Id="rId66" Type="http://schemas.openxmlformats.org/officeDocument/2006/relationships/hyperlink" Target="https://podminky.urs.cz/item/CS_URS_2024_02/711111001" TargetMode="External" /><Relationship Id="rId67" Type="http://schemas.openxmlformats.org/officeDocument/2006/relationships/hyperlink" Target="https://podminky.urs.cz/item/CS_URS_2024_02/711111002" TargetMode="External" /><Relationship Id="rId68" Type="http://schemas.openxmlformats.org/officeDocument/2006/relationships/hyperlink" Target="https://podminky.urs.cz/item/CS_URS_2024_02/711111052" TargetMode="External" /><Relationship Id="rId69" Type="http://schemas.openxmlformats.org/officeDocument/2006/relationships/hyperlink" Target="https://podminky.urs.cz/item/CS_URS_2024_02/711112001" TargetMode="External" /><Relationship Id="rId70" Type="http://schemas.openxmlformats.org/officeDocument/2006/relationships/hyperlink" Target="https://podminky.urs.cz/item/CS_URS_2024_02/711141559" TargetMode="External" /><Relationship Id="rId71" Type="http://schemas.openxmlformats.org/officeDocument/2006/relationships/hyperlink" Target="https://podminky.urs.cz/item/CS_URS_2024_02/711199095" TargetMode="External" /><Relationship Id="rId72" Type="http://schemas.openxmlformats.org/officeDocument/2006/relationships/hyperlink" Target="https://podminky.urs.cz/item/CS_URS_2024_02/998711111" TargetMode="External" /><Relationship Id="rId73" Type="http://schemas.openxmlformats.org/officeDocument/2006/relationships/hyperlink" Target="https://podminky.urs.cz/item/CS_URS_2024_02/049002000" TargetMode="External" /><Relationship Id="rId74" Type="http://schemas.openxmlformats.org/officeDocument/2006/relationships/hyperlink" Target="https://podminky.urs.cz/item/CS_URS_2024_02/072203000" TargetMode="External" /><Relationship Id="rId7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18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E7" s="33"/>
      <c r="BS7" s="19" t="s">
        <v>22</v>
      </c>
    </row>
    <row r="8" s="1" customFormat="1" ht="12" customHeight="1">
      <c r="B8" s="23"/>
      <c r="C8" s="24"/>
      <c r="D8" s="34" t="s">
        <v>23</v>
      </c>
      <c r="E8" s="24"/>
      <c r="F8" s="24"/>
      <c r="G8" s="24"/>
      <c r="H8" s="24"/>
      <c r="I8" s="24"/>
      <c r="J8" s="24"/>
      <c r="K8" s="29" t="s">
        <v>24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25</v>
      </c>
      <c r="AL8" s="24"/>
      <c r="AM8" s="24"/>
      <c r="AN8" s="35" t="s">
        <v>26</v>
      </c>
      <c r="AO8" s="24"/>
      <c r="AP8" s="24"/>
      <c r="AQ8" s="24"/>
      <c r="AR8" s="22"/>
      <c r="BE8" s="33"/>
      <c r="BS8" s="19" t="s">
        <v>27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28</v>
      </c>
    </row>
    <row r="10" s="1" customFormat="1" ht="12" customHeight="1">
      <c r="B10" s="23"/>
      <c r="C10" s="24"/>
      <c r="D10" s="34" t="s">
        <v>29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30</v>
      </c>
      <c r="AL10" s="24"/>
      <c r="AM10" s="24"/>
      <c r="AN10" s="29" t="s">
        <v>20</v>
      </c>
      <c r="AO10" s="24"/>
      <c r="AP10" s="24"/>
      <c r="AQ10" s="24"/>
      <c r="AR10" s="22"/>
      <c r="BE10" s="33"/>
      <c r="BS10" s="19" t="s">
        <v>18</v>
      </c>
    </row>
    <row r="11" s="1" customFormat="1" ht="18.48" customHeight="1">
      <c r="B11" s="23"/>
      <c r="C11" s="24"/>
      <c r="D11" s="24"/>
      <c r="E11" s="29" t="s">
        <v>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32</v>
      </c>
      <c r="AL11" s="24"/>
      <c r="AM11" s="24"/>
      <c r="AN11" s="29" t="s">
        <v>20</v>
      </c>
      <c r="AO11" s="24"/>
      <c r="AP11" s="24"/>
      <c r="AQ11" s="24"/>
      <c r="AR11" s="22"/>
      <c r="BE11" s="33"/>
      <c r="BS11" s="19" t="s">
        <v>18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18</v>
      </c>
    </row>
    <row r="13" s="1" customFormat="1" ht="12" customHeight="1">
      <c r="B13" s="23"/>
      <c r="C13" s="24"/>
      <c r="D13" s="34" t="s">
        <v>33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30</v>
      </c>
      <c r="AL13" s="24"/>
      <c r="AM13" s="24"/>
      <c r="AN13" s="36" t="s">
        <v>34</v>
      </c>
      <c r="AO13" s="24"/>
      <c r="AP13" s="24"/>
      <c r="AQ13" s="24"/>
      <c r="AR13" s="22"/>
      <c r="BE13" s="33"/>
      <c r="BS13" s="19" t="s">
        <v>18</v>
      </c>
    </row>
    <row r="14">
      <c r="B14" s="23"/>
      <c r="C14" s="24"/>
      <c r="D14" s="24"/>
      <c r="E14" s="36" t="s">
        <v>34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32</v>
      </c>
      <c r="AL14" s="24"/>
      <c r="AM14" s="24"/>
      <c r="AN14" s="36" t="s">
        <v>34</v>
      </c>
      <c r="AO14" s="24"/>
      <c r="AP14" s="24"/>
      <c r="AQ14" s="24"/>
      <c r="AR14" s="22"/>
      <c r="BE14" s="33"/>
      <c r="BS14" s="19" t="s">
        <v>18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30</v>
      </c>
      <c r="AL16" s="24"/>
      <c r="AM16" s="24"/>
      <c r="AN16" s="29" t="s">
        <v>20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32</v>
      </c>
      <c r="AL17" s="24"/>
      <c r="AM17" s="24"/>
      <c r="AN17" s="29" t="s">
        <v>20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30</v>
      </c>
      <c r="AL19" s="24"/>
      <c r="AM19" s="24"/>
      <c r="AN19" s="29" t="s">
        <v>20</v>
      </c>
      <c r="AO19" s="24"/>
      <c r="AP19" s="24"/>
      <c r="AQ19" s="24"/>
      <c r="AR19" s="22"/>
      <c r="BE19" s="33"/>
      <c r="BS19" s="19" t="s">
        <v>18</v>
      </c>
    </row>
    <row r="20" s="1" customFormat="1" ht="18.48" customHeight="1">
      <c r="B20" s="23"/>
      <c r="C20" s="24"/>
      <c r="D20" s="24"/>
      <c r="E20" s="29" t="s">
        <v>24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32</v>
      </c>
      <c r="AL20" s="24"/>
      <c r="AM20" s="24"/>
      <c r="AN20" s="29" t="s">
        <v>20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ROUNDUP(AG54,2)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ROUNDUP(AZ54,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ROUNDUP(AV54,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ROUNDUP(BA54,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ROUNDUP(AW54,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ROUNDUP(BB54,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ROUNDUP(BC54,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ROUNDUP(BD54,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001_2025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M-07 Štursova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23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25</v>
      </c>
      <c r="AJ47" s="42"/>
      <c r="AK47" s="42"/>
      <c r="AL47" s="42"/>
      <c r="AM47" s="74" t="str">
        <f>IF(AN8= "","",AN8)</f>
        <v>15. 1. 2025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29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Nový Bor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35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33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ROUNDUP(AG55,2)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20</v>
      </c>
      <c r="AR54" s="106"/>
      <c r="AS54" s="107">
        <f>ROUNDUP(AS55,2)</f>
        <v>0</v>
      </c>
      <c r="AT54" s="108">
        <f>ROUNDUP(SUM(AV54:AW54),1)</f>
        <v>0</v>
      </c>
      <c r="AU54" s="109">
        <f>ROUNDUP(AU55,5)</f>
        <v>0</v>
      </c>
      <c r="AV54" s="108">
        <f>ROUNDUP(AZ54*L29,1)</f>
        <v>0</v>
      </c>
      <c r="AW54" s="108">
        <f>ROUNDUP(BA54*L30,1)</f>
        <v>0</v>
      </c>
      <c r="AX54" s="108">
        <f>ROUNDUP(BB54*L29,1)</f>
        <v>0</v>
      </c>
      <c r="AY54" s="108">
        <f>ROUNDUP(BC54*L30,1)</f>
        <v>0</v>
      </c>
      <c r="AZ54" s="108">
        <f>ROUNDUP(AZ55,2)</f>
        <v>0</v>
      </c>
      <c r="BA54" s="108">
        <f>ROUNDUP(BA55,2)</f>
        <v>0</v>
      </c>
      <c r="BB54" s="108">
        <f>ROUNDUP(BB55,2)</f>
        <v>0</v>
      </c>
      <c r="BC54" s="108">
        <f>ROUNDUP(BC55,2)</f>
        <v>0</v>
      </c>
      <c r="BD54" s="110">
        <f>ROUNDUP(BD55,2)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20</v>
      </c>
    </row>
    <row r="55" s="7" customFormat="1" ht="24.75" customHeight="1">
      <c r="A55" s="7"/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ROUNDUP(AG56,2)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80</v>
      </c>
      <c r="AR55" s="120"/>
      <c r="AS55" s="121">
        <f>ROUNDUP(AS56,2)</f>
        <v>0</v>
      </c>
      <c r="AT55" s="122">
        <f>ROUNDUP(SUM(AV55:AW55),1)</f>
        <v>0</v>
      </c>
      <c r="AU55" s="123">
        <f>ROUNDUP(AU56,5)</f>
        <v>0</v>
      </c>
      <c r="AV55" s="122">
        <f>ROUNDUP(AZ55*L29,1)</f>
        <v>0</v>
      </c>
      <c r="AW55" s="122">
        <f>ROUNDUP(BA55*L30,1)</f>
        <v>0</v>
      </c>
      <c r="AX55" s="122">
        <f>ROUNDUP(BB55*L29,1)</f>
        <v>0</v>
      </c>
      <c r="AY55" s="122">
        <f>ROUNDUP(BC55*L30,1)</f>
        <v>0</v>
      </c>
      <c r="AZ55" s="122">
        <f>ROUNDUP(AZ56,2)</f>
        <v>0</v>
      </c>
      <c r="BA55" s="122">
        <f>ROUNDUP(BA56,2)</f>
        <v>0</v>
      </c>
      <c r="BB55" s="122">
        <f>ROUNDUP(BB56,2)</f>
        <v>0</v>
      </c>
      <c r="BC55" s="122">
        <f>ROUNDUP(BC56,2)</f>
        <v>0</v>
      </c>
      <c r="BD55" s="124">
        <f>ROUNDUP(BD56,2)</f>
        <v>0</v>
      </c>
      <c r="BE55" s="7"/>
      <c r="BS55" s="125" t="s">
        <v>73</v>
      </c>
      <c r="BT55" s="125" t="s">
        <v>22</v>
      </c>
      <c r="BU55" s="125" t="s">
        <v>75</v>
      </c>
      <c r="BV55" s="125" t="s">
        <v>76</v>
      </c>
      <c r="BW55" s="125" t="s">
        <v>81</v>
      </c>
      <c r="BX55" s="125" t="s">
        <v>5</v>
      </c>
      <c r="CL55" s="125" t="s">
        <v>20</v>
      </c>
      <c r="CM55" s="125" t="s">
        <v>74</v>
      </c>
    </row>
    <row r="56" s="4" customFormat="1" ht="23.2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207 - MOST EV.Č. M-07 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ROUNDUP(SUM(AV56:AW56),1)</f>
        <v>0</v>
      </c>
      <c r="AU56" s="133">
        <f>'SO 207 - MOST EV.Č. M-07 ...'!P101</f>
        <v>0</v>
      </c>
      <c r="AV56" s="132">
        <f>'SO 207 - MOST EV.Č. M-07 ...'!J35</f>
        <v>0</v>
      </c>
      <c r="AW56" s="132">
        <f>'SO 207 - MOST EV.Č. M-07 ...'!J36</f>
        <v>0</v>
      </c>
      <c r="AX56" s="132">
        <f>'SO 207 - MOST EV.Č. M-07 ...'!J37</f>
        <v>0</v>
      </c>
      <c r="AY56" s="132">
        <f>'SO 207 - MOST EV.Č. M-07 ...'!J38</f>
        <v>0</v>
      </c>
      <c r="AZ56" s="132">
        <f>'SO 207 - MOST EV.Č. M-07 ...'!F35</f>
        <v>0</v>
      </c>
      <c r="BA56" s="132">
        <f>'SO 207 - MOST EV.Č. M-07 ...'!F36</f>
        <v>0</v>
      </c>
      <c r="BB56" s="132">
        <f>'SO 207 - MOST EV.Č. M-07 ...'!F37</f>
        <v>0</v>
      </c>
      <c r="BC56" s="132">
        <f>'SO 207 - MOST EV.Č. M-07 ...'!F38</f>
        <v>0</v>
      </c>
      <c r="BD56" s="134">
        <f>'SO 207 - MOST EV.Č. M-07 ...'!F39</f>
        <v>0</v>
      </c>
      <c r="BE56" s="4"/>
      <c r="BT56" s="135" t="s">
        <v>86</v>
      </c>
      <c r="BV56" s="135" t="s">
        <v>76</v>
      </c>
      <c r="BW56" s="135" t="s">
        <v>87</v>
      </c>
      <c r="BX56" s="135" t="s">
        <v>81</v>
      </c>
      <c r="CL56" s="135" t="s">
        <v>20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76t1sWKIoLY3ZV0CuROcLy7uuJCuNL1An7nXzhxqYG4ZKqPvB7TfKILK/yZ03Ujj1lZxk40lVn7gr9PtAVbSzg==" hashValue="1BpmlOdLyoPoJcsdgpBo7EeKbmC1NCawFX7KlLZC3Vmbnzd97JVNVnXNF21D9aXsTm0oyaW5PoDIWjDjoHTuA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SO 207 - MOST EV.Č. M-07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2"/>
      <c r="AT3" s="19" t="s">
        <v>86</v>
      </c>
    </row>
    <row r="4" s="1" customFormat="1" ht="24.96" customHeight="1">
      <c r="B4" s="22"/>
      <c r="D4" s="138" t="s">
        <v>88</v>
      </c>
      <c r="L4" s="22"/>
      <c r="M4" s="13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0" t="s">
        <v>16</v>
      </c>
      <c r="L6" s="22"/>
    </row>
    <row r="7" s="1" customFormat="1" ht="16.5" customHeight="1">
      <c r="B7" s="22"/>
      <c r="E7" s="141" t="str">
        <f>'Rekapitulace stavby'!K6</f>
        <v>M-07 Štursova</v>
      </c>
      <c r="F7" s="140"/>
      <c r="G7" s="140"/>
      <c r="H7" s="140"/>
      <c r="L7" s="22"/>
    </row>
    <row r="8" s="1" customFormat="1" ht="12" customHeight="1">
      <c r="B8" s="22"/>
      <c r="D8" s="140" t="s">
        <v>89</v>
      </c>
      <c r="L8" s="22"/>
    </row>
    <row r="9" s="2" customFormat="1" ht="16.5" customHeight="1">
      <c r="A9" s="40"/>
      <c r="B9" s="46"/>
      <c r="C9" s="40"/>
      <c r="D9" s="40"/>
      <c r="E9" s="141" t="s">
        <v>90</v>
      </c>
      <c r="F9" s="40"/>
      <c r="G9" s="40"/>
      <c r="H9" s="40"/>
      <c r="I9" s="40"/>
      <c r="J9" s="40"/>
      <c r="K9" s="40"/>
      <c r="L9" s="14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0" t="s">
        <v>91</v>
      </c>
      <c r="E10" s="40"/>
      <c r="F10" s="40"/>
      <c r="G10" s="40"/>
      <c r="H10" s="40"/>
      <c r="I10" s="40"/>
      <c r="J10" s="40"/>
      <c r="K10" s="40"/>
      <c r="L10" s="14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3" t="s">
        <v>92</v>
      </c>
      <c r="F11" s="40"/>
      <c r="G11" s="40"/>
      <c r="H11" s="40"/>
      <c r="I11" s="40"/>
      <c r="J11" s="40"/>
      <c r="K11" s="40"/>
      <c r="L11" s="14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0" t="s">
        <v>19</v>
      </c>
      <c r="E13" s="40"/>
      <c r="F13" s="135" t="s">
        <v>20</v>
      </c>
      <c r="G13" s="40"/>
      <c r="H13" s="40"/>
      <c r="I13" s="140" t="s">
        <v>21</v>
      </c>
      <c r="J13" s="135" t="s">
        <v>20</v>
      </c>
      <c r="K13" s="40"/>
      <c r="L13" s="14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0" t="s">
        <v>23</v>
      </c>
      <c r="E14" s="40"/>
      <c r="F14" s="135" t="s">
        <v>93</v>
      </c>
      <c r="G14" s="40"/>
      <c r="H14" s="40"/>
      <c r="I14" s="140" t="s">
        <v>25</v>
      </c>
      <c r="J14" s="144" t="str">
        <f>'Rekapitulace stavby'!AN8</f>
        <v>15. 1. 2025</v>
      </c>
      <c r="K14" s="40"/>
      <c r="L14" s="14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0" t="s">
        <v>29</v>
      </c>
      <c r="E16" s="40"/>
      <c r="F16" s="40"/>
      <c r="G16" s="40"/>
      <c r="H16" s="40"/>
      <c r="I16" s="140" t="s">
        <v>30</v>
      </c>
      <c r="J16" s="135" t="s">
        <v>20</v>
      </c>
      <c r="K16" s="40"/>
      <c r="L16" s="14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94</v>
      </c>
      <c r="F17" s="40"/>
      <c r="G17" s="40"/>
      <c r="H17" s="40"/>
      <c r="I17" s="140" t="s">
        <v>32</v>
      </c>
      <c r="J17" s="135" t="s">
        <v>20</v>
      </c>
      <c r="K17" s="40"/>
      <c r="L17" s="14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0" t="s">
        <v>33</v>
      </c>
      <c r="E19" s="40"/>
      <c r="F19" s="40"/>
      <c r="G19" s="40"/>
      <c r="H19" s="40"/>
      <c r="I19" s="140" t="s">
        <v>30</v>
      </c>
      <c r="J19" s="35" t="str">
        <f>'Rekapitulace stavby'!AN13</f>
        <v>Vyplň údaj</v>
      </c>
      <c r="K19" s="40"/>
      <c r="L19" s="14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0" t="s">
        <v>32</v>
      </c>
      <c r="J20" s="35" t="str">
        <f>'Rekapitulace stavby'!AN14</f>
        <v>Vyplň údaj</v>
      </c>
      <c r="K20" s="40"/>
      <c r="L20" s="14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0" t="s">
        <v>35</v>
      </c>
      <c r="E22" s="40"/>
      <c r="F22" s="40"/>
      <c r="G22" s="40"/>
      <c r="H22" s="40"/>
      <c r="I22" s="140" t="s">
        <v>30</v>
      </c>
      <c r="J22" s="135" t="s">
        <v>20</v>
      </c>
      <c r="K22" s="40"/>
      <c r="L22" s="14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95</v>
      </c>
      <c r="F23" s="40"/>
      <c r="G23" s="40"/>
      <c r="H23" s="40"/>
      <c r="I23" s="140" t="s">
        <v>32</v>
      </c>
      <c r="J23" s="135" t="s">
        <v>20</v>
      </c>
      <c r="K23" s="40"/>
      <c r="L23" s="14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0" t="s">
        <v>36</v>
      </c>
      <c r="E25" s="40"/>
      <c r="F25" s="40"/>
      <c r="G25" s="40"/>
      <c r="H25" s="40"/>
      <c r="I25" s="140" t="s">
        <v>30</v>
      </c>
      <c r="J25" s="135" t="s">
        <v>20</v>
      </c>
      <c r="K25" s="40"/>
      <c r="L25" s="14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96</v>
      </c>
      <c r="F26" s="40"/>
      <c r="G26" s="40"/>
      <c r="H26" s="40"/>
      <c r="I26" s="140" t="s">
        <v>32</v>
      </c>
      <c r="J26" s="135" t="s">
        <v>20</v>
      </c>
      <c r="K26" s="40"/>
      <c r="L26" s="14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2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0" t="s">
        <v>38</v>
      </c>
      <c r="E28" s="40"/>
      <c r="F28" s="40"/>
      <c r="G28" s="40"/>
      <c r="H28" s="40"/>
      <c r="I28" s="40"/>
      <c r="J28" s="40"/>
      <c r="K28" s="40"/>
      <c r="L28" s="14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5"/>
      <c r="B29" s="146"/>
      <c r="C29" s="145"/>
      <c r="D29" s="145"/>
      <c r="E29" s="147" t="s">
        <v>20</v>
      </c>
      <c r="F29" s="147"/>
      <c r="G29" s="147"/>
      <c r="H29" s="147"/>
      <c r="I29" s="145"/>
      <c r="J29" s="145"/>
      <c r="K29" s="145"/>
      <c r="L29" s="148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49"/>
      <c r="J31" s="149"/>
      <c r="K31" s="149"/>
      <c r="L31" s="14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0" t="s">
        <v>40</v>
      </c>
      <c r="E32" s="40"/>
      <c r="F32" s="40"/>
      <c r="G32" s="40"/>
      <c r="H32" s="40"/>
      <c r="I32" s="40"/>
      <c r="J32" s="151">
        <f>ROUNDUP(J101, 2)</f>
        <v>0</v>
      </c>
      <c r="K32" s="40"/>
      <c r="L32" s="14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9"/>
      <c r="E33" s="149"/>
      <c r="F33" s="149"/>
      <c r="G33" s="149"/>
      <c r="H33" s="149"/>
      <c r="I33" s="149"/>
      <c r="J33" s="149"/>
      <c r="K33" s="149"/>
      <c r="L33" s="14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2" t="s">
        <v>42</v>
      </c>
      <c r="G34" s="40"/>
      <c r="H34" s="40"/>
      <c r="I34" s="152" t="s">
        <v>41</v>
      </c>
      <c r="J34" s="152" t="s">
        <v>43</v>
      </c>
      <c r="K34" s="40"/>
      <c r="L34" s="14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3" t="s">
        <v>44</v>
      </c>
      <c r="E35" s="140" t="s">
        <v>45</v>
      </c>
      <c r="F35" s="154">
        <f>ROUNDUP((SUM(BE101:BE537)),  2)</f>
        <v>0</v>
      </c>
      <c r="G35" s="40"/>
      <c r="H35" s="40"/>
      <c r="I35" s="155">
        <v>0.20999999999999999</v>
      </c>
      <c r="J35" s="154">
        <f>ROUNDUP(((SUM(BE101:BE537))*I35),  2)</f>
        <v>0</v>
      </c>
      <c r="K35" s="40"/>
      <c r="L35" s="14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0" t="s">
        <v>46</v>
      </c>
      <c r="F36" s="154">
        <f>ROUNDUP((SUM(BF101:BF537)),  2)</f>
        <v>0</v>
      </c>
      <c r="G36" s="40"/>
      <c r="H36" s="40"/>
      <c r="I36" s="155">
        <v>0.12</v>
      </c>
      <c r="J36" s="154">
        <f>ROUNDUP(((SUM(BF101:BF537))*I36),  2)</f>
        <v>0</v>
      </c>
      <c r="K36" s="40"/>
      <c r="L36" s="14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0" t="s">
        <v>47</v>
      </c>
      <c r="F37" s="154">
        <f>ROUNDUP((SUM(BG101:BG537)),  2)</f>
        <v>0</v>
      </c>
      <c r="G37" s="40"/>
      <c r="H37" s="40"/>
      <c r="I37" s="155">
        <v>0.20999999999999999</v>
      </c>
      <c r="J37" s="154">
        <f>0</f>
        <v>0</v>
      </c>
      <c r="K37" s="40"/>
      <c r="L37" s="14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0" t="s">
        <v>48</v>
      </c>
      <c r="F38" s="154">
        <f>ROUNDUP((SUM(BH101:BH537)),  2)</f>
        <v>0</v>
      </c>
      <c r="G38" s="40"/>
      <c r="H38" s="40"/>
      <c r="I38" s="155">
        <v>0.12</v>
      </c>
      <c r="J38" s="154">
        <f>0</f>
        <v>0</v>
      </c>
      <c r="K38" s="40"/>
      <c r="L38" s="14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0" t="s">
        <v>49</v>
      </c>
      <c r="F39" s="154">
        <f>ROUNDUP((SUM(BI101:BI537)),  2)</f>
        <v>0</v>
      </c>
      <c r="G39" s="40"/>
      <c r="H39" s="40"/>
      <c r="I39" s="155">
        <v>0</v>
      </c>
      <c r="J39" s="154">
        <f>0</f>
        <v>0</v>
      </c>
      <c r="K39" s="40"/>
      <c r="L39" s="14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6"/>
      <c r="D41" s="157" t="s">
        <v>50</v>
      </c>
      <c r="E41" s="158"/>
      <c r="F41" s="158"/>
      <c r="G41" s="159" t="s">
        <v>51</v>
      </c>
      <c r="H41" s="160" t="s">
        <v>52</v>
      </c>
      <c r="I41" s="158"/>
      <c r="J41" s="161">
        <f>SUM(J32:J39)</f>
        <v>0</v>
      </c>
      <c r="K41" s="162"/>
      <c r="L41" s="142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42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4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42"/>
      <c r="J47" s="42"/>
      <c r="K47" s="42"/>
      <c r="L47" s="14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7" t="str">
        <f>E7</f>
        <v>M-07 Štursova</v>
      </c>
      <c r="F50" s="34"/>
      <c r="G50" s="34"/>
      <c r="H50" s="34"/>
      <c r="I50" s="42"/>
      <c r="J50" s="42"/>
      <c r="K50" s="42"/>
      <c r="L50" s="14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89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67" t="s">
        <v>90</v>
      </c>
      <c r="F52" s="42"/>
      <c r="G52" s="42"/>
      <c r="H52" s="42"/>
      <c r="I52" s="42"/>
      <c r="J52" s="42"/>
      <c r="K52" s="42"/>
      <c r="L52" s="14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91</v>
      </c>
      <c r="D53" s="42"/>
      <c r="E53" s="42"/>
      <c r="F53" s="42"/>
      <c r="G53" s="42"/>
      <c r="H53" s="42"/>
      <c r="I53" s="42"/>
      <c r="J53" s="42"/>
      <c r="K53" s="42"/>
      <c r="L53" s="14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SO 207 - MOST EV.Č. M-07 V ULICI ŠUSTROVA </v>
      </c>
      <c r="F54" s="42"/>
      <c r="G54" s="42"/>
      <c r="H54" s="42"/>
      <c r="I54" s="42"/>
      <c r="J54" s="42"/>
      <c r="K54" s="42"/>
      <c r="L54" s="14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23</v>
      </c>
      <c r="D56" s="42"/>
      <c r="E56" s="42"/>
      <c r="F56" s="29" t="str">
        <f>F14</f>
        <v>NOVÝ BOR</v>
      </c>
      <c r="G56" s="42"/>
      <c r="H56" s="42"/>
      <c r="I56" s="34" t="s">
        <v>25</v>
      </c>
      <c r="J56" s="74" t="str">
        <f>IF(J14="","",J14)</f>
        <v>15. 1. 2025</v>
      </c>
      <c r="K56" s="42"/>
      <c r="L56" s="14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29</v>
      </c>
      <c r="D58" s="42"/>
      <c r="E58" s="42"/>
      <c r="F58" s="29" t="str">
        <f>E17</f>
        <v xml:space="preserve">Městský úřad nám. Míru 1,  473 01 Nový Bor </v>
      </c>
      <c r="G58" s="42"/>
      <c r="H58" s="42"/>
      <c r="I58" s="34" t="s">
        <v>35</v>
      </c>
      <c r="J58" s="38" t="str">
        <f>E23</f>
        <v xml:space="preserve">VANER v HORKÁCH 101/1, 460 07 Liberec 9 </v>
      </c>
      <c r="K58" s="42"/>
      <c r="L58" s="14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33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Morávek</v>
      </c>
      <c r="K59" s="42"/>
      <c r="L59" s="14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2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68" t="s">
        <v>98</v>
      </c>
      <c r="D61" s="169"/>
      <c r="E61" s="169"/>
      <c r="F61" s="169"/>
      <c r="G61" s="169"/>
      <c r="H61" s="169"/>
      <c r="I61" s="169"/>
      <c r="J61" s="170" t="s">
        <v>99</v>
      </c>
      <c r="K61" s="169"/>
      <c r="L61" s="142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2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1" t="s">
        <v>72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2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100</v>
      </c>
    </row>
    <row r="64" s="9" customFormat="1" ht="24.96" customHeight="1">
      <c r="A64" s="9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J102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8"/>
      <c r="C65" s="127"/>
      <c r="D65" s="179" t="s">
        <v>102</v>
      </c>
      <c r="E65" s="180"/>
      <c r="F65" s="180"/>
      <c r="G65" s="180"/>
      <c r="H65" s="180"/>
      <c r="I65" s="180"/>
      <c r="J65" s="181">
        <f>J103</f>
        <v>0</v>
      </c>
      <c r="K65" s="127"/>
      <c r="L65" s="18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27"/>
      <c r="D66" s="179" t="s">
        <v>103</v>
      </c>
      <c r="E66" s="180"/>
      <c r="F66" s="180"/>
      <c r="G66" s="180"/>
      <c r="H66" s="180"/>
      <c r="I66" s="180"/>
      <c r="J66" s="181">
        <f>J185</f>
        <v>0</v>
      </c>
      <c r="K66" s="127"/>
      <c r="L66" s="18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27"/>
      <c r="D67" s="179" t="s">
        <v>104</v>
      </c>
      <c r="E67" s="180"/>
      <c r="F67" s="180"/>
      <c r="G67" s="180"/>
      <c r="H67" s="180"/>
      <c r="I67" s="180"/>
      <c r="J67" s="181">
        <f>J245</f>
        <v>0</v>
      </c>
      <c r="K67" s="127"/>
      <c r="L67" s="18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27"/>
      <c r="D68" s="179" t="s">
        <v>105</v>
      </c>
      <c r="E68" s="180"/>
      <c r="F68" s="180"/>
      <c r="G68" s="180"/>
      <c r="H68" s="180"/>
      <c r="I68" s="180"/>
      <c r="J68" s="181">
        <f>J280</f>
        <v>0</v>
      </c>
      <c r="K68" s="127"/>
      <c r="L68" s="18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8"/>
      <c r="C69" s="127"/>
      <c r="D69" s="179" t="s">
        <v>106</v>
      </c>
      <c r="E69" s="180"/>
      <c r="F69" s="180"/>
      <c r="G69" s="180"/>
      <c r="H69" s="180"/>
      <c r="I69" s="180"/>
      <c r="J69" s="181">
        <f>J325</f>
        <v>0</v>
      </c>
      <c r="K69" s="127"/>
      <c r="L69" s="18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8"/>
      <c r="C70" s="127"/>
      <c r="D70" s="179" t="s">
        <v>107</v>
      </c>
      <c r="E70" s="180"/>
      <c r="F70" s="180"/>
      <c r="G70" s="180"/>
      <c r="H70" s="180"/>
      <c r="I70" s="180"/>
      <c r="J70" s="181">
        <f>J362</f>
        <v>0</v>
      </c>
      <c r="K70" s="127"/>
      <c r="L70" s="18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8"/>
      <c r="C71" s="127"/>
      <c r="D71" s="179" t="s">
        <v>108</v>
      </c>
      <c r="E71" s="180"/>
      <c r="F71" s="180"/>
      <c r="G71" s="180"/>
      <c r="H71" s="180"/>
      <c r="I71" s="180"/>
      <c r="J71" s="181">
        <f>J419</f>
        <v>0</v>
      </c>
      <c r="K71" s="127"/>
      <c r="L71" s="18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8"/>
      <c r="C72" s="127"/>
      <c r="D72" s="179" t="s">
        <v>109</v>
      </c>
      <c r="E72" s="180"/>
      <c r="F72" s="180"/>
      <c r="G72" s="180"/>
      <c r="H72" s="180"/>
      <c r="I72" s="180"/>
      <c r="J72" s="181">
        <f>J444</f>
        <v>0</v>
      </c>
      <c r="K72" s="127"/>
      <c r="L72" s="18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2"/>
      <c r="C73" s="173"/>
      <c r="D73" s="174" t="s">
        <v>110</v>
      </c>
      <c r="E73" s="175"/>
      <c r="F73" s="175"/>
      <c r="G73" s="175"/>
      <c r="H73" s="175"/>
      <c r="I73" s="175"/>
      <c r="J73" s="176">
        <f>J448</f>
        <v>0</v>
      </c>
      <c r="K73" s="173"/>
      <c r="L73" s="177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8"/>
      <c r="C74" s="127"/>
      <c r="D74" s="179" t="s">
        <v>111</v>
      </c>
      <c r="E74" s="180"/>
      <c r="F74" s="180"/>
      <c r="G74" s="180"/>
      <c r="H74" s="180"/>
      <c r="I74" s="180"/>
      <c r="J74" s="181">
        <f>J449</f>
        <v>0</v>
      </c>
      <c r="K74" s="127"/>
      <c r="L74" s="18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8"/>
      <c r="C75" s="127"/>
      <c r="D75" s="179" t="s">
        <v>112</v>
      </c>
      <c r="E75" s="180"/>
      <c r="F75" s="180"/>
      <c r="G75" s="180"/>
      <c r="H75" s="180"/>
      <c r="I75" s="180"/>
      <c r="J75" s="181">
        <f>J495</f>
        <v>0</v>
      </c>
      <c r="K75" s="127"/>
      <c r="L75" s="18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2"/>
      <c r="C76" s="173"/>
      <c r="D76" s="174" t="s">
        <v>113</v>
      </c>
      <c r="E76" s="175"/>
      <c r="F76" s="175"/>
      <c r="G76" s="175"/>
      <c r="H76" s="175"/>
      <c r="I76" s="175"/>
      <c r="J76" s="176">
        <f>J498</f>
        <v>0</v>
      </c>
      <c r="K76" s="173"/>
      <c r="L76" s="177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8"/>
      <c r="C77" s="127"/>
      <c r="D77" s="179" t="s">
        <v>114</v>
      </c>
      <c r="E77" s="180"/>
      <c r="F77" s="180"/>
      <c r="G77" s="180"/>
      <c r="H77" s="180"/>
      <c r="I77" s="180"/>
      <c r="J77" s="181">
        <f>J528</f>
        <v>0</v>
      </c>
      <c r="K77" s="127"/>
      <c r="L77" s="18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8"/>
      <c r="C78" s="127"/>
      <c r="D78" s="179" t="s">
        <v>115</v>
      </c>
      <c r="E78" s="180"/>
      <c r="F78" s="180"/>
      <c r="G78" s="180"/>
      <c r="H78" s="180"/>
      <c r="I78" s="180"/>
      <c r="J78" s="181">
        <f>J529</f>
        <v>0</v>
      </c>
      <c r="K78" s="127"/>
      <c r="L78" s="18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8"/>
      <c r="C79" s="127"/>
      <c r="D79" s="179" t="s">
        <v>116</v>
      </c>
      <c r="E79" s="180"/>
      <c r="F79" s="180"/>
      <c r="G79" s="180"/>
      <c r="H79" s="180"/>
      <c r="I79" s="180"/>
      <c r="J79" s="181">
        <f>J534</f>
        <v>0</v>
      </c>
      <c r="K79" s="127"/>
      <c r="L79" s="18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117</v>
      </c>
      <c r="D86" s="42"/>
      <c r="E86" s="42"/>
      <c r="F86" s="42"/>
      <c r="G86" s="42"/>
      <c r="H86" s="42"/>
      <c r="I86" s="42"/>
      <c r="J86" s="42"/>
      <c r="K86" s="42"/>
      <c r="L86" s="14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67" t="str">
        <f>E7</f>
        <v>M-07 Štursova</v>
      </c>
      <c r="F89" s="34"/>
      <c r="G89" s="34"/>
      <c r="H89" s="34"/>
      <c r="I89" s="42"/>
      <c r="J89" s="42"/>
      <c r="K89" s="42"/>
      <c r="L89" s="14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89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67" t="s">
        <v>90</v>
      </c>
      <c r="F91" s="42"/>
      <c r="G91" s="42"/>
      <c r="H91" s="42"/>
      <c r="I91" s="42"/>
      <c r="J91" s="42"/>
      <c r="K91" s="42"/>
      <c r="L91" s="14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91</v>
      </c>
      <c r="D92" s="42"/>
      <c r="E92" s="42"/>
      <c r="F92" s="42"/>
      <c r="G92" s="42"/>
      <c r="H92" s="42"/>
      <c r="I92" s="42"/>
      <c r="J92" s="42"/>
      <c r="K92" s="42"/>
      <c r="L92" s="14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 xml:space="preserve">SO 207 - MOST EV.Č. M-07 V ULICI ŠUSTROVA </v>
      </c>
      <c r="F93" s="42"/>
      <c r="G93" s="42"/>
      <c r="H93" s="42"/>
      <c r="I93" s="42"/>
      <c r="J93" s="42"/>
      <c r="K93" s="42"/>
      <c r="L93" s="142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2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23</v>
      </c>
      <c r="D95" s="42"/>
      <c r="E95" s="42"/>
      <c r="F95" s="29" t="str">
        <f>F14</f>
        <v>NOVÝ BOR</v>
      </c>
      <c r="G95" s="42"/>
      <c r="H95" s="42"/>
      <c r="I95" s="34" t="s">
        <v>25</v>
      </c>
      <c r="J95" s="74" t="str">
        <f>IF(J14="","",J14)</f>
        <v>15. 1. 2025</v>
      </c>
      <c r="K95" s="42"/>
      <c r="L95" s="142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2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40.05" customHeight="1">
      <c r="A97" s="40"/>
      <c r="B97" s="41"/>
      <c r="C97" s="34" t="s">
        <v>29</v>
      </c>
      <c r="D97" s="42"/>
      <c r="E97" s="42"/>
      <c r="F97" s="29" t="str">
        <f>E17</f>
        <v xml:space="preserve">Městský úřad nám. Míru 1,  473 01 Nový Bor </v>
      </c>
      <c r="G97" s="42"/>
      <c r="H97" s="42"/>
      <c r="I97" s="34" t="s">
        <v>35</v>
      </c>
      <c r="J97" s="38" t="str">
        <f>E23</f>
        <v xml:space="preserve">VANER v HORKÁCH 101/1, 460 07 Liberec 9 </v>
      </c>
      <c r="K97" s="42"/>
      <c r="L97" s="142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33</v>
      </c>
      <c r="D98" s="42"/>
      <c r="E98" s="42"/>
      <c r="F98" s="29" t="str">
        <f>IF(E20="","",E20)</f>
        <v>Vyplň údaj</v>
      </c>
      <c r="G98" s="42"/>
      <c r="H98" s="42"/>
      <c r="I98" s="34" t="s">
        <v>36</v>
      </c>
      <c r="J98" s="38" t="str">
        <f>E26</f>
        <v>Morávek</v>
      </c>
      <c r="K98" s="42"/>
      <c r="L98" s="142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2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3"/>
      <c r="B100" s="184"/>
      <c r="C100" s="185" t="s">
        <v>118</v>
      </c>
      <c r="D100" s="186" t="s">
        <v>59</v>
      </c>
      <c r="E100" s="186" t="s">
        <v>55</v>
      </c>
      <c r="F100" s="186" t="s">
        <v>56</v>
      </c>
      <c r="G100" s="186" t="s">
        <v>119</v>
      </c>
      <c r="H100" s="186" t="s">
        <v>120</v>
      </c>
      <c r="I100" s="186" t="s">
        <v>121</v>
      </c>
      <c r="J100" s="186" t="s">
        <v>99</v>
      </c>
      <c r="K100" s="187" t="s">
        <v>122</v>
      </c>
      <c r="L100" s="188"/>
      <c r="M100" s="94" t="s">
        <v>20</v>
      </c>
      <c r="N100" s="95" t="s">
        <v>44</v>
      </c>
      <c r="O100" s="95" t="s">
        <v>123</v>
      </c>
      <c r="P100" s="95" t="s">
        <v>124</v>
      </c>
      <c r="Q100" s="95" t="s">
        <v>125</v>
      </c>
      <c r="R100" s="95" t="s">
        <v>126</v>
      </c>
      <c r="S100" s="95" t="s">
        <v>127</v>
      </c>
      <c r="T100" s="95" t="s">
        <v>128</v>
      </c>
      <c r="U100" s="96" t="s">
        <v>129</v>
      </c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</row>
    <row r="101" s="2" customFormat="1" ht="22.8" customHeight="1">
      <c r="A101" s="40"/>
      <c r="B101" s="41"/>
      <c r="C101" s="101" t="s">
        <v>130</v>
      </c>
      <c r="D101" s="42"/>
      <c r="E101" s="42"/>
      <c r="F101" s="42"/>
      <c r="G101" s="42"/>
      <c r="H101" s="42"/>
      <c r="I101" s="42"/>
      <c r="J101" s="189">
        <f>BK101</f>
        <v>0</v>
      </c>
      <c r="K101" s="42"/>
      <c r="L101" s="46"/>
      <c r="M101" s="97"/>
      <c r="N101" s="190"/>
      <c r="O101" s="98"/>
      <c r="P101" s="191">
        <f>P102+P448+P498</f>
        <v>0</v>
      </c>
      <c r="Q101" s="98"/>
      <c r="R101" s="191">
        <f>R102+R448+R498</f>
        <v>56.137026629999994</v>
      </c>
      <c r="S101" s="98"/>
      <c r="T101" s="191">
        <f>T102+T448+T498</f>
        <v>100.85636600000001</v>
      </c>
      <c r="U101" s="99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73</v>
      </c>
      <c r="AU101" s="19" t="s">
        <v>100</v>
      </c>
      <c r="BK101" s="192">
        <f>BK102+BK448+BK498</f>
        <v>0</v>
      </c>
    </row>
    <row r="102" s="12" customFormat="1" ht="25.92" customHeight="1">
      <c r="A102" s="12"/>
      <c r="B102" s="193"/>
      <c r="C102" s="194"/>
      <c r="D102" s="195" t="s">
        <v>73</v>
      </c>
      <c r="E102" s="196" t="s">
        <v>131</v>
      </c>
      <c r="F102" s="196" t="s">
        <v>132</v>
      </c>
      <c r="G102" s="194"/>
      <c r="H102" s="194"/>
      <c r="I102" s="197"/>
      <c r="J102" s="198">
        <f>BK102</f>
        <v>0</v>
      </c>
      <c r="K102" s="194"/>
      <c r="L102" s="199"/>
      <c r="M102" s="200"/>
      <c r="N102" s="201"/>
      <c r="O102" s="201"/>
      <c r="P102" s="202">
        <f>P103+P185+P245+P280+P325+P362+P419+P444</f>
        <v>0</v>
      </c>
      <c r="Q102" s="201"/>
      <c r="R102" s="202">
        <f>R103+R185+R245+R280+R325+R362+R419+R444</f>
        <v>55.776204829999998</v>
      </c>
      <c r="S102" s="201"/>
      <c r="T102" s="202">
        <f>T103+T185+T245+T280+T325+T362+T419+T444</f>
        <v>100.85636600000001</v>
      </c>
      <c r="U102" s="203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4" t="s">
        <v>22</v>
      </c>
      <c r="AT102" s="205" t="s">
        <v>73</v>
      </c>
      <c r="AU102" s="205" t="s">
        <v>74</v>
      </c>
      <c r="AY102" s="204" t="s">
        <v>133</v>
      </c>
      <c r="BK102" s="206">
        <f>BK103+BK185+BK245+BK280+BK325+BK362+BK419+BK444</f>
        <v>0</v>
      </c>
    </row>
    <row r="103" s="12" customFormat="1" ht="22.8" customHeight="1">
      <c r="A103" s="12"/>
      <c r="B103" s="193"/>
      <c r="C103" s="194"/>
      <c r="D103" s="195" t="s">
        <v>73</v>
      </c>
      <c r="E103" s="207" t="s">
        <v>22</v>
      </c>
      <c r="F103" s="207" t="s">
        <v>134</v>
      </c>
      <c r="G103" s="194"/>
      <c r="H103" s="194"/>
      <c r="I103" s="197"/>
      <c r="J103" s="208">
        <f>BK103</f>
        <v>0</v>
      </c>
      <c r="K103" s="194"/>
      <c r="L103" s="199"/>
      <c r="M103" s="200"/>
      <c r="N103" s="201"/>
      <c r="O103" s="201"/>
      <c r="P103" s="202">
        <f>SUM(P104:P184)</f>
        <v>0</v>
      </c>
      <c r="Q103" s="201"/>
      <c r="R103" s="202">
        <f>SUM(R104:R184)</f>
        <v>0.21930000000000002</v>
      </c>
      <c r="S103" s="201"/>
      <c r="T103" s="202">
        <f>SUM(T104:T184)</f>
        <v>44.718475999999995</v>
      </c>
      <c r="U103" s="203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4" t="s">
        <v>22</v>
      </c>
      <c r="AT103" s="205" t="s">
        <v>73</v>
      </c>
      <c r="AU103" s="205" t="s">
        <v>22</v>
      </c>
      <c r="AY103" s="204" t="s">
        <v>133</v>
      </c>
      <c r="BK103" s="206">
        <f>SUM(BK104:BK184)</f>
        <v>0</v>
      </c>
    </row>
    <row r="104" s="2" customFormat="1" ht="21.75" customHeight="1">
      <c r="A104" s="40"/>
      <c r="B104" s="41"/>
      <c r="C104" s="209" t="s">
        <v>22</v>
      </c>
      <c r="D104" s="209" t="s">
        <v>135</v>
      </c>
      <c r="E104" s="210" t="s">
        <v>136</v>
      </c>
      <c r="F104" s="211" t="s">
        <v>137</v>
      </c>
      <c r="G104" s="212" t="s">
        <v>138</v>
      </c>
      <c r="H104" s="213">
        <v>1</v>
      </c>
      <c r="I104" s="214"/>
      <c r="J104" s="215">
        <f>ROUND(I104*H104,2)</f>
        <v>0</v>
      </c>
      <c r="K104" s="211" t="s">
        <v>139</v>
      </c>
      <c r="L104" s="46"/>
      <c r="M104" s="216" t="s">
        <v>20</v>
      </c>
      <c r="N104" s="217" t="s">
        <v>45</v>
      </c>
      <c r="O104" s="86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8">
        <f>S104*H104</f>
        <v>0</v>
      </c>
      <c r="U104" s="219" t="s">
        <v>20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0" t="s">
        <v>140</v>
      </c>
      <c r="AT104" s="220" t="s">
        <v>135</v>
      </c>
      <c r="AU104" s="220" t="s">
        <v>86</v>
      </c>
      <c r="AY104" s="19" t="s">
        <v>133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9" t="s">
        <v>22</v>
      </c>
      <c r="BK104" s="221">
        <f>ROUND(I104*H104,2)</f>
        <v>0</v>
      </c>
      <c r="BL104" s="19" t="s">
        <v>140</v>
      </c>
      <c r="BM104" s="220" t="s">
        <v>141</v>
      </c>
    </row>
    <row r="105" s="2" customFormat="1">
      <c r="A105" s="40"/>
      <c r="B105" s="41"/>
      <c r="C105" s="42"/>
      <c r="D105" s="222" t="s">
        <v>142</v>
      </c>
      <c r="E105" s="42"/>
      <c r="F105" s="223" t="s">
        <v>137</v>
      </c>
      <c r="G105" s="42"/>
      <c r="H105" s="42"/>
      <c r="I105" s="224"/>
      <c r="J105" s="42"/>
      <c r="K105" s="42"/>
      <c r="L105" s="46"/>
      <c r="M105" s="225"/>
      <c r="N105" s="226"/>
      <c r="O105" s="86"/>
      <c r="P105" s="86"/>
      <c r="Q105" s="86"/>
      <c r="R105" s="86"/>
      <c r="S105" s="86"/>
      <c r="T105" s="86"/>
      <c r="U105" s="87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142</v>
      </c>
      <c r="AU105" s="19" t="s">
        <v>86</v>
      </c>
    </row>
    <row r="106" s="2" customFormat="1">
      <c r="A106" s="40"/>
      <c r="B106" s="41"/>
      <c r="C106" s="42"/>
      <c r="D106" s="227" t="s">
        <v>143</v>
      </c>
      <c r="E106" s="42"/>
      <c r="F106" s="228" t="s">
        <v>144</v>
      </c>
      <c r="G106" s="42"/>
      <c r="H106" s="42"/>
      <c r="I106" s="224"/>
      <c r="J106" s="42"/>
      <c r="K106" s="42"/>
      <c r="L106" s="46"/>
      <c r="M106" s="225"/>
      <c r="N106" s="226"/>
      <c r="O106" s="86"/>
      <c r="P106" s="86"/>
      <c r="Q106" s="86"/>
      <c r="R106" s="86"/>
      <c r="S106" s="86"/>
      <c r="T106" s="86"/>
      <c r="U106" s="87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143</v>
      </c>
      <c r="AU106" s="19" t="s">
        <v>86</v>
      </c>
    </row>
    <row r="107" s="2" customFormat="1" ht="16.5" customHeight="1">
      <c r="A107" s="40"/>
      <c r="B107" s="41"/>
      <c r="C107" s="209" t="s">
        <v>86</v>
      </c>
      <c r="D107" s="209" t="s">
        <v>135</v>
      </c>
      <c r="E107" s="210" t="s">
        <v>145</v>
      </c>
      <c r="F107" s="211" t="s">
        <v>146</v>
      </c>
      <c r="G107" s="212" t="s">
        <v>138</v>
      </c>
      <c r="H107" s="213">
        <v>1</v>
      </c>
      <c r="I107" s="214"/>
      <c r="J107" s="215">
        <f>ROUND(I107*H107,2)</f>
        <v>0</v>
      </c>
      <c r="K107" s="211" t="s">
        <v>139</v>
      </c>
      <c r="L107" s="46"/>
      <c r="M107" s="216" t="s">
        <v>20</v>
      </c>
      <c r="N107" s="217" t="s">
        <v>45</v>
      </c>
      <c r="O107" s="86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8">
        <f>S107*H107</f>
        <v>0</v>
      </c>
      <c r="U107" s="219" t="s">
        <v>20</v>
      </c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0" t="s">
        <v>140</v>
      </c>
      <c r="AT107" s="220" t="s">
        <v>135</v>
      </c>
      <c r="AU107" s="220" t="s">
        <v>86</v>
      </c>
      <c r="AY107" s="19" t="s">
        <v>133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19" t="s">
        <v>22</v>
      </c>
      <c r="BK107" s="221">
        <f>ROUND(I107*H107,2)</f>
        <v>0</v>
      </c>
      <c r="BL107" s="19" t="s">
        <v>140</v>
      </c>
      <c r="BM107" s="220" t="s">
        <v>147</v>
      </c>
    </row>
    <row r="108" s="2" customFormat="1">
      <c r="A108" s="40"/>
      <c r="B108" s="41"/>
      <c r="C108" s="42"/>
      <c r="D108" s="222" t="s">
        <v>142</v>
      </c>
      <c r="E108" s="42"/>
      <c r="F108" s="223" t="s">
        <v>146</v>
      </c>
      <c r="G108" s="42"/>
      <c r="H108" s="42"/>
      <c r="I108" s="224"/>
      <c r="J108" s="42"/>
      <c r="K108" s="42"/>
      <c r="L108" s="46"/>
      <c r="M108" s="225"/>
      <c r="N108" s="226"/>
      <c r="O108" s="86"/>
      <c r="P108" s="86"/>
      <c r="Q108" s="86"/>
      <c r="R108" s="86"/>
      <c r="S108" s="86"/>
      <c r="T108" s="86"/>
      <c r="U108" s="87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86</v>
      </c>
    </row>
    <row r="109" s="2" customFormat="1">
      <c r="A109" s="40"/>
      <c r="B109" s="41"/>
      <c r="C109" s="42"/>
      <c r="D109" s="227" t="s">
        <v>143</v>
      </c>
      <c r="E109" s="42"/>
      <c r="F109" s="228" t="s">
        <v>148</v>
      </c>
      <c r="G109" s="42"/>
      <c r="H109" s="42"/>
      <c r="I109" s="224"/>
      <c r="J109" s="42"/>
      <c r="K109" s="42"/>
      <c r="L109" s="46"/>
      <c r="M109" s="225"/>
      <c r="N109" s="226"/>
      <c r="O109" s="86"/>
      <c r="P109" s="86"/>
      <c r="Q109" s="86"/>
      <c r="R109" s="86"/>
      <c r="S109" s="86"/>
      <c r="T109" s="86"/>
      <c r="U109" s="87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143</v>
      </c>
      <c r="AU109" s="19" t="s">
        <v>86</v>
      </c>
    </row>
    <row r="110" s="2" customFormat="1" ht="24.15" customHeight="1">
      <c r="A110" s="40"/>
      <c r="B110" s="41"/>
      <c r="C110" s="209" t="s">
        <v>149</v>
      </c>
      <c r="D110" s="209" t="s">
        <v>135</v>
      </c>
      <c r="E110" s="210" t="s">
        <v>150</v>
      </c>
      <c r="F110" s="211" t="s">
        <v>151</v>
      </c>
      <c r="G110" s="212" t="s">
        <v>152</v>
      </c>
      <c r="H110" s="213">
        <v>26.513000000000002</v>
      </c>
      <c r="I110" s="214"/>
      <c r="J110" s="215">
        <f>ROUND(I110*H110,2)</f>
        <v>0</v>
      </c>
      <c r="K110" s="211" t="s">
        <v>139</v>
      </c>
      <c r="L110" s="46"/>
      <c r="M110" s="216" t="s">
        <v>20</v>
      </c>
      <c r="N110" s="217" t="s">
        <v>45</v>
      </c>
      <c r="O110" s="86"/>
      <c r="P110" s="218">
        <f>O110*H110</f>
        <v>0</v>
      </c>
      <c r="Q110" s="218">
        <v>0</v>
      </c>
      <c r="R110" s="218">
        <f>Q110*H110</f>
        <v>0</v>
      </c>
      <c r="S110" s="218">
        <v>0.22</v>
      </c>
      <c r="T110" s="218">
        <f>S110*H110</f>
        <v>5.8328600000000002</v>
      </c>
      <c r="U110" s="219" t="s">
        <v>20</v>
      </c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0" t="s">
        <v>140</v>
      </c>
      <c r="AT110" s="220" t="s">
        <v>135</v>
      </c>
      <c r="AU110" s="220" t="s">
        <v>86</v>
      </c>
      <c r="AY110" s="19" t="s">
        <v>133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19" t="s">
        <v>22</v>
      </c>
      <c r="BK110" s="221">
        <f>ROUND(I110*H110,2)</f>
        <v>0</v>
      </c>
      <c r="BL110" s="19" t="s">
        <v>140</v>
      </c>
      <c r="BM110" s="220" t="s">
        <v>153</v>
      </c>
    </row>
    <row r="111" s="2" customFormat="1">
      <c r="A111" s="40"/>
      <c r="B111" s="41"/>
      <c r="C111" s="42"/>
      <c r="D111" s="222" t="s">
        <v>142</v>
      </c>
      <c r="E111" s="42"/>
      <c r="F111" s="223" t="s">
        <v>151</v>
      </c>
      <c r="G111" s="42"/>
      <c r="H111" s="42"/>
      <c r="I111" s="224"/>
      <c r="J111" s="42"/>
      <c r="K111" s="42"/>
      <c r="L111" s="46"/>
      <c r="M111" s="225"/>
      <c r="N111" s="226"/>
      <c r="O111" s="86"/>
      <c r="P111" s="86"/>
      <c r="Q111" s="86"/>
      <c r="R111" s="86"/>
      <c r="S111" s="86"/>
      <c r="T111" s="86"/>
      <c r="U111" s="87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142</v>
      </c>
      <c r="AU111" s="19" t="s">
        <v>86</v>
      </c>
    </row>
    <row r="112" s="2" customFormat="1">
      <c r="A112" s="40"/>
      <c r="B112" s="41"/>
      <c r="C112" s="42"/>
      <c r="D112" s="227" t="s">
        <v>143</v>
      </c>
      <c r="E112" s="42"/>
      <c r="F112" s="228" t="s">
        <v>154</v>
      </c>
      <c r="G112" s="42"/>
      <c r="H112" s="42"/>
      <c r="I112" s="224"/>
      <c r="J112" s="42"/>
      <c r="K112" s="42"/>
      <c r="L112" s="46"/>
      <c r="M112" s="225"/>
      <c r="N112" s="226"/>
      <c r="O112" s="86"/>
      <c r="P112" s="86"/>
      <c r="Q112" s="86"/>
      <c r="R112" s="86"/>
      <c r="S112" s="86"/>
      <c r="T112" s="86"/>
      <c r="U112" s="87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143</v>
      </c>
      <c r="AU112" s="19" t="s">
        <v>86</v>
      </c>
    </row>
    <row r="113" s="13" customFormat="1">
      <c r="A113" s="13"/>
      <c r="B113" s="229"/>
      <c r="C113" s="230"/>
      <c r="D113" s="222" t="s">
        <v>155</v>
      </c>
      <c r="E113" s="231" t="s">
        <v>20</v>
      </c>
      <c r="F113" s="232" t="s">
        <v>156</v>
      </c>
      <c r="G113" s="230"/>
      <c r="H113" s="233">
        <v>26.513249999999996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7"/>
      <c r="U113" s="238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155</v>
      </c>
      <c r="AU113" s="239" t="s">
        <v>86</v>
      </c>
      <c r="AV113" s="13" t="s">
        <v>86</v>
      </c>
      <c r="AW113" s="13" t="s">
        <v>37</v>
      </c>
      <c r="AX113" s="13" t="s">
        <v>22</v>
      </c>
      <c r="AY113" s="239" t="s">
        <v>133</v>
      </c>
    </row>
    <row r="114" s="2" customFormat="1" ht="24.15" customHeight="1">
      <c r="A114" s="40"/>
      <c r="B114" s="41"/>
      <c r="C114" s="209" t="s">
        <v>140</v>
      </c>
      <c r="D114" s="209" t="s">
        <v>135</v>
      </c>
      <c r="E114" s="210" t="s">
        <v>157</v>
      </c>
      <c r="F114" s="211" t="s">
        <v>158</v>
      </c>
      <c r="G114" s="212" t="s">
        <v>152</v>
      </c>
      <c r="H114" s="213">
        <v>51.436</v>
      </c>
      <c r="I114" s="214"/>
      <c r="J114" s="215">
        <f>ROUND(I114*H114,2)</f>
        <v>0</v>
      </c>
      <c r="K114" s="211" t="s">
        <v>139</v>
      </c>
      <c r="L114" s="46"/>
      <c r="M114" s="216" t="s">
        <v>20</v>
      </c>
      <c r="N114" s="217" t="s">
        <v>45</v>
      </c>
      <c r="O114" s="86"/>
      <c r="P114" s="218">
        <f>O114*H114</f>
        <v>0</v>
      </c>
      <c r="Q114" s="218">
        <v>0</v>
      </c>
      <c r="R114" s="218">
        <f>Q114*H114</f>
        <v>0</v>
      </c>
      <c r="S114" s="218">
        <v>0.316</v>
      </c>
      <c r="T114" s="218">
        <f>S114*H114</f>
        <v>16.253775999999998</v>
      </c>
      <c r="U114" s="219" t="s">
        <v>20</v>
      </c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0" t="s">
        <v>140</v>
      </c>
      <c r="AT114" s="220" t="s">
        <v>135</v>
      </c>
      <c r="AU114" s="220" t="s">
        <v>86</v>
      </c>
      <c r="AY114" s="19" t="s">
        <v>133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19" t="s">
        <v>22</v>
      </c>
      <c r="BK114" s="221">
        <f>ROUND(I114*H114,2)</f>
        <v>0</v>
      </c>
      <c r="BL114" s="19" t="s">
        <v>140</v>
      </c>
      <c r="BM114" s="220" t="s">
        <v>159</v>
      </c>
    </row>
    <row r="115" s="2" customFormat="1">
      <c r="A115" s="40"/>
      <c r="B115" s="41"/>
      <c r="C115" s="42"/>
      <c r="D115" s="222" t="s">
        <v>142</v>
      </c>
      <c r="E115" s="42"/>
      <c r="F115" s="223" t="s">
        <v>158</v>
      </c>
      <c r="G115" s="42"/>
      <c r="H115" s="42"/>
      <c r="I115" s="224"/>
      <c r="J115" s="42"/>
      <c r="K115" s="42"/>
      <c r="L115" s="46"/>
      <c r="M115" s="225"/>
      <c r="N115" s="226"/>
      <c r="O115" s="86"/>
      <c r="P115" s="86"/>
      <c r="Q115" s="86"/>
      <c r="R115" s="86"/>
      <c r="S115" s="86"/>
      <c r="T115" s="86"/>
      <c r="U115" s="87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142</v>
      </c>
      <c r="AU115" s="19" t="s">
        <v>86</v>
      </c>
    </row>
    <row r="116" s="2" customFormat="1">
      <c r="A116" s="40"/>
      <c r="B116" s="41"/>
      <c r="C116" s="42"/>
      <c r="D116" s="227" t="s">
        <v>143</v>
      </c>
      <c r="E116" s="42"/>
      <c r="F116" s="228" t="s">
        <v>160</v>
      </c>
      <c r="G116" s="42"/>
      <c r="H116" s="42"/>
      <c r="I116" s="224"/>
      <c r="J116" s="42"/>
      <c r="K116" s="42"/>
      <c r="L116" s="46"/>
      <c r="M116" s="225"/>
      <c r="N116" s="226"/>
      <c r="O116" s="86"/>
      <c r="P116" s="86"/>
      <c r="Q116" s="86"/>
      <c r="R116" s="86"/>
      <c r="S116" s="86"/>
      <c r="T116" s="86"/>
      <c r="U116" s="87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143</v>
      </c>
      <c r="AU116" s="19" t="s">
        <v>86</v>
      </c>
    </row>
    <row r="117" s="13" customFormat="1">
      <c r="A117" s="13"/>
      <c r="B117" s="229"/>
      <c r="C117" s="230"/>
      <c r="D117" s="222" t="s">
        <v>155</v>
      </c>
      <c r="E117" s="231" t="s">
        <v>20</v>
      </c>
      <c r="F117" s="232" t="s">
        <v>161</v>
      </c>
      <c r="G117" s="230"/>
      <c r="H117" s="233">
        <v>25.696000000000002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7"/>
      <c r="U117" s="238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155</v>
      </c>
      <c r="AU117" s="239" t="s">
        <v>86</v>
      </c>
      <c r="AV117" s="13" t="s">
        <v>86</v>
      </c>
      <c r="AW117" s="13" t="s">
        <v>37</v>
      </c>
      <c r="AX117" s="13" t="s">
        <v>74</v>
      </c>
      <c r="AY117" s="239" t="s">
        <v>133</v>
      </c>
    </row>
    <row r="118" s="13" customFormat="1">
      <c r="A118" s="13"/>
      <c r="B118" s="229"/>
      <c r="C118" s="230"/>
      <c r="D118" s="222" t="s">
        <v>155</v>
      </c>
      <c r="E118" s="231" t="s">
        <v>20</v>
      </c>
      <c r="F118" s="232" t="s">
        <v>162</v>
      </c>
      <c r="G118" s="230"/>
      <c r="H118" s="233">
        <v>25.739999999999998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7"/>
      <c r="U118" s="238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155</v>
      </c>
      <c r="AU118" s="239" t="s">
        <v>86</v>
      </c>
      <c r="AV118" s="13" t="s">
        <v>86</v>
      </c>
      <c r="AW118" s="13" t="s">
        <v>37</v>
      </c>
      <c r="AX118" s="13" t="s">
        <v>74</v>
      </c>
      <c r="AY118" s="239" t="s">
        <v>133</v>
      </c>
    </row>
    <row r="119" s="14" customFormat="1">
      <c r="A119" s="14"/>
      <c r="B119" s="240"/>
      <c r="C119" s="241"/>
      <c r="D119" s="222" t="s">
        <v>155</v>
      </c>
      <c r="E119" s="242" t="s">
        <v>20</v>
      </c>
      <c r="F119" s="243" t="s">
        <v>163</v>
      </c>
      <c r="G119" s="241"/>
      <c r="H119" s="244">
        <v>51.436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8"/>
      <c r="U119" s="249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155</v>
      </c>
      <c r="AU119" s="250" t="s">
        <v>86</v>
      </c>
      <c r="AV119" s="14" t="s">
        <v>140</v>
      </c>
      <c r="AW119" s="14" t="s">
        <v>37</v>
      </c>
      <c r="AX119" s="14" t="s">
        <v>22</v>
      </c>
      <c r="AY119" s="250" t="s">
        <v>133</v>
      </c>
    </row>
    <row r="120" s="2" customFormat="1" ht="37.8" customHeight="1">
      <c r="A120" s="40"/>
      <c r="B120" s="41"/>
      <c r="C120" s="209" t="s">
        <v>164</v>
      </c>
      <c r="D120" s="209" t="s">
        <v>135</v>
      </c>
      <c r="E120" s="210" t="s">
        <v>165</v>
      </c>
      <c r="F120" s="211" t="s">
        <v>166</v>
      </c>
      <c r="G120" s="212" t="s">
        <v>152</v>
      </c>
      <c r="H120" s="213">
        <v>51.436</v>
      </c>
      <c r="I120" s="214"/>
      <c r="J120" s="215">
        <f>ROUND(I120*H120,2)</f>
        <v>0</v>
      </c>
      <c r="K120" s="211" t="s">
        <v>139</v>
      </c>
      <c r="L120" s="46"/>
      <c r="M120" s="216" t="s">
        <v>20</v>
      </c>
      <c r="N120" s="217" t="s">
        <v>45</v>
      </c>
      <c r="O120" s="86"/>
      <c r="P120" s="218">
        <f>O120*H120</f>
        <v>0</v>
      </c>
      <c r="Q120" s="218">
        <v>0</v>
      </c>
      <c r="R120" s="218">
        <f>Q120*H120</f>
        <v>0</v>
      </c>
      <c r="S120" s="218">
        <v>0.44</v>
      </c>
      <c r="T120" s="218">
        <f>S120*H120</f>
        <v>22.63184</v>
      </c>
      <c r="U120" s="219" t="s">
        <v>20</v>
      </c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0" t="s">
        <v>140</v>
      </c>
      <c r="AT120" s="220" t="s">
        <v>135</v>
      </c>
      <c r="AU120" s="220" t="s">
        <v>86</v>
      </c>
      <c r="AY120" s="19" t="s">
        <v>133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19" t="s">
        <v>22</v>
      </c>
      <c r="BK120" s="221">
        <f>ROUND(I120*H120,2)</f>
        <v>0</v>
      </c>
      <c r="BL120" s="19" t="s">
        <v>140</v>
      </c>
      <c r="BM120" s="220" t="s">
        <v>167</v>
      </c>
    </row>
    <row r="121" s="2" customFormat="1">
      <c r="A121" s="40"/>
      <c r="B121" s="41"/>
      <c r="C121" s="42"/>
      <c r="D121" s="222" t="s">
        <v>142</v>
      </c>
      <c r="E121" s="42"/>
      <c r="F121" s="223" t="s">
        <v>166</v>
      </c>
      <c r="G121" s="42"/>
      <c r="H121" s="42"/>
      <c r="I121" s="224"/>
      <c r="J121" s="42"/>
      <c r="K121" s="42"/>
      <c r="L121" s="46"/>
      <c r="M121" s="225"/>
      <c r="N121" s="226"/>
      <c r="O121" s="86"/>
      <c r="P121" s="86"/>
      <c r="Q121" s="86"/>
      <c r="R121" s="86"/>
      <c r="S121" s="86"/>
      <c r="T121" s="86"/>
      <c r="U121" s="87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142</v>
      </c>
      <c r="AU121" s="19" t="s">
        <v>86</v>
      </c>
    </row>
    <row r="122" s="2" customFormat="1">
      <c r="A122" s="40"/>
      <c r="B122" s="41"/>
      <c r="C122" s="42"/>
      <c r="D122" s="227" t="s">
        <v>143</v>
      </c>
      <c r="E122" s="42"/>
      <c r="F122" s="228" t="s">
        <v>168</v>
      </c>
      <c r="G122" s="42"/>
      <c r="H122" s="42"/>
      <c r="I122" s="224"/>
      <c r="J122" s="42"/>
      <c r="K122" s="42"/>
      <c r="L122" s="46"/>
      <c r="M122" s="225"/>
      <c r="N122" s="226"/>
      <c r="O122" s="86"/>
      <c r="P122" s="86"/>
      <c r="Q122" s="86"/>
      <c r="R122" s="86"/>
      <c r="S122" s="86"/>
      <c r="T122" s="86"/>
      <c r="U122" s="87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143</v>
      </c>
      <c r="AU122" s="19" t="s">
        <v>86</v>
      </c>
    </row>
    <row r="123" s="13" customFormat="1">
      <c r="A123" s="13"/>
      <c r="B123" s="229"/>
      <c r="C123" s="230"/>
      <c r="D123" s="222" t="s">
        <v>155</v>
      </c>
      <c r="E123" s="231" t="s">
        <v>20</v>
      </c>
      <c r="F123" s="232" t="s">
        <v>161</v>
      </c>
      <c r="G123" s="230"/>
      <c r="H123" s="233">
        <v>25.696000000000002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7"/>
      <c r="U123" s="238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155</v>
      </c>
      <c r="AU123" s="239" t="s">
        <v>86</v>
      </c>
      <c r="AV123" s="13" t="s">
        <v>86</v>
      </c>
      <c r="AW123" s="13" t="s">
        <v>37</v>
      </c>
      <c r="AX123" s="13" t="s">
        <v>74</v>
      </c>
      <c r="AY123" s="239" t="s">
        <v>133</v>
      </c>
    </row>
    <row r="124" s="13" customFormat="1">
      <c r="A124" s="13"/>
      <c r="B124" s="229"/>
      <c r="C124" s="230"/>
      <c r="D124" s="222" t="s">
        <v>155</v>
      </c>
      <c r="E124" s="231" t="s">
        <v>20</v>
      </c>
      <c r="F124" s="232" t="s">
        <v>162</v>
      </c>
      <c r="G124" s="230"/>
      <c r="H124" s="233">
        <v>25.739999999999998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7"/>
      <c r="U124" s="238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155</v>
      </c>
      <c r="AU124" s="239" t="s">
        <v>86</v>
      </c>
      <c r="AV124" s="13" t="s">
        <v>86</v>
      </c>
      <c r="AW124" s="13" t="s">
        <v>37</v>
      </c>
      <c r="AX124" s="13" t="s">
        <v>74</v>
      </c>
      <c r="AY124" s="239" t="s">
        <v>133</v>
      </c>
    </row>
    <row r="125" s="14" customFormat="1">
      <c r="A125" s="14"/>
      <c r="B125" s="240"/>
      <c r="C125" s="241"/>
      <c r="D125" s="222" t="s">
        <v>155</v>
      </c>
      <c r="E125" s="242" t="s">
        <v>20</v>
      </c>
      <c r="F125" s="243" t="s">
        <v>163</v>
      </c>
      <c r="G125" s="241"/>
      <c r="H125" s="244">
        <v>51.436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8"/>
      <c r="U125" s="249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155</v>
      </c>
      <c r="AU125" s="250" t="s">
        <v>86</v>
      </c>
      <c r="AV125" s="14" t="s">
        <v>140</v>
      </c>
      <c r="AW125" s="14" t="s">
        <v>37</v>
      </c>
      <c r="AX125" s="14" t="s">
        <v>22</v>
      </c>
      <c r="AY125" s="250" t="s">
        <v>133</v>
      </c>
    </row>
    <row r="126" s="2" customFormat="1" ht="16.5" customHeight="1">
      <c r="A126" s="40"/>
      <c r="B126" s="41"/>
      <c r="C126" s="209" t="s">
        <v>169</v>
      </c>
      <c r="D126" s="209" t="s">
        <v>135</v>
      </c>
      <c r="E126" s="210" t="s">
        <v>170</v>
      </c>
      <c r="F126" s="211" t="s">
        <v>171</v>
      </c>
      <c r="G126" s="212" t="s">
        <v>172</v>
      </c>
      <c r="H126" s="213">
        <v>10</v>
      </c>
      <c r="I126" s="214"/>
      <c r="J126" s="215">
        <f>ROUND(I126*H126,2)</f>
        <v>0</v>
      </c>
      <c r="K126" s="211" t="s">
        <v>139</v>
      </c>
      <c r="L126" s="46"/>
      <c r="M126" s="216" t="s">
        <v>20</v>
      </c>
      <c r="N126" s="217" t="s">
        <v>45</v>
      </c>
      <c r="O126" s="86"/>
      <c r="P126" s="218">
        <f>O126*H126</f>
        <v>0</v>
      </c>
      <c r="Q126" s="218">
        <v>0.021930000000000002</v>
      </c>
      <c r="R126" s="218">
        <f>Q126*H126</f>
        <v>0.21930000000000002</v>
      </c>
      <c r="S126" s="218">
        <v>0</v>
      </c>
      <c r="T126" s="218">
        <f>S126*H126</f>
        <v>0</v>
      </c>
      <c r="U126" s="219" t="s">
        <v>20</v>
      </c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0" t="s">
        <v>140</v>
      </c>
      <c r="AT126" s="220" t="s">
        <v>135</v>
      </c>
      <c r="AU126" s="220" t="s">
        <v>86</v>
      </c>
      <c r="AY126" s="19" t="s">
        <v>133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9" t="s">
        <v>22</v>
      </c>
      <c r="BK126" s="221">
        <f>ROUND(I126*H126,2)</f>
        <v>0</v>
      </c>
      <c r="BL126" s="19" t="s">
        <v>140</v>
      </c>
      <c r="BM126" s="220" t="s">
        <v>173</v>
      </c>
    </row>
    <row r="127" s="2" customFormat="1">
      <c r="A127" s="40"/>
      <c r="B127" s="41"/>
      <c r="C127" s="42"/>
      <c r="D127" s="222" t="s">
        <v>142</v>
      </c>
      <c r="E127" s="42"/>
      <c r="F127" s="223" t="s">
        <v>171</v>
      </c>
      <c r="G127" s="42"/>
      <c r="H127" s="42"/>
      <c r="I127" s="224"/>
      <c r="J127" s="42"/>
      <c r="K127" s="42"/>
      <c r="L127" s="46"/>
      <c r="M127" s="225"/>
      <c r="N127" s="226"/>
      <c r="O127" s="86"/>
      <c r="P127" s="86"/>
      <c r="Q127" s="86"/>
      <c r="R127" s="86"/>
      <c r="S127" s="86"/>
      <c r="T127" s="86"/>
      <c r="U127" s="87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86</v>
      </c>
    </row>
    <row r="128" s="2" customFormat="1">
      <c r="A128" s="40"/>
      <c r="B128" s="41"/>
      <c r="C128" s="42"/>
      <c r="D128" s="227" t="s">
        <v>143</v>
      </c>
      <c r="E128" s="42"/>
      <c r="F128" s="228" t="s">
        <v>174</v>
      </c>
      <c r="G128" s="42"/>
      <c r="H128" s="42"/>
      <c r="I128" s="224"/>
      <c r="J128" s="42"/>
      <c r="K128" s="42"/>
      <c r="L128" s="46"/>
      <c r="M128" s="225"/>
      <c r="N128" s="226"/>
      <c r="O128" s="86"/>
      <c r="P128" s="86"/>
      <c r="Q128" s="86"/>
      <c r="R128" s="86"/>
      <c r="S128" s="86"/>
      <c r="T128" s="86"/>
      <c r="U128" s="87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143</v>
      </c>
      <c r="AU128" s="19" t="s">
        <v>86</v>
      </c>
    </row>
    <row r="129" s="2" customFormat="1">
      <c r="A129" s="40"/>
      <c r="B129" s="41"/>
      <c r="C129" s="42"/>
      <c r="D129" s="222" t="s">
        <v>175</v>
      </c>
      <c r="E129" s="42"/>
      <c r="F129" s="251" t="s">
        <v>176</v>
      </c>
      <c r="G129" s="42"/>
      <c r="H129" s="42"/>
      <c r="I129" s="224"/>
      <c r="J129" s="42"/>
      <c r="K129" s="42"/>
      <c r="L129" s="46"/>
      <c r="M129" s="225"/>
      <c r="N129" s="226"/>
      <c r="O129" s="86"/>
      <c r="P129" s="86"/>
      <c r="Q129" s="86"/>
      <c r="R129" s="86"/>
      <c r="S129" s="86"/>
      <c r="T129" s="86"/>
      <c r="U129" s="87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175</v>
      </c>
      <c r="AU129" s="19" t="s">
        <v>86</v>
      </c>
    </row>
    <row r="130" s="2" customFormat="1" ht="24.15" customHeight="1">
      <c r="A130" s="40"/>
      <c r="B130" s="41"/>
      <c r="C130" s="209" t="s">
        <v>177</v>
      </c>
      <c r="D130" s="209" t="s">
        <v>135</v>
      </c>
      <c r="E130" s="210" t="s">
        <v>178</v>
      </c>
      <c r="F130" s="211" t="s">
        <v>179</v>
      </c>
      <c r="G130" s="212" t="s">
        <v>180</v>
      </c>
      <c r="H130" s="213">
        <v>46.079999999999998</v>
      </c>
      <c r="I130" s="214"/>
      <c r="J130" s="215">
        <f>ROUND(I130*H130,2)</f>
        <v>0</v>
      </c>
      <c r="K130" s="211" t="s">
        <v>139</v>
      </c>
      <c r="L130" s="46"/>
      <c r="M130" s="216" t="s">
        <v>20</v>
      </c>
      <c r="N130" s="217" t="s">
        <v>45</v>
      </c>
      <c r="O130" s="86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8">
        <f>S130*H130</f>
        <v>0</v>
      </c>
      <c r="U130" s="219" t="s">
        <v>20</v>
      </c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0" t="s">
        <v>140</v>
      </c>
      <c r="AT130" s="220" t="s">
        <v>135</v>
      </c>
      <c r="AU130" s="220" t="s">
        <v>86</v>
      </c>
      <c r="AY130" s="19" t="s">
        <v>133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9" t="s">
        <v>22</v>
      </c>
      <c r="BK130" s="221">
        <f>ROUND(I130*H130,2)</f>
        <v>0</v>
      </c>
      <c r="BL130" s="19" t="s">
        <v>140</v>
      </c>
      <c r="BM130" s="220" t="s">
        <v>181</v>
      </c>
    </row>
    <row r="131" s="2" customFormat="1">
      <c r="A131" s="40"/>
      <c r="B131" s="41"/>
      <c r="C131" s="42"/>
      <c r="D131" s="222" t="s">
        <v>142</v>
      </c>
      <c r="E131" s="42"/>
      <c r="F131" s="223" t="s">
        <v>179</v>
      </c>
      <c r="G131" s="42"/>
      <c r="H131" s="42"/>
      <c r="I131" s="224"/>
      <c r="J131" s="42"/>
      <c r="K131" s="42"/>
      <c r="L131" s="46"/>
      <c r="M131" s="225"/>
      <c r="N131" s="226"/>
      <c r="O131" s="86"/>
      <c r="P131" s="86"/>
      <c r="Q131" s="86"/>
      <c r="R131" s="86"/>
      <c r="S131" s="86"/>
      <c r="T131" s="86"/>
      <c r="U131" s="87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142</v>
      </c>
      <c r="AU131" s="19" t="s">
        <v>86</v>
      </c>
    </row>
    <row r="132" s="2" customFormat="1">
      <c r="A132" s="40"/>
      <c r="B132" s="41"/>
      <c r="C132" s="42"/>
      <c r="D132" s="227" t="s">
        <v>143</v>
      </c>
      <c r="E132" s="42"/>
      <c r="F132" s="228" t="s">
        <v>182</v>
      </c>
      <c r="G132" s="42"/>
      <c r="H132" s="42"/>
      <c r="I132" s="224"/>
      <c r="J132" s="42"/>
      <c r="K132" s="42"/>
      <c r="L132" s="46"/>
      <c r="M132" s="225"/>
      <c r="N132" s="226"/>
      <c r="O132" s="86"/>
      <c r="P132" s="86"/>
      <c r="Q132" s="86"/>
      <c r="R132" s="86"/>
      <c r="S132" s="86"/>
      <c r="T132" s="86"/>
      <c r="U132" s="87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143</v>
      </c>
      <c r="AU132" s="19" t="s">
        <v>86</v>
      </c>
    </row>
    <row r="133" s="13" customFormat="1">
      <c r="A133" s="13"/>
      <c r="B133" s="229"/>
      <c r="C133" s="230"/>
      <c r="D133" s="222" t="s">
        <v>155</v>
      </c>
      <c r="E133" s="231" t="s">
        <v>20</v>
      </c>
      <c r="F133" s="232" t="s">
        <v>183</v>
      </c>
      <c r="G133" s="230"/>
      <c r="H133" s="233">
        <v>46.079999999999998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7"/>
      <c r="U133" s="238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155</v>
      </c>
      <c r="AU133" s="239" t="s">
        <v>86</v>
      </c>
      <c r="AV133" s="13" t="s">
        <v>86</v>
      </c>
      <c r="AW133" s="13" t="s">
        <v>37</v>
      </c>
      <c r="AX133" s="13" t="s">
        <v>22</v>
      </c>
      <c r="AY133" s="239" t="s">
        <v>133</v>
      </c>
    </row>
    <row r="134" s="2" customFormat="1" ht="21.75" customHeight="1">
      <c r="A134" s="40"/>
      <c r="B134" s="41"/>
      <c r="C134" s="209" t="s">
        <v>184</v>
      </c>
      <c r="D134" s="209" t="s">
        <v>135</v>
      </c>
      <c r="E134" s="210" t="s">
        <v>185</v>
      </c>
      <c r="F134" s="211" t="s">
        <v>186</v>
      </c>
      <c r="G134" s="212" t="s">
        <v>187</v>
      </c>
      <c r="H134" s="213">
        <v>1</v>
      </c>
      <c r="I134" s="214"/>
      <c r="J134" s="215">
        <f>ROUND(I134*H134,2)</f>
        <v>0</v>
      </c>
      <c r="K134" s="211" t="s">
        <v>20</v>
      </c>
      <c r="L134" s="46"/>
      <c r="M134" s="216" t="s">
        <v>20</v>
      </c>
      <c r="N134" s="217" t="s">
        <v>45</v>
      </c>
      <c r="O134" s="86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8">
        <f>S134*H134</f>
        <v>0</v>
      </c>
      <c r="U134" s="219" t="s">
        <v>20</v>
      </c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0" t="s">
        <v>140</v>
      </c>
      <c r="AT134" s="220" t="s">
        <v>135</v>
      </c>
      <c r="AU134" s="220" t="s">
        <v>86</v>
      </c>
      <c r="AY134" s="19" t="s">
        <v>133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9" t="s">
        <v>22</v>
      </c>
      <c r="BK134" s="221">
        <f>ROUND(I134*H134,2)</f>
        <v>0</v>
      </c>
      <c r="BL134" s="19" t="s">
        <v>140</v>
      </c>
      <c r="BM134" s="220" t="s">
        <v>188</v>
      </c>
    </row>
    <row r="135" s="2" customFormat="1">
      <c r="A135" s="40"/>
      <c r="B135" s="41"/>
      <c r="C135" s="42"/>
      <c r="D135" s="222" t="s">
        <v>142</v>
      </c>
      <c r="E135" s="42"/>
      <c r="F135" s="223" t="s">
        <v>186</v>
      </c>
      <c r="G135" s="42"/>
      <c r="H135" s="42"/>
      <c r="I135" s="224"/>
      <c r="J135" s="42"/>
      <c r="K135" s="42"/>
      <c r="L135" s="46"/>
      <c r="M135" s="225"/>
      <c r="N135" s="226"/>
      <c r="O135" s="86"/>
      <c r="P135" s="86"/>
      <c r="Q135" s="86"/>
      <c r="R135" s="86"/>
      <c r="S135" s="86"/>
      <c r="T135" s="86"/>
      <c r="U135" s="87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142</v>
      </c>
      <c r="AU135" s="19" t="s">
        <v>86</v>
      </c>
    </row>
    <row r="136" s="2" customFormat="1" ht="24.15" customHeight="1">
      <c r="A136" s="40"/>
      <c r="B136" s="41"/>
      <c r="C136" s="209" t="s">
        <v>189</v>
      </c>
      <c r="D136" s="209" t="s">
        <v>135</v>
      </c>
      <c r="E136" s="210" t="s">
        <v>190</v>
      </c>
      <c r="F136" s="211" t="s">
        <v>191</v>
      </c>
      <c r="G136" s="212" t="s">
        <v>138</v>
      </c>
      <c r="H136" s="213">
        <v>1</v>
      </c>
      <c r="I136" s="214"/>
      <c r="J136" s="215">
        <f>ROUND(I136*H136,2)</f>
        <v>0</v>
      </c>
      <c r="K136" s="211" t="s">
        <v>139</v>
      </c>
      <c r="L136" s="46"/>
      <c r="M136" s="216" t="s">
        <v>20</v>
      </c>
      <c r="N136" s="217" t="s">
        <v>45</v>
      </c>
      <c r="O136" s="86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8">
        <f>S136*H136</f>
        <v>0</v>
      </c>
      <c r="U136" s="219" t="s">
        <v>20</v>
      </c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0" t="s">
        <v>140</v>
      </c>
      <c r="AT136" s="220" t="s">
        <v>135</v>
      </c>
      <c r="AU136" s="220" t="s">
        <v>86</v>
      </c>
      <c r="AY136" s="19" t="s">
        <v>133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9" t="s">
        <v>22</v>
      </c>
      <c r="BK136" s="221">
        <f>ROUND(I136*H136,2)</f>
        <v>0</v>
      </c>
      <c r="BL136" s="19" t="s">
        <v>140</v>
      </c>
      <c r="BM136" s="220" t="s">
        <v>192</v>
      </c>
    </row>
    <row r="137" s="2" customFormat="1">
      <c r="A137" s="40"/>
      <c r="B137" s="41"/>
      <c r="C137" s="42"/>
      <c r="D137" s="222" t="s">
        <v>142</v>
      </c>
      <c r="E137" s="42"/>
      <c r="F137" s="223" t="s">
        <v>191</v>
      </c>
      <c r="G137" s="42"/>
      <c r="H137" s="42"/>
      <c r="I137" s="224"/>
      <c r="J137" s="42"/>
      <c r="K137" s="42"/>
      <c r="L137" s="46"/>
      <c r="M137" s="225"/>
      <c r="N137" s="226"/>
      <c r="O137" s="86"/>
      <c r="P137" s="86"/>
      <c r="Q137" s="86"/>
      <c r="R137" s="86"/>
      <c r="S137" s="86"/>
      <c r="T137" s="86"/>
      <c r="U137" s="87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142</v>
      </c>
      <c r="AU137" s="19" t="s">
        <v>86</v>
      </c>
    </row>
    <row r="138" s="2" customFormat="1">
      <c r="A138" s="40"/>
      <c r="B138" s="41"/>
      <c r="C138" s="42"/>
      <c r="D138" s="227" t="s">
        <v>143</v>
      </c>
      <c r="E138" s="42"/>
      <c r="F138" s="228" t="s">
        <v>193</v>
      </c>
      <c r="G138" s="42"/>
      <c r="H138" s="42"/>
      <c r="I138" s="224"/>
      <c r="J138" s="42"/>
      <c r="K138" s="42"/>
      <c r="L138" s="46"/>
      <c r="M138" s="225"/>
      <c r="N138" s="226"/>
      <c r="O138" s="86"/>
      <c r="P138" s="86"/>
      <c r="Q138" s="86"/>
      <c r="R138" s="86"/>
      <c r="S138" s="86"/>
      <c r="T138" s="86"/>
      <c r="U138" s="87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143</v>
      </c>
      <c r="AU138" s="19" t="s">
        <v>86</v>
      </c>
    </row>
    <row r="139" s="2" customFormat="1" ht="24.15" customHeight="1">
      <c r="A139" s="40"/>
      <c r="B139" s="41"/>
      <c r="C139" s="209" t="s">
        <v>27</v>
      </c>
      <c r="D139" s="209" t="s">
        <v>135</v>
      </c>
      <c r="E139" s="210" t="s">
        <v>194</v>
      </c>
      <c r="F139" s="211" t="s">
        <v>195</v>
      </c>
      <c r="G139" s="212" t="s">
        <v>138</v>
      </c>
      <c r="H139" s="213">
        <v>1</v>
      </c>
      <c r="I139" s="214"/>
      <c r="J139" s="215">
        <f>ROUND(I139*H139,2)</f>
        <v>0</v>
      </c>
      <c r="K139" s="211" t="s">
        <v>139</v>
      </c>
      <c r="L139" s="46"/>
      <c r="M139" s="216" t="s">
        <v>20</v>
      </c>
      <c r="N139" s="217" t="s">
        <v>45</v>
      </c>
      <c r="O139" s="86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8">
        <f>S139*H139</f>
        <v>0</v>
      </c>
      <c r="U139" s="219" t="s">
        <v>20</v>
      </c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0" t="s">
        <v>140</v>
      </c>
      <c r="AT139" s="220" t="s">
        <v>135</v>
      </c>
      <c r="AU139" s="220" t="s">
        <v>86</v>
      </c>
      <c r="AY139" s="19" t="s">
        <v>133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9" t="s">
        <v>22</v>
      </c>
      <c r="BK139" s="221">
        <f>ROUND(I139*H139,2)</f>
        <v>0</v>
      </c>
      <c r="BL139" s="19" t="s">
        <v>140</v>
      </c>
      <c r="BM139" s="220" t="s">
        <v>196</v>
      </c>
    </row>
    <row r="140" s="2" customFormat="1">
      <c r="A140" s="40"/>
      <c r="B140" s="41"/>
      <c r="C140" s="42"/>
      <c r="D140" s="222" t="s">
        <v>142</v>
      </c>
      <c r="E140" s="42"/>
      <c r="F140" s="223" t="s">
        <v>195</v>
      </c>
      <c r="G140" s="42"/>
      <c r="H140" s="42"/>
      <c r="I140" s="224"/>
      <c r="J140" s="42"/>
      <c r="K140" s="42"/>
      <c r="L140" s="46"/>
      <c r="M140" s="225"/>
      <c r="N140" s="226"/>
      <c r="O140" s="86"/>
      <c r="P140" s="86"/>
      <c r="Q140" s="86"/>
      <c r="R140" s="86"/>
      <c r="S140" s="86"/>
      <c r="T140" s="86"/>
      <c r="U140" s="87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142</v>
      </c>
      <c r="AU140" s="19" t="s">
        <v>86</v>
      </c>
    </row>
    <row r="141" s="2" customFormat="1">
      <c r="A141" s="40"/>
      <c r="B141" s="41"/>
      <c r="C141" s="42"/>
      <c r="D141" s="227" t="s">
        <v>143</v>
      </c>
      <c r="E141" s="42"/>
      <c r="F141" s="228" t="s">
        <v>197</v>
      </c>
      <c r="G141" s="42"/>
      <c r="H141" s="42"/>
      <c r="I141" s="224"/>
      <c r="J141" s="42"/>
      <c r="K141" s="42"/>
      <c r="L141" s="46"/>
      <c r="M141" s="225"/>
      <c r="N141" s="226"/>
      <c r="O141" s="86"/>
      <c r="P141" s="86"/>
      <c r="Q141" s="86"/>
      <c r="R141" s="86"/>
      <c r="S141" s="86"/>
      <c r="T141" s="86"/>
      <c r="U141" s="87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143</v>
      </c>
      <c r="AU141" s="19" t="s">
        <v>86</v>
      </c>
    </row>
    <row r="142" s="2" customFormat="1" ht="24.15" customHeight="1">
      <c r="A142" s="40"/>
      <c r="B142" s="41"/>
      <c r="C142" s="209" t="s">
        <v>198</v>
      </c>
      <c r="D142" s="209" t="s">
        <v>135</v>
      </c>
      <c r="E142" s="210" t="s">
        <v>199</v>
      </c>
      <c r="F142" s="211" t="s">
        <v>200</v>
      </c>
      <c r="G142" s="212" t="s">
        <v>138</v>
      </c>
      <c r="H142" s="213">
        <v>1</v>
      </c>
      <c r="I142" s="214"/>
      <c r="J142" s="215">
        <f>ROUND(I142*H142,2)</f>
        <v>0</v>
      </c>
      <c r="K142" s="211" t="s">
        <v>139</v>
      </c>
      <c r="L142" s="46"/>
      <c r="M142" s="216" t="s">
        <v>20</v>
      </c>
      <c r="N142" s="217" t="s">
        <v>45</v>
      </c>
      <c r="O142" s="86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8">
        <f>S142*H142</f>
        <v>0</v>
      </c>
      <c r="U142" s="219" t="s">
        <v>20</v>
      </c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0" t="s">
        <v>140</v>
      </c>
      <c r="AT142" s="220" t="s">
        <v>135</v>
      </c>
      <c r="AU142" s="220" t="s">
        <v>86</v>
      </c>
      <c r="AY142" s="19" t="s">
        <v>133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9" t="s">
        <v>22</v>
      </c>
      <c r="BK142" s="221">
        <f>ROUND(I142*H142,2)</f>
        <v>0</v>
      </c>
      <c r="BL142" s="19" t="s">
        <v>140</v>
      </c>
      <c r="BM142" s="220" t="s">
        <v>201</v>
      </c>
    </row>
    <row r="143" s="2" customFormat="1">
      <c r="A143" s="40"/>
      <c r="B143" s="41"/>
      <c r="C143" s="42"/>
      <c r="D143" s="222" t="s">
        <v>142</v>
      </c>
      <c r="E143" s="42"/>
      <c r="F143" s="223" t="s">
        <v>200</v>
      </c>
      <c r="G143" s="42"/>
      <c r="H143" s="42"/>
      <c r="I143" s="224"/>
      <c r="J143" s="42"/>
      <c r="K143" s="42"/>
      <c r="L143" s="46"/>
      <c r="M143" s="225"/>
      <c r="N143" s="226"/>
      <c r="O143" s="86"/>
      <c r="P143" s="86"/>
      <c r="Q143" s="86"/>
      <c r="R143" s="86"/>
      <c r="S143" s="86"/>
      <c r="T143" s="86"/>
      <c r="U143" s="87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142</v>
      </c>
      <c r="AU143" s="19" t="s">
        <v>86</v>
      </c>
    </row>
    <row r="144" s="2" customFormat="1">
      <c r="A144" s="40"/>
      <c r="B144" s="41"/>
      <c r="C144" s="42"/>
      <c r="D144" s="227" t="s">
        <v>143</v>
      </c>
      <c r="E144" s="42"/>
      <c r="F144" s="228" t="s">
        <v>202</v>
      </c>
      <c r="G144" s="42"/>
      <c r="H144" s="42"/>
      <c r="I144" s="224"/>
      <c r="J144" s="42"/>
      <c r="K144" s="42"/>
      <c r="L144" s="46"/>
      <c r="M144" s="225"/>
      <c r="N144" s="226"/>
      <c r="O144" s="86"/>
      <c r="P144" s="86"/>
      <c r="Q144" s="86"/>
      <c r="R144" s="86"/>
      <c r="S144" s="86"/>
      <c r="T144" s="86"/>
      <c r="U144" s="87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143</v>
      </c>
      <c r="AU144" s="19" t="s">
        <v>86</v>
      </c>
    </row>
    <row r="145" s="2" customFormat="1" ht="37.8" customHeight="1">
      <c r="A145" s="40"/>
      <c r="B145" s="41"/>
      <c r="C145" s="209" t="s">
        <v>8</v>
      </c>
      <c r="D145" s="209" t="s">
        <v>135</v>
      </c>
      <c r="E145" s="210" t="s">
        <v>203</v>
      </c>
      <c r="F145" s="211" t="s">
        <v>204</v>
      </c>
      <c r="G145" s="212" t="s">
        <v>138</v>
      </c>
      <c r="H145" s="213">
        <v>1</v>
      </c>
      <c r="I145" s="214"/>
      <c r="J145" s="215">
        <f>ROUND(I145*H145,2)</f>
        <v>0</v>
      </c>
      <c r="K145" s="211" t="s">
        <v>139</v>
      </c>
      <c r="L145" s="46"/>
      <c r="M145" s="216" t="s">
        <v>20</v>
      </c>
      <c r="N145" s="217" t="s">
        <v>45</v>
      </c>
      <c r="O145" s="86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8">
        <f>S145*H145</f>
        <v>0</v>
      </c>
      <c r="U145" s="219" t="s">
        <v>20</v>
      </c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0" t="s">
        <v>140</v>
      </c>
      <c r="AT145" s="220" t="s">
        <v>135</v>
      </c>
      <c r="AU145" s="220" t="s">
        <v>86</v>
      </c>
      <c r="AY145" s="19" t="s">
        <v>133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9" t="s">
        <v>22</v>
      </c>
      <c r="BK145" s="221">
        <f>ROUND(I145*H145,2)</f>
        <v>0</v>
      </c>
      <c r="BL145" s="19" t="s">
        <v>140</v>
      </c>
      <c r="BM145" s="220" t="s">
        <v>205</v>
      </c>
    </row>
    <row r="146" s="2" customFormat="1">
      <c r="A146" s="40"/>
      <c r="B146" s="41"/>
      <c r="C146" s="42"/>
      <c r="D146" s="222" t="s">
        <v>142</v>
      </c>
      <c r="E146" s="42"/>
      <c r="F146" s="223" t="s">
        <v>204</v>
      </c>
      <c r="G146" s="42"/>
      <c r="H146" s="42"/>
      <c r="I146" s="224"/>
      <c r="J146" s="42"/>
      <c r="K146" s="42"/>
      <c r="L146" s="46"/>
      <c r="M146" s="225"/>
      <c r="N146" s="226"/>
      <c r="O146" s="86"/>
      <c r="P146" s="86"/>
      <c r="Q146" s="86"/>
      <c r="R146" s="86"/>
      <c r="S146" s="86"/>
      <c r="T146" s="86"/>
      <c r="U146" s="87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142</v>
      </c>
      <c r="AU146" s="19" t="s">
        <v>86</v>
      </c>
    </row>
    <row r="147" s="2" customFormat="1">
      <c r="A147" s="40"/>
      <c r="B147" s="41"/>
      <c r="C147" s="42"/>
      <c r="D147" s="227" t="s">
        <v>143</v>
      </c>
      <c r="E147" s="42"/>
      <c r="F147" s="228" t="s">
        <v>206</v>
      </c>
      <c r="G147" s="42"/>
      <c r="H147" s="42"/>
      <c r="I147" s="224"/>
      <c r="J147" s="42"/>
      <c r="K147" s="42"/>
      <c r="L147" s="46"/>
      <c r="M147" s="225"/>
      <c r="N147" s="226"/>
      <c r="O147" s="86"/>
      <c r="P147" s="86"/>
      <c r="Q147" s="86"/>
      <c r="R147" s="86"/>
      <c r="S147" s="86"/>
      <c r="T147" s="86"/>
      <c r="U147" s="87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143</v>
      </c>
      <c r="AU147" s="19" t="s">
        <v>86</v>
      </c>
    </row>
    <row r="148" s="2" customFormat="1" ht="33" customHeight="1">
      <c r="A148" s="40"/>
      <c r="B148" s="41"/>
      <c r="C148" s="209" t="s">
        <v>207</v>
      </c>
      <c r="D148" s="209" t="s">
        <v>135</v>
      </c>
      <c r="E148" s="210" t="s">
        <v>208</v>
      </c>
      <c r="F148" s="211" t="s">
        <v>209</v>
      </c>
      <c r="G148" s="212" t="s">
        <v>138</v>
      </c>
      <c r="H148" s="213">
        <v>1</v>
      </c>
      <c r="I148" s="214"/>
      <c r="J148" s="215">
        <f>ROUND(I148*H148,2)</f>
        <v>0</v>
      </c>
      <c r="K148" s="211" t="s">
        <v>139</v>
      </c>
      <c r="L148" s="46"/>
      <c r="M148" s="216" t="s">
        <v>20</v>
      </c>
      <c r="N148" s="217" t="s">
        <v>45</v>
      </c>
      <c r="O148" s="86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8">
        <f>S148*H148</f>
        <v>0</v>
      </c>
      <c r="U148" s="219" t="s">
        <v>20</v>
      </c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0" t="s">
        <v>140</v>
      </c>
      <c r="AT148" s="220" t="s">
        <v>135</v>
      </c>
      <c r="AU148" s="220" t="s">
        <v>86</v>
      </c>
      <c r="AY148" s="19" t="s">
        <v>133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9" t="s">
        <v>22</v>
      </c>
      <c r="BK148" s="221">
        <f>ROUND(I148*H148,2)</f>
        <v>0</v>
      </c>
      <c r="BL148" s="19" t="s">
        <v>140</v>
      </c>
      <c r="BM148" s="220" t="s">
        <v>210</v>
      </c>
    </row>
    <row r="149" s="2" customFormat="1">
      <c r="A149" s="40"/>
      <c r="B149" s="41"/>
      <c r="C149" s="42"/>
      <c r="D149" s="222" t="s">
        <v>142</v>
      </c>
      <c r="E149" s="42"/>
      <c r="F149" s="223" t="s">
        <v>209</v>
      </c>
      <c r="G149" s="42"/>
      <c r="H149" s="42"/>
      <c r="I149" s="224"/>
      <c r="J149" s="42"/>
      <c r="K149" s="42"/>
      <c r="L149" s="46"/>
      <c r="M149" s="225"/>
      <c r="N149" s="226"/>
      <c r="O149" s="86"/>
      <c r="P149" s="86"/>
      <c r="Q149" s="86"/>
      <c r="R149" s="86"/>
      <c r="S149" s="86"/>
      <c r="T149" s="86"/>
      <c r="U149" s="87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86</v>
      </c>
    </row>
    <row r="150" s="2" customFormat="1">
      <c r="A150" s="40"/>
      <c r="B150" s="41"/>
      <c r="C150" s="42"/>
      <c r="D150" s="227" t="s">
        <v>143</v>
      </c>
      <c r="E150" s="42"/>
      <c r="F150" s="228" t="s">
        <v>211</v>
      </c>
      <c r="G150" s="42"/>
      <c r="H150" s="42"/>
      <c r="I150" s="224"/>
      <c r="J150" s="42"/>
      <c r="K150" s="42"/>
      <c r="L150" s="46"/>
      <c r="M150" s="225"/>
      <c r="N150" s="226"/>
      <c r="O150" s="86"/>
      <c r="P150" s="86"/>
      <c r="Q150" s="86"/>
      <c r="R150" s="86"/>
      <c r="S150" s="86"/>
      <c r="T150" s="86"/>
      <c r="U150" s="87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143</v>
      </c>
      <c r="AU150" s="19" t="s">
        <v>86</v>
      </c>
    </row>
    <row r="151" s="2" customFormat="1" ht="33" customHeight="1">
      <c r="A151" s="40"/>
      <c r="B151" s="41"/>
      <c r="C151" s="209" t="s">
        <v>212</v>
      </c>
      <c r="D151" s="209" t="s">
        <v>135</v>
      </c>
      <c r="E151" s="210" t="s">
        <v>213</v>
      </c>
      <c r="F151" s="211" t="s">
        <v>214</v>
      </c>
      <c r="G151" s="212" t="s">
        <v>138</v>
      </c>
      <c r="H151" s="213">
        <v>1</v>
      </c>
      <c r="I151" s="214"/>
      <c r="J151" s="215">
        <f>ROUND(I151*H151,2)</f>
        <v>0</v>
      </c>
      <c r="K151" s="211" t="s">
        <v>139</v>
      </c>
      <c r="L151" s="46"/>
      <c r="M151" s="216" t="s">
        <v>20</v>
      </c>
      <c r="N151" s="217" t="s">
        <v>45</v>
      </c>
      <c r="O151" s="86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8">
        <f>S151*H151</f>
        <v>0</v>
      </c>
      <c r="U151" s="219" t="s">
        <v>20</v>
      </c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0" t="s">
        <v>140</v>
      </c>
      <c r="AT151" s="220" t="s">
        <v>135</v>
      </c>
      <c r="AU151" s="220" t="s">
        <v>86</v>
      </c>
      <c r="AY151" s="19" t="s">
        <v>133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9" t="s">
        <v>22</v>
      </c>
      <c r="BK151" s="221">
        <f>ROUND(I151*H151,2)</f>
        <v>0</v>
      </c>
      <c r="BL151" s="19" t="s">
        <v>140</v>
      </c>
      <c r="BM151" s="220" t="s">
        <v>215</v>
      </c>
    </row>
    <row r="152" s="2" customFormat="1">
      <c r="A152" s="40"/>
      <c r="B152" s="41"/>
      <c r="C152" s="42"/>
      <c r="D152" s="222" t="s">
        <v>142</v>
      </c>
      <c r="E152" s="42"/>
      <c r="F152" s="223" t="s">
        <v>214</v>
      </c>
      <c r="G152" s="42"/>
      <c r="H152" s="42"/>
      <c r="I152" s="224"/>
      <c r="J152" s="42"/>
      <c r="K152" s="42"/>
      <c r="L152" s="46"/>
      <c r="M152" s="225"/>
      <c r="N152" s="226"/>
      <c r="O152" s="86"/>
      <c r="P152" s="86"/>
      <c r="Q152" s="86"/>
      <c r="R152" s="86"/>
      <c r="S152" s="86"/>
      <c r="T152" s="86"/>
      <c r="U152" s="87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142</v>
      </c>
      <c r="AU152" s="19" t="s">
        <v>86</v>
      </c>
    </row>
    <row r="153" s="2" customFormat="1">
      <c r="A153" s="40"/>
      <c r="B153" s="41"/>
      <c r="C153" s="42"/>
      <c r="D153" s="227" t="s">
        <v>143</v>
      </c>
      <c r="E153" s="42"/>
      <c r="F153" s="228" t="s">
        <v>216</v>
      </c>
      <c r="G153" s="42"/>
      <c r="H153" s="42"/>
      <c r="I153" s="224"/>
      <c r="J153" s="42"/>
      <c r="K153" s="42"/>
      <c r="L153" s="46"/>
      <c r="M153" s="225"/>
      <c r="N153" s="226"/>
      <c r="O153" s="86"/>
      <c r="P153" s="86"/>
      <c r="Q153" s="86"/>
      <c r="R153" s="86"/>
      <c r="S153" s="86"/>
      <c r="T153" s="86"/>
      <c r="U153" s="87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143</v>
      </c>
      <c r="AU153" s="19" t="s">
        <v>86</v>
      </c>
    </row>
    <row r="154" s="2" customFormat="1" ht="37.8" customHeight="1">
      <c r="A154" s="40"/>
      <c r="B154" s="41"/>
      <c r="C154" s="209" t="s">
        <v>217</v>
      </c>
      <c r="D154" s="209" t="s">
        <v>135</v>
      </c>
      <c r="E154" s="210" t="s">
        <v>218</v>
      </c>
      <c r="F154" s="211" t="s">
        <v>219</v>
      </c>
      <c r="G154" s="212" t="s">
        <v>180</v>
      </c>
      <c r="H154" s="213">
        <v>28.68</v>
      </c>
      <c r="I154" s="214"/>
      <c r="J154" s="215">
        <f>ROUND(I154*H154,2)</f>
        <v>0</v>
      </c>
      <c r="K154" s="211" t="s">
        <v>139</v>
      </c>
      <c r="L154" s="46"/>
      <c r="M154" s="216" t="s">
        <v>20</v>
      </c>
      <c r="N154" s="217" t="s">
        <v>45</v>
      </c>
      <c r="O154" s="86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8">
        <f>S154*H154</f>
        <v>0</v>
      </c>
      <c r="U154" s="219" t="s">
        <v>20</v>
      </c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0" t="s">
        <v>140</v>
      </c>
      <c r="AT154" s="220" t="s">
        <v>135</v>
      </c>
      <c r="AU154" s="220" t="s">
        <v>86</v>
      </c>
      <c r="AY154" s="19" t="s">
        <v>133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9" t="s">
        <v>22</v>
      </c>
      <c r="BK154" s="221">
        <f>ROUND(I154*H154,2)</f>
        <v>0</v>
      </c>
      <c r="BL154" s="19" t="s">
        <v>140</v>
      </c>
      <c r="BM154" s="220" t="s">
        <v>220</v>
      </c>
    </row>
    <row r="155" s="2" customFormat="1">
      <c r="A155" s="40"/>
      <c r="B155" s="41"/>
      <c r="C155" s="42"/>
      <c r="D155" s="222" t="s">
        <v>142</v>
      </c>
      <c r="E155" s="42"/>
      <c r="F155" s="223" t="s">
        <v>219</v>
      </c>
      <c r="G155" s="42"/>
      <c r="H155" s="42"/>
      <c r="I155" s="224"/>
      <c r="J155" s="42"/>
      <c r="K155" s="42"/>
      <c r="L155" s="46"/>
      <c r="M155" s="225"/>
      <c r="N155" s="226"/>
      <c r="O155" s="86"/>
      <c r="P155" s="86"/>
      <c r="Q155" s="86"/>
      <c r="R155" s="86"/>
      <c r="S155" s="86"/>
      <c r="T155" s="86"/>
      <c r="U155" s="87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86</v>
      </c>
    </row>
    <row r="156" s="2" customFormat="1">
      <c r="A156" s="40"/>
      <c r="B156" s="41"/>
      <c r="C156" s="42"/>
      <c r="D156" s="227" t="s">
        <v>143</v>
      </c>
      <c r="E156" s="42"/>
      <c r="F156" s="228" t="s">
        <v>221</v>
      </c>
      <c r="G156" s="42"/>
      <c r="H156" s="42"/>
      <c r="I156" s="224"/>
      <c r="J156" s="42"/>
      <c r="K156" s="42"/>
      <c r="L156" s="46"/>
      <c r="M156" s="225"/>
      <c r="N156" s="226"/>
      <c r="O156" s="86"/>
      <c r="P156" s="86"/>
      <c r="Q156" s="86"/>
      <c r="R156" s="86"/>
      <c r="S156" s="86"/>
      <c r="T156" s="86"/>
      <c r="U156" s="87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143</v>
      </c>
      <c r="AU156" s="19" t="s">
        <v>86</v>
      </c>
    </row>
    <row r="157" s="13" customFormat="1">
      <c r="A157" s="13"/>
      <c r="B157" s="229"/>
      <c r="C157" s="230"/>
      <c r="D157" s="222" t="s">
        <v>155</v>
      </c>
      <c r="E157" s="231" t="s">
        <v>20</v>
      </c>
      <c r="F157" s="232" t="s">
        <v>222</v>
      </c>
      <c r="G157" s="230"/>
      <c r="H157" s="233">
        <v>46.079999999999998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7"/>
      <c r="U157" s="238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155</v>
      </c>
      <c r="AU157" s="239" t="s">
        <v>86</v>
      </c>
      <c r="AV157" s="13" t="s">
        <v>86</v>
      </c>
      <c r="AW157" s="13" t="s">
        <v>37</v>
      </c>
      <c r="AX157" s="13" t="s">
        <v>74</v>
      </c>
      <c r="AY157" s="239" t="s">
        <v>133</v>
      </c>
    </row>
    <row r="158" s="13" customFormat="1">
      <c r="A158" s="13"/>
      <c r="B158" s="229"/>
      <c r="C158" s="230"/>
      <c r="D158" s="222" t="s">
        <v>155</v>
      </c>
      <c r="E158" s="231" t="s">
        <v>20</v>
      </c>
      <c r="F158" s="232" t="s">
        <v>223</v>
      </c>
      <c r="G158" s="230"/>
      <c r="H158" s="233">
        <v>-17.399999999999999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7"/>
      <c r="U158" s="238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155</v>
      </c>
      <c r="AU158" s="239" t="s">
        <v>86</v>
      </c>
      <c r="AV158" s="13" t="s">
        <v>86</v>
      </c>
      <c r="AW158" s="13" t="s">
        <v>37</v>
      </c>
      <c r="AX158" s="13" t="s">
        <v>74</v>
      </c>
      <c r="AY158" s="239" t="s">
        <v>133</v>
      </c>
    </row>
    <row r="159" s="14" customFormat="1">
      <c r="A159" s="14"/>
      <c r="B159" s="240"/>
      <c r="C159" s="241"/>
      <c r="D159" s="222" t="s">
        <v>155</v>
      </c>
      <c r="E159" s="242" t="s">
        <v>20</v>
      </c>
      <c r="F159" s="243" t="s">
        <v>163</v>
      </c>
      <c r="G159" s="241"/>
      <c r="H159" s="244">
        <v>28.68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8"/>
      <c r="U159" s="249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155</v>
      </c>
      <c r="AU159" s="250" t="s">
        <v>86</v>
      </c>
      <c r="AV159" s="14" t="s">
        <v>140</v>
      </c>
      <c r="AW159" s="14" t="s">
        <v>37</v>
      </c>
      <c r="AX159" s="14" t="s">
        <v>22</v>
      </c>
      <c r="AY159" s="250" t="s">
        <v>133</v>
      </c>
    </row>
    <row r="160" s="2" customFormat="1" ht="37.8" customHeight="1">
      <c r="A160" s="40"/>
      <c r="B160" s="41"/>
      <c r="C160" s="209" t="s">
        <v>224</v>
      </c>
      <c r="D160" s="209" t="s">
        <v>135</v>
      </c>
      <c r="E160" s="210" t="s">
        <v>225</v>
      </c>
      <c r="F160" s="211" t="s">
        <v>226</v>
      </c>
      <c r="G160" s="212" t="s">
        <v>180</v>
      </c>
      <c r="H160" s="213">
        <v>258.12</v>
      </c>
      <c r="I160" s="214"/>
      <c r="J160" s="215">
        <f>ROUND(I160*H160,2)</f>
        <v>0</v>
      </c>
      <c r="K160" s="211" t="s">
        <v>139</v>
      </c>
      <c r="L160" s="46"/>
      <c r="M160" s="216" t="s">
        <v>20</v>
      </c>
      <c r="N160" s="217" t="s">
        <v>45</v>
      </c>
      <c r="O160" s="86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8">
        <f>S160*H160</f>
        <v>0</v>
      </c>
      <c r="U160" s="219" t="s">
        <v>20</v>
      </c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0" t="s">
        <v>140</v>
      </c>
      <c r="AT160" s="220" t="s">
        <v>135</v>
      </c>
      <c r="AU160" s="220" t="s">
        <v>86</v>
      </c>
      <c r="AY160" s="19" t="s">
        <v>133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9" t="s">
        <v>22</v>
      </c>
      <c r="BK160" s="221">
        <f>ROUND(I160*H160,2)</f>
        <v>0</v>
      </c>
      <c r="BL160" s="19" t="s">
        <v>140</v>
      </c>
      <c r="BM160" s="220" t="s">
        <v>227</v>
      </c>
    </row>
    <row r="161" s="2" customFormat="1">
      <c r="A161" s="40"/>
      <c r="B161" s="41"/>
      <c r="C161" s="42"/>
      <c r="D161" s="222" t="s">
        <v>142</v>
      </c>
      <c r="E161" s="42"/>
      <c r="F161" s="223" t="s">
        <v>228</v>
      </c>
      <c r="G161" s="42"/>
      <c r="H161" s="42"/>
      <c r="I161" s="224"/>
      <c r="J161" s="42"/>
      <c r="K161" s="42"/>
      <c r="L161" s="46"/>
      <c r="M161" s="225"/>
      <c r="N161" s="226"/>
      <c r="O161" s="86"/>
      <c r="P161" s="86"/>
      <c r="Q161" s="86"/>
      <c r="R161" s="86"/>
      <c r="S161" s="86"/>
      <c r="T161" s="86"/>
      <c r="U161" s="87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142</v>
      </c>
      <c r="AU161" s="19" t="s">
        <v>86</v>
      </c>
    </row>
    <row r="162" s="2" customFormat="1">
      <c r="A162" s="40"/>
      <c r="B162" s="41"/>
      <c r="C162" s="42"/>
      <c r="D162" s="227" t="s">
        <v>143</v>
      </c>
      <c r="E162" s="42"/>
      <c r="F162" s="228" t="s">
        <v>229</v>
      </c>
      <c r="G162" s="42"/>
      <c r="H162" s="42"/>
      <c r="I162" s="224"/>
      <c r="J162" s="42"/>
      <c r="K162" s="42"/>
      <c r="L162" s="46"/>
      <c r="M162" s="225"/>
      <c r="N162" s="226"/>
      <c r="O162" s="86"/>
      <c r="P162" s="86"/>
      <c r="Q162" s="86"/>
      <c r="R162" s="86"/>
      <c r="S162" s="86"/>
      <c r="T162" s="86"/>
      <c r="U162" s="87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143</v>
      </c>
      <c r="AU162" s="19" t="s">
        <v>86</v>
      </c>
    </row>
    <row r="163" s="13" customFormat="1">
      <c r="A163" s="13"/>
      <c r="B163" s="229"/>
      <c r="C163" s="230"/>
      <c r="D163" s="222" t="s">
        <v>155</v>
      </c>
      <c r="E163" s="231" t="s">
        <v>20</v>
      </c>
      <c r="F163" s="232" t="s">
        <v>230</v>
      </c>
      <c r="G163" s="230"/>
      <c r="H163" s="233">
        <v>258.12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7"/>
      <c r="U163" s="238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155</v>
      </c>
      <c r="AU163" s="239" t="s">
        <v>86</v>
      </c>
      <c r="AV163" s="13" t="s">
        <v>86</v>
      </c>
      <c r="AW163" s="13" t="s">
        <v>37</v>
      </c>
      <c r="AX163" s="13" t="s">
        <v>22</v>
      </c>
      <c r="AY163" s="239" t="s">
        <v>133</v>
      </c>
    </row>
    <row r="164" s="2" customFormat="1" ht="16.5" customHeight="1">
      <c r="A164" s="40"/>
      <c r="B164" s="41"/>
      <c r="C164" s="209" t="s">
        <v>231</v>
      </c>
      <c r="D164" s="209" t="s">
        <v>135</v>
      </c>
      <c r="E164" s="210" t="s">
        <v>232</v>
      </c>
      <c r="F164" s="211" t="s">
        <v>233</v>
      </c>
      <c r="G164" s="212" t="s">
        <v>180</v>
      </c>
      <c r="H164" s="213">
        <v>34.799999999999997</v>
      </c>
      <c r="I164" s="214"/>
      <c r="J164" s="215">
        <f>ROUND(I164*H164,2)</f>
        <v>0</v>
      </c>
      <c r="K164" s="211" t="s">
        <v>139</v>
      </c>
      <c r="L164" s="46"/>
      <c r="M164" s="216" t="s">
        <v>20</v>
      </c>
      <c r="N164" s="217" t="s">
        <v>45</v>
      </c>
      <c r="O164" s="86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8">
        <f>S164*H164</f>
        <v>0</v>
      </c>
      <c r="U164" s="219" t="s">
        <v>20</v>
      </c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0" t="s">
        <v>140</v>
      </c>
      <c r="AT164" s="220" t="s">
        <v>135</v>
      </c>
      <c r="AU164" s="220" t="s">
        <v>86</v>
      </c>
      <c r="AY164" s="19" t="s">
        <v>133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9" t="s">
        <v>22</v>
      </c>
      <c r="BK164" s="221">
        <f>ROUND(I164*H164,2)</f>
        <v>0</v>
      </c>
      <c r="BL164" s="19" t="s">
        <v>140</v>
      </c>
      <c r="BM164" s="220" t="s">
        <v>234</v>
      </c>
    </row>
    <row r="165" s="2" customFormat="1">
      <c r="A165" s="40"/>
      <c r="B165" s="41"/>
      <c r="C165" s="42"/>
      <c r="D165" s="222" t="s">
        <v>142</v>
      </c>
      <c r="E165" s="42"/>
      <c r="F165" s="223" t="s">
        <v>233</v>
      </c>
      <c r="G165" s="42"/>
      <c r="H165" s="42"/>
      <c r="I165" s="224"/>
      <c r="J165" s="42"/>
      <c r="K165" s="42"/>
      <c r="L165" s="46"/>
      <c r="M165" s="225"/>
      <c r="N165" s="226"/>
      <c r="O165" s="86"/>
      <c r="P165" s="86"/>
      <c r="Q165" s="86"/>
      <c r="R165" s="86"/>
      <c r="S165" s="86"/>
      <c r="T165" s="86"/>
      <c r="U165" s="87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142</v>
      </c>
      <c r="AU165" s="19" t="s">
        <v>86</v>
      </c>
    </row>
    <row r="166" s="2" customFormat="1">
      <c r="A166" s="40"/>
      <c r="B166" s="41"/>
      <c r="C166" s="42"/>
      <c r="D166" s="227" t="s">
        <v>143</v>
      </c>
      <c r="E166" s="42"/>
      <c r="F166" s="228" t="s">
        <v>235</v>
      </c>
      <c r="G166" s="42"/>
      <c r="H166" s="42"/>
      <c r="I166" s="224"/>
      <c r="J166" s="42"/>
      <c r="K166" s="42"/>
      <c r="L166" s="46"/>
      <c r="M166" s="225"/>
      <c r="N166" s="226"/>
      <c r="O166" s="86"/>
      <c r="P166" s="86"/>
      <c r="Q166" s="86"/>
      <c r="R166" s="86"/>
      <c r="S166" s="86"/>
      <c r="T166" s="86"/>
      <c r="U166" s="87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143</v>
      </c>
      <c r="AU166" s="19" t="s">
        <v>86</v>
      </c>
    </row>
    <row r="167" s="13" customFormat="1">
      <c r="A167" s="13"/>
      <c r="B167" s="229"/>
      <c r="C167" s="230"/>
      <c r="D167" s="222" t="s">
        <v>155</v>
      </c>
      <c r="E167" s="231" t="s">
        <v>20</v>
      </c>
      <c r="F167" s="232" t="s">
        <v>236</v>
      </c>
      <c r="G167" s="230"/>
      <c r="H167" s="233">
        <v>34.799999999999997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7"/>
      <c r="U167" s="238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155</v>
      </c>
      <c r="AU167" s="239" t="s">
        <v>86</v>
      </c>
      <c r="AV167" s="13" t="s">
        <v>86</v>
      </c>
      <c r="AW167" s="13" t="s">
        <v>37</v>
      </c>
      <c r="AX167" s="13" t="s">
        <v>22</v>
      </c>
      <c r="AY167" s="239" t="s">
        <v>133</v>
      </c>
    </row>
    <row r="168" s="2" customFormat="1" ht="33" customHeight="1">
      <c r="A168" s="40"/>
      <c r="B168" s="41"/>
      <c r="C168" s="209" t="s">
        <v>237</v>
      </c>
      <c r="D168" s="209" t="s">
        <v>135</v>
      </c>
      <c r="E168" s="210" t="s">
        <v>238</v>
      </c>
      <c r="F168" s="211" t="s">
        <v>239</v>
      </c>
      <c r="G168" s="212" t="s">
        <v>180</v>
      </c>
      <c r="H168" s="213">
        <v>3.2000000000000002</v>
      </c>
      <c r="I168" s="214"/>
      <c r="J168" s="215">
        <f>ROUND(I168*H168,2)</f>
        <v>0</v>
      </c>
      <c r="K168" s="211" t="s">
        <v>139</v>
      </c>
      <c r="L168" s="46"/>
      <c r="M168" s="216" t="s">
        <v>20</v>
      </c>
      <c r="N168" s="217" t="s">
        <v>45</v>
      </c>
      <c r="O168" s="86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8">
        <f>S168*H168</f>
        <v>0</v>
      </c>
      <c r="U168" s="219" t="s">
        <v>20</v>
      </c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0" t="s">
        <v>140</v>
      </c>
      <c r="AT168" s="220" t="s">
        <v>135</v>
      </c>
      <c r="AU168" s="220" t="s">
        <v>86</v>
      </c>
      <c r="AY168" s="19" t="s">
        <v>133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9" t="s">
        <v>22</v>
      </c>
      <c r="BK168" s="221">
        <f>ROUND(I168*H168,2)</f>
        <v>0</v>
      </c>
      <c r="BL168" s="19" t="s">
        <v>140</v>
      </c>
      <c r="BM168" s="220" t="s">
        <v>240</v>
      </c>
    </row>
    <row r="169" s="2" customFormat="1">
      <c r="A169" s="40"/>
      <c r="B169" s="41"/>
      <c r="C169" s="42"/>
      <c r="D169" s="222" t="s">
        <v>142</v>
      </c>
      <c r="E169" s="42"/>
      <c r="F169" s="223" t="s">
        <v>239</v>
      </c>
      <c r="G169" s="42"/>
      <c r="H169" s="42"/>
      <c r="I169" s="224"/>
      <c r="J169" s="42"/>
      <c r="K169" s="42"/>
      <c r="L169" s="46"/>
      <c r="M169" s="225"/>
      <c r="N169" s="226"/>
      <c r="O169" s="86"/>
      <c r="P169" s="86"/>
      <c r="Q169" s="86"/>
      <c r="R169" s="86"/>
      <c r="S169" s="86"/>
      <c r="T169" s="86"/>
      <c r="U169" s="87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86</v>
      </c>
    </row>
    <row r="170" s="2" customFormat="1">
      <c r="A170" s="40"/>
      <c r="B170" s="41"/>
      <c r="C170" s="42"/>
      <c r="D170" s="227" t="s">
        <v>143</v>
      </c>
      <c r="E170" s="42"/>
      <c r="F170" s="228" t="s">
        <v>241</v>
      </c>
      <c r="G170" s="42"/>
      <c r="H170" s="42"/>
      <c r="I170" s="224"/>
      <c r="J170" s="42"/>
      <c r="K170" s="42"/>
      <c r="L170" s="46"/>
      <c r="M170" s="225"/>
      <c r="N170" s="226"/>
      <c r="O170" s="86"/>
      <c r="P170" s="86"/>
      <c r="Q170" s="86"/>
      <c r="R170" s="86"/>
      <c r="S170" s="86"/>
      <c r="T170" s="86"/>
      <c r="U170" s="87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143</v>
      </c>
      <c r="AU170" s="19" t="s">
        <v>86</v>
      </c>
    </row>
    <row r="171" s="13" customFormat="1">
      <c r="A171" s="13"/>
      <c r="B171" s="229"/>
      <c r="C171" s="230"/>
      <c r="D171" s="222" t="s">
        <v>155</v>
      </c>
      <c r="E171" s="231" t="s">
        <v>20</v>
      </c>
      <c r="F171" s="232" t="s">
        <v>242</v>
      </c>
      <c r="G171" s="230"/>
      <c r="H171" s="233">
        <v>3.2000000000000002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7"/>
      <c r="U171" s="238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155</v>
      </c>
      <c r="AU171" s="239" t="s">
        <v>86</v>
      </c>
      <c r="AV171" s="13" t="s">
        <v>86</v>
      </c>
      <c r="AW171" s="13" t="s">
        <v>37</v>
      </c>
      <c r="AX171" s="13" t="s">
        <v>22</v>
      </c>
      <c r="AY171" s="239" t="s">
        <v>133</v>
      </c>
    </row>
    <row r="172" s="2" customFormat="1" ht="24.15" customHeight="1">
      <c r="A172" s="40"/>
      <c r="B172" s="41"/>
      <c r="C172" s="209" t="s">
        <v>243</v>
      </c>
      <c r="D172" s="209" t="s">
        <v>135</v>
      </c>
      <c r="E172" s="210" t="s">
        <v>244</v>
      </c>
      <c r="F172" s="211" t="s">
        <v>245</v>
      </c>
      <c r="G172" s="212" t="s">
        <v>246</v>
      </c>
      <c r="H172" s="213">
        <v>57.359999999999999</v>
      </c>
      <c r="I172" s="214"/>
      <c r="J172" s="215">
        <f>ROUND(I172*H172,2)</f>
        <v>0</v>
      </c>
      <c r="K172" s="211" t="s">
        <v>139</v>
      </c>
      <c r="L172" s="46"/>
      <c r="M172" s="216" t="s">
        <v>20</v>
      </c>
      <c r="N172" s="217" t="s">
        <v>45</v>
      </c>
      <c r="O172" s="86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8">
        <f>S172*H172</f>
        <v>0</v>
      </c>
      <c r="U172" s="219" t="s">
        <v>20</v>
      </c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0" t="s">
        <v>140</v>
      </c>
      <c r="AT172" s="220" t="s">
        <v>135</v>
      </c>
      <c r="AU172" s="220" t="s">
        <v>86</v>
      </c>
      <c r="AY172" s="19" t="s">
        <v>133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9" t="s">
        <v>22</v>
      </c>
      <c r="BK172" s="221">
        <f>ROUND(I172*H172,2)</f>
        <v>0</v>
      </c>
      <c r="BL172" s="19" t="s">
        <v>140</v>
      </c>
      <c r="BM172" s="220" t="s">
        <v>247</v>
      </c>
    </row>
    <row r="173" s="2" customFormat="1">
      <c r="A173" s="40"/>
      <c r="B173" s="41"/>
      <c r="C173" s="42"/>
      <c r="D173" s="222" t="s">
        <v>142</v>
      </c>
      <c r="E173" s="42"/>
      <c r="F173" s="223" t="s">
        <v>245</v>
      </c>
      <c r="G173" s="42"/>
      <c r="H173" s="42"/>
      <c r="I173" s="224"/>
      <c r="J173" s="42"/>
      <c r="K173" s="42"/>
      <c r="L173" s="46"/>
      <c r="M173" s="225"/>
      <c r="N173" s="226"/>
      <c r="O173" s="86"/>
      <c r="P173" s="86"/>
      <c r="Q173" s="86"/>
      <c r="R173" s="86"/>
      <c r="S173" s="86"/>
      <c r="T173" s="86"/>
      <c r="U173" s="87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142</v>
      </c>
      <c r="AU173" s="19" t="s">
        <v>86</v>
      </c>
    </row>
    <row r="174" s="2" customFormat="1">
      <c r="A174" s="40"/>
      <c r="B174" s="41"/>
      <c r="C174" s="42"/>
      <c r="D174" s="227" t="s">
        <v>143</v>
      </c>
      <c r="E174" s="42"/>
      <c r="F174" s="228" t="s">
        <v>248</v>
      </c>
      <c r="G174" s="42"/>
      <c r="H174" s="42"/>
      <c r="I174" s="224"/>
      <c r="J174" s="42"/>
      <c r="K174" s="42"/>
      <c r="L174" s="46"/>
      <c r="M174" s="225"/>
      <c r="N174" s="226"/>
      <c r="O174" s="86"/>
      <c r="P174" s="86"/>
      <c r="Q174" s="86"/>
      <c r="R174" s="86"/>
      <c r="S174" s="86"/>
      <c r="T174" s="86"/>
      <c r="U174" s="87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143</v>
      </c>
      <c r="AU174" s="19" t="s">
        <v>86</v>
      </c>
    </row>
    <row r="175" s="13" customFormat="1">
      <c r="A175" s="13"/>
      <c r="B175" s="229"/>
      <c r="C175" s="230"/>
      <c r="D175" s="222" t="s">
        <v>155</v>
      </c>
      <c r="E175" s="231" t="s">
        <v>20</v>
      </c>
      <c r="F175" s="232" t="s">
        <v>249</v>
      </c>
      <c r="G175" s="230"/>
      <c r="H175" s="233">
        <v>57.359999999999999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7"/>
      <c r="U175" s="238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155</v>
      </c>
      <c r="AU175" s="239" t="s">
        <v>86</v>
      </c>
      <c r="AV175" s="13" t="s">
        <v>86</v>
      </c>
      <c r="AW175" s="13" t="s">
        <v>37</v>
      </c>
      <c r="AX175" s="13" t="s">
        <v>22</v>
      </c>
      <c r="AY175" s="239" t="s">
        <v>133</v>
      </c>
    </row>
    <row r="176" s="2" customFormat="1" ht="24.15" customHeight="1">
      <c r="A176" s="40"/>
      <c r="B176" s="41"/>
      <c r="C176" s="209" t="s">
        <v>250</v>
      </c>
      <c r="D176" s="209" t="s">
        <v>135</v>
      </c>
      <c r="E176" s="210" t="s">
        <v>251</v>
      </c>
      <c r="F176" s="211" t="s">
        <v>252</v>
      </c>
      <c r="G176" s="212" t="s">
        <v>180</v>
      </c>
      <c r="H176" s="213">
        <v>17.399999999999999</v>
      </c>
      <c r="I176" s="214"/>
      <c r="J176" s="215">
        <f>ROUND(I176*H176,2)</f>
        <v>0</v>
      </c>
      <c r="K176" s="211" t="s">
        <v>139</v>
      </c>
      <c r="L176" s="46"/>
      <c r="M176" s="216" t="s">
        <v>20</v>
      </c>
      <c r="N176" s="217" t="s">
        <v>45</v>
      </c>
      <c r="O176" s="86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8">
        <f>S176*H176</f>
        <v>0</v>
      </c>
      <c r="U176" s="219" t="s">
        <v>20</v>
      </c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0" t="s">
        <v>140</v>
      </c>
      <c r="AT176" s="220" t="s">
        <v>135</v>
      </c>
      <c r="AU176" s="220" t="s">
        <v>86</v>
      </c>
      <c r="AY176" s="19" t="s">
        <v>133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9" t="s">
        <v>22</v>
      </c>
      <c r="BK176" s="221">
        <f>ROUND(I176*H176,2)</f>
        <v>0</v>
      </c>
      <c r="BL176" s="19" t="s">
        <v>140</v>
      </c>
      <c r="BM176" s="220" t="s">
        <v>253</v>
      </c>
    </row>
    <row r="177" s="2" customFormat="1">
      <c r="A177" s="40"/>
      <c r="B177" s="41"/>
      <c r="C177" s="42"/>
      <c r="D177" s="222" t="s">
        <v>142</v>
      </c>
      <c r="E177" s="42"/>
      <c r="F177" s="223" t="s">
        <v>252</v>
      </c>
      <c r="G177" s="42"/>
      <c r="H177" s="42"/>
      <c r="I177" s="224"/>
      <c r="J177" s="42"/>
      <c r="K177" s="42"/>
      <c r="L177" s="46"/>
      <c r="M177" s="225"/>
      <c r="N177" s="226"/>
      <c r="O177" s="86"/>
      <c r="P177" s="86"/>
      <c r="Q177" s="86"/>
      <c r="R177" s="86"/>
      <c r="S177" s="86"/>
      <c r="T177" s="86"/>
      <c r="U177" s="87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142</v>
      </c>
      <c r="AU177" s="19" t="s">
        <v>86</v>
      </c>
    </row>
    <row r="178" s="2" customFormat="1">
      <c r="A178" s="40"/>
      <c r="B178" s="41"/>
      <c r="C178" s="42"/>
      <c r="D178" s="227" t="s">
        <v>143</v>
      </c>
      <c r="E178" s="42"/>
      <c r="F178" s="228" t="s">
        <v>254</v>
      </c>
      <c r="G178" s="42"/>
      <c r="H178" s="42"/>
      <c r="I178" s="224"/>
      <c r="J178" s="42"/>
      <c r="K178" s="42"/>
      <c r="L178" s="46"/>
      <c r="M178" s="225"/>
      <c r="N178" s="226"/>
      <c r="O178" s="86"/>
      <c r="P178" s="86"/>
      <c r="Q178" s="86"/>
      <c r="R178" s="86"/>
      <c r="S178" s="86"/>
      <c r="T178" s="86"/>
      <c r="U178" s="87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143</v>
      </c>
      <c r="AU178" s="19" t="s">
        <v>86</v>
      </c>
    </row>
    <row r="179" s="2" customFormat="1">
      <c r="A179" s="40"/>
      <c r="B179" s="41"/>
      <c r="C179" s="42"/>
      <c r="D179" s="222" t="s">
        <v>175</v>
      </c>
      <c r="E179" s="42"/>
      <c r="F179" s="251" t="s">
        <v>255</v>
      </c>
      <c r="G179" s="42"/>
      <c r="H179" s="42"/>
      <c r="I179" s="224"/>
      <c r="J179" s="42"/>
      <c r="K179" s="42"/>
      <c r="L179" s="46"/>
      <c r="M179" s="225"/>
      <c r="N179" s="226"/>
      <c r="O179" s="86"/>
      <c r="P179" s="86"/>
      <c r="Q179" s="86"/>
      <c r="R179" s="86"/>
      <c r="S179" s="86"/>
      <c r="T179" s="86"/>
      <c r="U179" s="87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175</v>
      </c>
      <c r="AU179" s="19" t="s">
        <v>86</v>
      </c>
    </row>
    <row r="180" s="13" customFormat="1">
      <c r="A180" s="13"/>
      <c r="B180" s="229"/>
      <c r="C180" s="230"/>
      <c r="D180" s="222" t="s">
        <v>155</v>
      </c>
      <c r="E180" s="231" t="s">
        <v>20</v>
      </c>
      <c r="F180" s="232" t="s">
        <v>256</v>
      </c>
      <c r="G180" s="230"/>
      <c r="H180" s="233">
        <v>7.1999999999999993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7"/>
      <c r="U180" s="238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155</v>
      </c>
      <c r="AU180" s="239" t="s">
        <v>86</v>
      </c>
      <c r="AV180" s="13" t="s">
        <v>86</v>
      </c>
      <c r="AW180" s="13" t="s">
        <v>37</v>
      </c>
      <c r="AX180" s="13" t="s">
        <v>74</v>
      </c>
      <c r="AY180" s="239" t="s">
        <v>133</v>
      </c>
    </row>
    <row r="181" s="13" customFormat="1">
      <c r="A181" s="13"/>
      <c r="B181" s="229"/>
      <c r="C181" s="230"/>
      <c r="D181" s="222" t="s">
        <v>155</v>
      </c>
      <c r="E181" s="231" t="s">
        <v>20</v>
      </c>
      <c r="F181" s="232" t="s">
        <v>257</v>
      </c>
      <c r="G181" s="230"/>
      <c r="H181" s="233">
        <v>7.1999999999999993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7"/>
      <c r="U181" s="238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155</v>
      </c>
      <c r="AU181" s="239" t="s">
        <v>86</v>
      </c>
      <c r="AV181" s="13" t="s">
        <v>86</v>
      </c>
      <c r="AW181" s="13" t="s">
        <v>37</v>
      </c>
      <c r="AX181" s="13" t="s">
        <v>74</v>
      </c>
      <c r="AY181" s="239" t="s">
        <v>133</v>
      </c>
    </row>
    <row r="182" s="13" customFormat="1">
      <c r="A182" s="13"/>
      <c r="B182" s="229"/>
      <c r="C182" s="230"/>
      <c r="D182" s="222" t="s">
        <v>155</v>
      </c>
      <c r="E182" s="231" t="s">
        <v>20</v>
      </c>
      <c r="F182" s="232" t="s">
        <v>258</v>
      </c>
      <c r="G182" s="230"/>
      <c r="H182" s="233">
        <v>1.5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7"/>
      <c r="U182" s="238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155</v>
      </c>
      <c r="AU182" s="239" t="s">
        <v>86</v>
      </c>
      <c r="AV182" s="13" t="s">
        <v>86</v>
      </c>
      <c r="AW182" s="13" t="s">
        <v>37</v>
      </c>
      <c r="AX182" s="13" t="s">
        <v>74</v>
      </c>
      <c r="AY182" s="239" t="s">
        <v>133</v>
      </c>
    </row>
    <row r="183" s="13" customFormat="1">
      <c r="A183" s="13"/>
      <c r="B183" s="229"/>
      <c r="C183" s="230"/>
      <c r="D183" s="222" t="s">
        <v>155</v>
      </c>
      <c r="E183" s="231" t="s">
        <v>20</v>
      </c>
      <c r="F183" s="232" t="s">
        <v>259</v>
      </c>
      <c r="G183" s="230"/>
      <c r="H183" s="233">
        <v>1.5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7"/>
      <c r="U183" s="238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155</v>
      </c>
      <c r="AU183" s="239" t="s">
        <v>86</v>
      </c>
      <c r="AV183" s="13" t="s">
        <v>86</v>
      </c>
      <c r="AW183" s="13" t="s">
        <v>37</v>
      </c>
      <c r="AX183" s="13" t="s">
        <v>74</v>
      </c>
      <c r="AY183" s="239" t="s">
        <v>133</v>
      </c>
    </row>
    <row r="184" s="14" customFormat="1">
      <c r="A184" s="14"/>
      <c r="B184" s="240"/>
      <c r="C184" s="241"/>
      <c r="D184" s="222" t="s">
        <v>155</v>
      </c>
      <c r="E184" s="242" t="s">
        <v>20</v>
      </c>
      <c r="F184" s="243" t="s">
        <v>163</v>
      </c>
      <c r="G184" s="241"/>
      <c r="H184" s="244">
        <v>17.399999999999999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8"/>
      <c r="U184" s="249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155</v>
      </c>
      <c r="AU184" s="250" t="s">
        <v>86</v>
      </c>
      <c r="AV184" s="14" t="s">
        <v>140</v>
      </c>
      <c r="AW184" s="14" t="s">
        <v>37</v>
      </c>
      <c r="AX184" s="14" t="s">
        <v>22</v>
      </c>
      <c r="AY184" s="250" t="s">
        <v>133</v>
      </c>
    </row>
    <row r="185" s="12" customFormat="1" ht="22.8" customHeight="1">
      <c r="A185" s="12"/>
      <c r="B185" s="193"/>
      <c r="C185" s="194"/>
      <c r="D185" s="195" t="s">
        <v>73</v>
      </c>
      <c r="E185" s="207" t="s">
        <v>86</v>
      </c>
      <c r="F185" s="207" t="s">
        <v>260</v>
      </c>
      <c r="G185" s="194"/>
      <c r="H185" s="194"/>
      <c r="I185" s="197"/>
      <c r="J185" s="208">
        <f>BK185</f>
        <v>0</v>
      </c>
      <c r="K185" s="194"/>
      <c r="L185" s="199"/>
      <c r="M185" s="200"/>
      <c r="N185" s="201"/>
      <c r="O185" s="201"/>
      <c r="P185" s="202">
        <f>SUM(P186:P244)</f>
        <v>0</v>
      </c>
      <c r="Q185" s="201"/>
      <c r="R185" s="202">
        <f>SUM(R186:R244)</f>
        <v>4.08160598</v>
      </c>
      <c r="S185" s="201"/>
      <c r="T185" s="202">
        <f>SUM(T186:T244)</f>
        <v>0</v>
      </c>
      <c r="U185" s="203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4" t="s">
        <v>22</v>
      </c>
      <c r="AT185" s="205" t="s">
        <v>73</v>
      </c>
      <c r="AU185" s="205" t="s">
        <v>22</v>
      </c>
      <c r="AY185" s="204" t="s">
        <v>133</v>
      </c>
      <c r="BK185" s="206">
        <f>SUM(BK186:BK244)</f>
        <v>0</v>
      </c>
    </row>
    <row r="186" s="2" customFormat="1" ht="24.15" customHeight="1">
      <c r="A186" s="40"/>
      <c r="B186" s="41"/>
      <c r="C186" s="209" t="s">
        <v>7</v>
      </c>
      <c r="D186" s="209" t="s">
        <v>135</v>
      </c>
      <c r="E186" s="210" t="s">
        <v>261</v>
      </c>
      <c r="F186" s="211" t="s">
        <v>262</v>
      </c>
      <c r="G186" s="212" t="s">
        <v>180</v>
      </c>
      <c r="H186" s="213">
        <v>3.02</v>
      </c>
      <c r="I186" s="214"/>
      <c r="J186" s="215">
        <f>ROUND(I186*H186,2)</f>
        <v>0</v>
      </c>
      <c r="K186" s="211" t="s">
        <v>139</v>
      </c>
      <c r="L186" s="46"/>
      <c r="M186" s="216" t="s">
        <v>20</v>
      </c>
      <c r="N186" s="217" t="s">
        <v>45</v>
      </c>
      <c r="O186" s="86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8">
        <f>S186*H186</f>
        <v>0</v>
      </c>
      <c r="U186" s="219" t="s">
        <v>20</v>
      </c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0" t="s">
        <v>140</v>
      </c>
      <c r="AT186" s="220" t="s">
        <v>135</v>
      </c>
      <c r="AU186" s="220" t="s">
        <v>86</v>
      </c>
      <c r="AY186" s="19" t="s">
        <v>133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9" t="s">
        <v>22</v>
      </c>
      <c r="BK186" s="221">
        <f>ROUND(I186*H186,2)</f>
        <v>0</v>
      </c>
      <c r="BL186" s="19" t="s">
        <v>140</v>
      </c>
      <c r="BM186" s="220" t="s">
        <v>263</v>
      </c>
    </row>
    <row r="187" s="2" customFormat="1">
      <c r="A187" s="40"/>
      <c r="B187" s="41"/>
      <c r="C187" s="42"/>
      <c r="D187" s="222" t="s">
        <v>142</v>
      </c>
      <c r="E187" s="42"/>
      <c r="F187" s="223" t="s">
        <v>262</v>
      </c>
      <c r="G187" s="42"/>
      <c r="H187" s="42"/>
      <c r="I187" s="224"/>
      <c r="J187" s="42"/>
      <c r="K187" s="42"/>
      <c r="L187" s="46"/>
      <c r="M187" s="225"/>
      <c r="N187" s="226"/>
      <c r="O187" s="86"/>
      <c r="P187" s="86"/>
      <c r="Q187" s="86"/>
      <c r="R187" s="86"/>
      <c r="S187" s="86"/>
      <c r="T187" s="86"/>
      <c r="U187" s="87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142</v>
      </c>
      <c r="AU187" s="19" t="s">
        <v>86</v>
      </c>
    </row>
    <row r="188" s="2" customFormat="1">
      <c r="A188" s="40"/>
      <c r="B188" s="41"/>
      <c r="C188" s="42"/>
      <c r="D188" s="227" t="s">
        <v>143</v>
      </c>
      <c r="E188" s="42"/>
      <c r="F188" s="228" t="s">
        <v>264</v>
      </c>
      <c r="G188" s="42"/>
      <c r="H188" s="42"/>
      <c r="I188" s="224"/>
      <c r="J188" s="42"/>
      <c r="K188" s="42"/>
      <c r="L188" s="46"/>
      <c r="M188" s="225"/>
      <c r="N188" s="226"/>
      <c r="O188" s="86"/>
      <c r="P188" s="86"/>
      <c r="Q188" s="86"/>
      <c r="R188" s="86"/>
      <c r="S188" s="86"/>
      <c r="T188" s="86"/>
      <c r="U188" s="87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143</v>
      </c>
      <c r="AU188" s="19" t="s">
        <v>86</v>
      </c>
    </row>
    <row r="189" s="13" customFormat="1">
      <c r="A189" s="13"/>
      <c r="B189" s="229"/>
      <c r="C189" s="230"/>
      <c r="D189" s="222" t="s">
        <v>155</v>
      </c>
      <c r="E189" s="231" t="s">
        <v>20</v>
      </c>
      <c r="F189" s="232" t="s">
        <v>265</v>
      </c>
      <c r="G189" s="230"/>
      <c r="H189" s="233">
        <v>1.4800000000000002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7"/>
      <c r="U189" s="238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155</v>
      </c>
      <c r="AU189" s="239" t="s">
        <v>86</v>
      </c>
      <c r="AV189" s="13" t="s">
        <v>86</v>
      </c>
      <c r="AW189" s="13" t="s">
        <v>37</v>
      </c>
      <c r="AX189" s="13" t="s">
        <v>74</v>
      </c>
      <c r="AY189" s="239" t="s">
        <v>133</v>
      </c>
    </row>
    <row r="190" s="13" customFormat="1">
      <c r="A190" s="13"/>
      <c r="B190" s="229"/>
      <c r="C190" s="230"/>
      <c r="D190" s="222" t="s">
        <v>155</v>
      </c>
      <c r="E190" s="231" t="s">
        <v>20</v>
      </c>
      <c r="F190" s="232" t="s">
        <v>266</v>
      </c>
      <c r="G190" s="230"/>
      <c r="H190" s="233">
        <v>1.54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7"/>
      <c r="U190" s="238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155</v>
      </c>
      <c r="AU190" s="239" t="s">
        <v>86</v>
      </c>
      <c r="AV190" s="13" t="s">
        <v>86</v>
      </c>
      <c r="AW190" s="13" t="s">
        <v>37</v>
      </c>
      <c r="AX190" s="13" t="s">
        <v>74</v>
      </c>
      <c r="AY190" s="239" t="s">
        <v>133</v>
      </c>
    </row>
    <row r="191" s="14" customFormat="1">
      <c r="A191" s="14"/>
      <c r="B191" s="240"/>
      <c r="C191" s="241"/>
      <c r="D191" s="222" t="s">
        <v>155</v>
      </c>
      <c r="E191" s="242" t="s">
        <v>20</v>
      </c>
      <c r="F191" s="243" t="s">
        <v>163</v>
      </c>
      <c r="G191" s="241"/>
      <c r="H191" s="244">
        <v>3.0200000000000005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8"/>
      <c r="U191" s="249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155</v>
      </c>
      <c r="AU191" s="250" t="s">
        <v>86</v>
      </c>
      <c r="AV191" s="14" t="s">
        <v>140</v>
      </c>
      <c r="AW191" s="14" t="s">
        <v>37</v>
      </c>
      <c r="AX191" s="14" t="s">
        <v>22</v>
      </c>
      <c r="AY191" s="250" t="s">
        <v>133</v>
      </c>
    </row>
    <row r="192" s="2" customFormat="1" ht="24.15" customHeight="1">
      <c r="A192" s="40"/>
      <c r="B192" s="41"/>
      <c r="C192" s="209" t="s">
        <v>267</v>
      </c>
      <c r="D192" s="209" t="s">
        <v>135</v>
      </c>
      <c r="E192" s="210" t="s">
        <v>268</v>
      </c>
      <c r="F192" s="211" t="s">
        <v>269</v>
      </c>
      <c r="G192" s="212" t="s">
        <v>152</v>
      </c>
      <c r="H192" s="213">
        <v>27.18</v>
      </c>
      <c r="I192" s="214"/>
      <c r="J192" s="215">
        <f>ROUND(I192*H192,2)</f>
        <v>0</v>
      </c>
      <c r="K192" s="211" t="s">
        <v>139</v>
      </c>
      <c r="L192" s="46"/>
      <c r="M192" s="216" t="s">
        <v>20</v>
      </c>
      <c r="N192" s="217" t="s">
        <v>45</v>
      </c>
      <c r="O192" s="86"/>
      <c r="P192" s="218">
        <f>O192*H192</f>
        <v>0</v>
      </c>
      <c r="Q192" s="218">
        <v>0.00017000000000000001</v>
      </c>
      <c r="R192" s="218">
        <f>Q192*H192</f>
        <v>0.0046205999999999999</v>
      </c>
      <c r="S192" s="218">
        <v>0</v>
      </c>
      <c r="T192" s="218">
        <f>S192*H192</f>
        <v>0</v>
      </c>
      <c r="U192" s="219" t="s">
        <v>20</v>
      </c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0" t="s">
        <v>140</v>
      </c>
      <c r="AT192" s="220" t="s">
        <v>135</v>
      </c>
      <c r="AU192" s="220" t="s">
        <v>86</v>
      </c>
      <c r="AY192" s="19" t="s">
        <v>133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9" t="s">
        <v>22</v>
      </c>
      <c r="BK192" s="221">
        <f>ROUND(I192*H192,2)</f>
        <v>0</v>
      </c>
      <c r="BL192" s="19" t="s">
        <v>140</v>
      </c>
      <c r="BM192" s="220" t="s">
        <v>270</v>
      </c>
    </row>
    <row r="193" s="2" customFormat="1">
      <c r="A193" s="40"/>
      <c r="B193" s="41"/>
      <c r="C193" s="42"/>
      <c r="D193" s="222" t="s">
        <v>142</v>
      </c>
      <c r="E193" s="42"/>
      <c r="F193" s="223" t="s">
        <v>269</v>
      </c>
      <c r="G193" s="42"/>
      <c r="H193" s="42"/>
      <c r="I193" s="224"/>
      <c r="J193" s="42"/>
      <c r="K193" s="42"/>
      <c r="L193" s="46"/>
      <c r="M193" s="225"/>
      <c r="N193" s="226"/>
      <c r="O193" s="86"/>
      <c r="P193" s="86"/>
      <c r="Q193" s="86"/>
      <c r="R193" s="86"/>
      <c r="S193" s="86"/>
      <c r="T193" s="86"/>
      <c r="U193" s="87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142</v>
      </c>
      <c r="AU193" s="19" t="s">
        <v>86</v>
      </c>
    </row>
    <row r="194" s="2" customFormat="1">
      <c r="A194" s="40"/>
      <c r="B194" s="41"/>
      <c r="C194" s="42"/>
      <c r="D194" s="227" t="s">
        <v>143</v>
      </c>
      <c r="E194" s="42"/>
      <c r="F194" s="228" t="s">
        <v>271</v>
      </c>
      <c r="G194" s="42"/>
      <c r="H194" s="42"/>
      <c r="I194" s="224"/>
      <c r="J194" s="42"/>
      <c r="K194" s="42"/>
      <c r="L194" s="46"/>
      <c r="M194" s="225"/>
      <c r="N194" s="226"/>
      <c r="O194" s="86"/>
      <c r="P194" s="86"/>
      <c r="Q194" s="86"/>
      <c r="R194" s="86"/>
      <c r="S194" s="86"/>
      <c r="T194" s="86"/>
      <c r="U194" s="87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143</v>
      </c>
      <c r="AU194" s="19" t="s">
        <v>86</v>
      </c>
    </row>
    <row r="195" s="13" customFormat="1">
      <c r="A195" s="13"/>
      <c r="B195" s="229"/>
      <c r="C195" s="230"/>
      <c r="D195" s="222" t="s">
        <v>155</v>
      </c>
      <c r="E195" s="231" t="s">
        <v>20</v>
      </c>
      <c r="F195" s="232" t="s">
        <v>272</v>
      </c>
      <c r="G195" s="230"/>
      <c r="H195" s="233">
        <v>13.32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7"/>
      <c r="U195" s="238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155</v>
      </c>
      <c r="AU195" s="239" t="s">
        <v>86</v>
      </c>
      <c r="AV195" s="13" t="s">
        <v>86</v>
      </c>
      <c r="AW195" s="13" t="s">
        <v>37</v>
      </c>
      <c r="AX195" s="13" t="s">
        <v>74</v>
      </c>
      <c r="AY195" s="239" t="s">
        <v>133</v>
      </c>
    </row>
    <row r="196" s="13" customFormat="1">
      <c r="A196" s="13"/>
      <c r="B196" s="229"/>
      <c r="C196" s="230"/>
      <c r="D196" s="222" t="s">
        <v>155</v>
      </c>
      <c r="E196" s="231" t="s">
        <v>20</v>
      </c>
      <c r="F196" s="232" t="s">
        <v>273</v>
      </c>
      <c r="G196" s="230"/>
      <c r="H196" s="233">
        <v>13.860000000000001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7"/>
      <c r="U196" s="238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155</v>
      </c>
      <c r="AU196" s="239" t="s">
        <v>86</v>
      </c>
      <c r="AV196" s="13" t="s">
        <v>86</v>
      </c>
      <c r="AW196" s="13" t="s">
        <v>37</v>
      </c>
      <c r="AX196" s="13" t="s">
        <v>74</v>
      </c>
      <c r="AY196" s="239" t="s">
        <v>133</v>
      </c>
    </row>
    <row r="197" s="14" customFormat="1">
      <c r="A197" s="14"/>
      <c r="B197" s="240"/>
      <c r="C197" s="241"/>
      <c r="D197" s="222" t="s">
        <v>155</v>
      </c>
      <c r="E197" s="242" t="s">
        <v>20</v>
      </c>
      <c r="F197" s="243" t="s">
        <v>163</v>
      </c>
      <c r="G197" s="241"/>
      <c r="H197" s="244">
        <v>27.18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8"/>
      <c r="U197" s="249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155</v>
      </c>
      <c r="AU197" s="250" t="s">
        <v>86</v>
      </c>
      <c r="AV197" s="14" t="s">
        <v>140</v>
      </c>
      <c r="AW197" s="14" t="s">
        <v>37</v>
      </c>
      <c r="AX197" s="14" t="s">
        <v>22</v>
      </c>
      <c r="AY197" s="250" t="s">
        <v>133</v>
      </c>
    </row>
    <row r="198" s="2" customFormat="1" ht="16.5" customHeight="1">
      <c r="A198" s="40"/>
      <c r="B198" s="41"/>
      <c r="C198" s="252" t="s">
        <v>274</v>
      </c>
      <c r="D198" s="252" t="s">
        <v>275</v>
      </c>
      <c r="E198" s="253" t="s">
        <v>276</v>
      </c>
      <c r="F198" s="254" t="s">
        <v>277</v>
      </c>
      <c r="G198" s="255" t="s">
        <v>152</v>
      </c>
      <c r="H198" s="256">
        <v>32.195</v>
      </c>
      <c r="I198" s="257"/>
      <c r="J198" s="258">
        <f>ROUND(I198*H198,2)</f>
        <v>0</v>
      </c>
      <c r="K198" s="254" t="s">
        <v>139</v>
      </c>
      <c r="L198" s="259"/>
      <c r="M198" s="260" t="s">
        <v>20</v>
      </c>
      <c r="N198" s="261" t="s">
        <v>45</v>
      </c>
      <c r="O198" s="86"/>
      <c r="P198" s="218">
        <f>O198*H198</f>
        <v>0</v>
      </c>
      <c r="Q198" s="218">
        <v>0.00029999999999999997</v>
      </c>
      <c r="R198" s="218">
        <f>Q198*H198</f>
        <v>0.0096584999999999987</v>
      </c>
      <c r="S198" s="218">
        <v>0</v>
      </c>
      <c r="T198" s="218">
        <f>S198*H198</f>
        <v>0</v>
      </c>
      <c r="U198" s="219" t="s">
        <v>20</v>
      </c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0" t="s">
        <v>184</v>
      </c>
      <c r="AT198" s="220" t="s">
        <v>275</v>
      </c>
      <c r="AU198" s="220" t="s">
        <v>86</v>
      </c>
      <c r="AY198" s="19" t="s">
        <v>133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9" t="s">
        <v>22</v>
      </c>
      <c r="BK198" s="221">
        <f>ROUND(I198*H198,2)</f>
        <v>0</v>
      </c>
      <c r="BL198" s="19" t="s">
        <v>140</v>
      </c>
      <c r="BM198" s="220" t="s">
        <v>278</v>
      </c>
    </row>
    <row r="199" s="2" customFormat="1">
      <c r="A199" s="40"/>
      <c r="B199" s="41"/>
      <c r="C199" s="42"/>
      <c r="D199" s="222" t="s">
        <v>142</v>
      </c>
      <c r="E199" s="42"/>
      <c r="F199" s="223" t="s">
        <v>277</v>
      </c>
      <c r="G199" s="42"/>
      <c r="H199" s="42"/>
      <c r="I199" s="224"/>
      <c r="J199" s="42"/>
      <c r="K199" s="42"/>
      <c r="L199" s="46"/>
      <c r="M199" s="225"/>
      <c r="N199" s="226"/>
      <c r="O199" s="86"/>
      <c r="P199" s="86"/>
      <c r="Q199" s="86"/>
      <c r="R199" s="86"/>
      <c r="S199" s="86"/>
      <c r="T199" s="86"/>
      <c r="U199" s="87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142</v>
      </c>
      <c r="AU199" s="19" t="s">
        <v>86</v>
      </c>
    </row>
    <row r="200" s="13" customFormat="1">
      <c r="A200" s="13"/>
      <c r="B200" s="229"/>
      <c r="C200" s="230"/>
      <c r="D200" s="222" t="s">
        <v>155</v>
      </c>
      <c r="E200" s="231" t="s">
        <v>20</v>
      </c>
      <c r="F200" s="232" t="s">
        <v>279</v>
      </c>
      <c r="G200" s="230"/>
      <c r="H200" s="233">
        <v>32.194710000000001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7"/>
      <c r="U200" s="238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155</v>
      </c>
      <c r="AU200" s="239" t="s">
        <v>86</v>
      </c>
      <c r="AV200" s="13" t="s">
        <v>86</v>
      </c>
      <c r="AW200" s="13" t="s">
        <v>37</v>
      </c>
      <c r="AX200" s="13" t="s">
        <v>22</v>
      </c>
      <c r="AY200" s="239" t="s">
        <v>133</v>
      </c>
    </row>
    <row r="201" s="2" customFormat="1" ht="16.5" customHeight="1">
      <c r="A201" s="40"/>
      <c r="B201" s="41"/>
      <c r="C201" s="209" t="s">
        <v>280</v>
      </c>
      <c r="D201" s="209" t="s">
        <v>135</v>
      </c>
      <c r="E201" s="210" t="s">
        <v>281</v>
      </c>
      <c r="F201" s="211" t="s">
        <v>282</v>
      </c>
      <c r="G201" s="212" t="s">
        <v>172</v>
      </c>
      <c r="H201" s="213">
        <v>15.1</v>
      </c>
      <c r="I201" s="214"/>
      <c r="J201" s="215">
        <f>ROUND(I201*H201,2)</f>
        <v>0</v>
      </c>
      <c r="K201" s="211" t="s">
        <v>139</v>
      </c>
      <c r="L201" s="46"/>
      <c r="M201" s="216" t="s">
        <v>20</v>
      </c>
      <c r="N201" s="217" t="s">
        <v>45</v>
      </c>
      <c r="O201" s="86"/>
      <c r="P201" s="218">
        <f>O201*H201</f>
        <v>0</v>
      </c>
      <c r="Q201" s="218">
        <v>0.00114</v>
      </c>
      <c r="R201" s="218">
        <f>Q201*H201</f>
        <v>0.017214</v>
      </c>
      <c r="S201" s="218">
        <v>0</v>
      </c>
      <c r="T201" s="218">
        <f>S201*H201</f>
        <v>0</v>
      </c>
      <c r="U201" s="219" t="s">
        <v>20</v>
      </c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0" t="s">
        <v>140</v>
      </c>
      <c r="AT201" s="220" t="s">
        <v>135</v>
      </c>
      <c r="AU201" s="220" t="s">
        <v>86</v>
      </c>
      <c r="AY201" s="19" t="s">
        <v>133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9" t="s">
        <v>22</v>
      </c>
      <c r="BK201" s="221">
        <f>ROUND(I201*H201,2)</f>
        <v>0</v>
      </c>
      <c r="BL201" s="19" t="s">
        <v>140</v>
      </c>
      <c r="BM201" s="220" t="s">
        <v>283</v>
      </c>
    </row>
    <row r="202" s="2" customFormat="1">
      <c r="A202" s="40"/>
      <c r="B202" s="41"/>
      <c r="C202" s="42"/>
      <c r="D202" s="222" t="s">
        <v>142</v>
      </c>
      <c r="E202" s="42"/>
      <c r="F202" s="223" t="s">
        <v>282</v>
      </c>
      <c r="G202" s="42"/>
      <c r="H202" s="42"/>
      <c r="I202" s="224"/>
      <c r="J202" s="42"/>
      <c r="K202" s="42"/>
      <c r="L202" s="46"/>
      <c r="M202" s="225"/>
      <c r="N202" s="226"/>
      <c r="O202" s="86"/>
      <c r="P202" s="86"/>
      <c r="Q202" s="86"/>
      <c r="R202" s="86"/>
      <c r="S202" s="86"/>
      <c r="T202" s="86"/>
      <c r="U202" s="87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142</v>
      </c>
      <c r="AU202" s="19" t="s">
        <v>86</v>
      </c>
    </row>
    <row r="203" s="2" customFormat="1">
      <c r="A203" s="40"/>
      <c r="B203" s="41"/>
      <c r="C203" s="42"/>
      <c r="D203" s="227" t="s">
        <v>143</v>
      </c>
      <c r="E203" s="42"/>
      <c r="F203" s="228" t="s">
        <v>284</v>
      </c>
      <c r="G203" s="42"/>
      <c r="H203" s="42"/>
      <c r="I203" s="224"/>
      <c r="J203" s="42"/>
      <c r="K203" s="42"/>
      <c r="L203" s="46"/>
      <c r="M203" s="225"/>
      <c r="N203" s="226"/>
      <c r="O203" s="86"/>
      <c r="P203" s="86"/>
      <c r="Q203" s="86"/>
      <c r="R203" s="86"/>
      <c r="S203" s="86"/>
      <c r="T203" s="86"/>
      <c r="U203" s="87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143</v>
      </c>
      <c r="AU203" s="19" t="s">
        <v>86</v>
      </c>
    </row>
    <row r="204" s="13" customFormat="1">
      <c r="A204" s="13"/>
      <c r="B204" s="229"/>
      <c r="C204" s="230"/>
      <c r="D204" s="222" t="s">
        <v>155</v>
      </c>
      <c r="E204" s="231" t="s">
        <v>20</v>
      </c>
      <c r="F204" s="232" t="s">
        <v>285</v>
      </c>
      <c r="G204" s="230"/>
      <c r="H204" s="233">
        <v>7.4000000000000004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7"/>
      <c r="U204" s="238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155</v>
      </c>
      <c r="AU204" s="239" t="s">
        <v>86</v>
      </c>
      <c r="AV204" s="13" t="s">
        <v>86</v>
      </c>
      <c r="AW204" s="13" t="s">
        <v>37</v>
      </c>
      <c r="AX204" s="13" t="s">
        <v>74</v>
      </c>
      <c r="AY204" s="239" t="s">
        <v>133</v>
      </c>
    </row>
    <row r="205" s="13" customFormat="1">
      <c r="A205" s="13"/>
      <c r="B205" s="229"/>
      <c r="C205" s="230"/>
      <c r="D205" s="222" t="s">
        <v>155</v>
      </c>
      <c r="E205" s="231" t="s">
        <v>20</v>
      </c>
      <c r="F205" s="232" t="s">
        <v>286</v>
      </c>
      <c r="G205" s="230"/>
      <c r="H205" s="233">
        <v>7.7000000000000002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7"/>
      <c r="U205" s="238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155</v>
      </c>
      <c r="AU205" s="239" t="s">
        <v>86</v>
      </c>
      <c r="AV205" s="13" t="s">
        <v>86</v>
      </c>
      <c r="AW205" s="13" t="s">
        <v>37</v>
      </c>
      <c r="AX205" s="13" t="s">
        <v>74</v>
      </c>
      <c r="AY205" s="239" t="s">
        <v>133</v>
      </c>
    </row>
    <row r="206" s="14" customFormat="1">
      <c r="A206" s="14"/>
      <c r="B206" s="240"/>
      <c r="C206" s="241"/>
      <c r="D206" s="222" t="s">
        <v>155</v>
      </c>
      <c r="E206" s="242" t="s">
        <v>20</v>
      </c>
      <c r="F206" s="243" t="s">
        <v>163</v>
      </c>
      <c r="G206" s="241"/>
      <c r="H206" s="244">
        <v>15.100000000000001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8"/>
      <c r="U206" s="249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155</v>
      </c>
      <c r="AU206" s="250" t="s">
        <v>86</v>
      </c>
      <c r="AV206" s="14" t="s">
        <v>140</v>
      </c>
      <c r="AW206" s="14" t="s">
        <v>37</v>
      </c>
      <c r="AX206" s="14" t="s">
        <v>22</v>
      </c>
      <c r="AY206" s="250" t="s">
        <v>133</v>
      </c>
    </row>
    <row r="207" s="2" customFormat="1" ht="16.5" customHeight="1">
      <c r="A207" s="40"/>
      <c r="B207" s="41"/>
      <c r="C207" s="209" t="s">
        <v>287</v>
      </c>
      <c r="D207" s="209" t="s">
        <v>135</v>
      </c>
      <c r="E207" s="210" t="s">
        <v>288</v>
      </c>
      <c r="F207" s="211" t="s">
        <v>289</v>
      </c>
      <c r="G207" s="212" t="s">
        <v>180</v>
      </c>
      <c r="H207" s="213">
        <v>2.6459999999999999</v>
      </c>
      <c r="I207" s="214"/>
      <c r="J207" s="215">
        <f>ROUND(I207*H207,2)</f>
        <v>0</v>
      </c>
      <c r="K207" s="211" t="s">
        <v>139</v>
      </c>
      <c r="L207" s="46"/>
      <c r="M207" s="216" t="s">
        <v>20</v>
      </c>
      <c r="N207" s="217" t="s">
        <v>45</v>
      </c>
      <c r="O207" s="86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8">
        <f>S207*H207</f>
        <v>0</v>
      </c>
      <c r="U207" s="219" t="s">
        <v>20</v>
      </c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0" t="s">
        <v>140</v>
      </c>
      <c r="AT207" s="220" t="s">
        <v>135</v>
      </c>
      <c r="AU207" s="220" t="s">
        <v>86</v>
      </c>
      <c r="AY207" s="19" t="s">
        <v>133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9" t="s">
        <v>22</v>
      </c>
      <c r="BK207" s="221">
        <f>ROUND(I207*H207,2)</f>
        <v>0</v>
      </c>
      <c r="BL207" s="19" t="s">
        <v>140</v>
      </c>
      <c r="BM207" s="220" t="s">
        <v>290</v>
      </c>
    </row>
    <row r="208" s="2" customFormat="1">
      <c r="A208" s="40"/>
      <c r="B208" s="41"/>
      <c r="C208" s="42"/>
      <c r="D208" s="222" t="s">
        <v>142</v>
      </c>
      <c r="E208" s="42"/>
      <c r="F208" s="223" t="s">
        <v>289</v>
      </c>
      <c r="G208" s="42"/>
      <c r="H208" s="42"/>
      <c r="I208" s="224"/>
      <c r="J208" s="42"/>
      <c r="K208" s="42"/>
      <c r="L208" s="46"/>
      <c r="M208" s="225"/>
      <c r="N208" s="226"/>
      <c r="O208" s="86"/>
      <c r="P208" s="86"/>
      <c r="Q208" s="86"/>
      <c r="R208" s="86"/>
      <c r="S208" s="86"/>
      <c r="T208" s="86"/>
      <c r="U208" s="87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142</v>
      </c>
      <c r="AU208" s="19" t="s">
        <v>86</v>
      </c>
    </row>
    <row r="209" s="2" customFormat="1">
      <c r="A209" s="40"/>
      <c r="B209" s="41"/>
      <c r="C209" s="42"/>
      <c r="D209" s="227" t="s">
        <v>143</v>
      </c>
      <c r="E209" s="42"/>
      <c r="F209" s="228" t="s">
        <v>291</v>
      </c>
      <c r="G209" s="42"/>
      <c r="H209" s="42"/>
      <c r="I209" s="224"/>
      <c r="J209" s="42"/>
      <c r="K209" s="42"/>
      <c r="L209" s="46"/>
      <c r="M209" s="225"/>
      <c r="N209" s="226"/>
      <c r="O209" s="86"/>
      <c r="P209" s="86"/>
      <c r="Q209" s="86"/>
      <c r="R209" s="86"/>
      <c r="S209" s="86"/>
      <c r="T209" s="86"/>
      <c r="U209" s="87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143</v>
      </c>
      <c r="AU209" s="19" t="s">
        <v>86</v>
      </c>
    </row>
    <row r="210" s="13" customFormat="1">
      <c r="A210" s="13"/>
      <c r="B210" s="229"/>
      <c r="C210" s="230"/>
      <c r="D210" s="222" t="s">
        <v>155</v>
      </c>
      <c r="E210" s="231" t="s">
        <v>20</v>
      </c>
      <c r="F210" s="232" t="s">
        <v>292</v>
      </c>
      <c r="G210" s="230"/>
      <c r="H210" s="233">
        <v>2.6459999999999995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7"/>
      <c r="U210" s="238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155</v>
      </c>
      <c r="AU210" s="239" t="s">
        <v>86</v>
      </c>
      <c r="AV210" s="13" t="s">
        <v>86</v>
      </c>
      <c r="AW210" s="13" t="s">
        <v>37</v>
      </c>
      <c r="AX210" s="13" t="s">
        <v>22</v>
      </c>
      <c r="AY210" s="239" t="s">
        <v>133</v>
      </c>
    </row>
    <row r="211" s="2" customFormat="1" ht="16.5" customHeight="1">
      <c r="A211" s="40"/>
      <c r="B211" s="41"/>
      <c r="C211" s="209" t="s">
        <v>293</v>
      </c>
      <c r="D211" s="209" t="s">
        <v>135</v>
      </c>
      <c r="E211" s="210" t="s">
        <v>294</v>
      </c>
      <c r="F211" s="211" t="s">
        <v>295</v>
      </c>
      <c r="G211" s="212" t="s">
        <v>180</v>
      </c>
      <c r="H211" s="213">
        <v>3.1709999999999998</v>
      </c>
      <c r="I211" s="214"/>
      <c r="J211" s="215">
        <f>ROUND(I211*H211,2)</f>
        <v>0</v>
      </c>
      <c r="K211" s="211" t="s">
        <v>139</v>
      </c>
      <c r="L211" s="46"/>
      <c r="M211" s="216" t="s">
        <v>20</v>
      </c>
      <c r="N211" s="217" t="s">
        <v>45</v>
      </c>
      <c r="O211" s="86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8">
        <f>S211*H211</f>
        <v>0</v>
      </c>
      <c r="U211" s="219" t="s">
        <v>20</v>
      </c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0" t="s">
        <v>140</v>
      </c>
      <c r="AT211" s="220" t="s">
        <v>135</v>
      </c>
      <c r="AU211" s="220" t="s">
        <v>86</v>
      </c>
      <c r="AY211" s="19" t="s">
        <v>133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9" t="s">
        <v>22</v>
      </c>
      <c r="BK211" s="221">
        <f>ROUND(I211*H211,2)</f>
        <v>0</v>
      </c>
      <c r="BL211" s="19" t="s">
        <v>140</v>
      </c>
      <c r="BM211" s="220" t="s">
        <v>296</v>
      </c>
    </row>
    <row r="212" s="2" customFormat="1">
      <c r="A212" s="40"/>
      <c r="B212" s="41"/>
      <c r="C212" s="42"/>
      <c r="D212" s="222" t="s">
        <v>142</v>
      </c>
      <c r="E212" s="42"/>
      <c r="F212" s="223" t="s">
        <v>295</v>
      </c>
      <c r="G212" s="42"/>
      <c r="H212" s="42"/>
      <c r="I212" s="224"/>
      <c r="J212" s="42"/>
      <c r="K212" s="42"/>
      <c r="L212" s="46"/>
      <c r="M212" s="225"/>
      <c r="N212" s="226"/>
      <c r="O212" s="86"/>
      <c r="P212" s="86"/>
      <c r="Q212" s="86"/>
      <c r="R212" s="86"/>
      <c r="S212" s="86"/>
      <c r="T212" s="86"/>
      <c r="U212" s="87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142</v>
      </c>
      <c r="AU212" s="19" t="s">
        <v>86</v>
      </c>
    </row>
    <row r="213" s="2" customFormat="1">
      <c r="A213" s="40"/>
      <c r="B213" s="41"/>
      <c r="C213" s="42"/>
      <c r="D213" s="227" t="s">
        <v>143</v>
      </c>
      <c r="E213" s="42"/>
      <c r="F213" s="228" t="s">
        <v>297</v>
      </c>
      <c r="G213" s="42"/>
      <c r="H213" s="42"/>
      <c r="I213" s="224"/>
      <c r="J213" s="42"/>
      <c r="K213" s="42"/>
      <c r="L213" s="46"/>
      <c r="M213" s="225"/>
      <c r="N213" s="226"/>
      <c r="O213" s="86"/>
      <c r="P213" s="86"/>
      <c r="Q213" s="86"/>
      <c r="R213" s="86"/>
      <c r="S213" s="86"/>
      <c r="T213" s="86"/>
      <c r="U213" s="87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143</v>
      </c>
      <c r="AU213" s="19" t="s">
        <v>86</v>
      </c>
    </row>
    <row r="214" s="13" customFormat="1">
      <c r="A214" s="13"/>
      <c r="B214" s="229"/>
      <c r="C214" s="230"/>
      <c r="D214" s="222" t="s">
        <v>155</v>
      </c>
      <c r="E214" s="231" t="s">
        <v>20</v>
      </c>
      <c r="F214" s="232" t="s">
        <v>298</v>
      </c>
      <c r="G214" s="230"/>
      <c r="H214" s="233">
        <v>1.5540000000000003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7"/>
      <c r="U214" s="238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155</v>
      </c>
      <c r="AU214" s="239" t="s">
        <v>86</v>
      </c>
      <c r="AV214" s="13" t="s">
        <v>86</v>
      </c>
      <c r="AW214" s="13" t="s">
        <v>37</v>
      </c>
      <c r="AX214" s="13" t="s">
        <v>74</v>
      </c>
      <c r="AY214" s="239" t="s">
        <v>133</v>
      </c>
    </row>
    <row r="215" s="13" customFormat="1">
      <c r="A215" s="13"/>
      <c r="B215" s="229"/>
      <c r="C215" s="230"/>
      <c r="D215" s="222" t="s">
        <v>155</v>
      </c>
      <c r="E215" s="231" t="s">
        <v>20</v>
      </c>
      <c r="F215" s="232" t="s">
        <v>299</v>
      </c>
      <c r="G215" s="230"/>
      <c r="H215" s="233">
        <v>1.6170000000000002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7"/>
      <c r="U215" s="238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155</v>
      </c>
      <c r="AU215" s="239" t="s">
        <v>86</v>
      </c>
      <c r="AV215" s="13" t="s">
        <v>86</v>
      </c>
      <c r="AW215" s="13" t="s">
        <v>37</v>
      </c>
      <c r="AX215" s="13" t="s">
        <v>74</v>
      </c>
      <c r="AY215" s="239" t="s">
        <v>133</v>
      </c>
    </row>
    <row r="216" s="14" customFormat="1">
      <c r="A216" s="14"/>
      <c r="B216" s="240"/>
      <c r="C216" s="241"/>
      <c r="D216" s="222" t="s">
        <v>155</v>
      </c>
      <c r="E216" s="242" t="s">
        <v>20</v>
      </c>
      <c r="F216" s="243" t="s">
        <v>163</v>
      </c>
      <c r="G216" s="241"/>
      <c r="H216" s="244">
        <v>3.1710000000000003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8"/>
      <c r="U216" s="249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155</v>
      </c>
      <c r="AU216" s="250" t="s">
        <v>86</v>
      </c>
      <c r="AV216" s="14" t="s">
        <v>140</v>
      </c>
      <c r="AW216" s="14" t="s">
        <v>37</v>
      </c>
      <c r="AX216" s="14" t="s">
        <v>22</v>
      </c>
      <c r="AY216" s="250" t="s">
        <v>133</v>
      </c>
    </row>
    <row r="217" s="2" customFormat="1" ht="24.15" customHeight="1">
      <c r="A217" s="40"/>
      <c r="B217" s="41"/>
      <c r="C217" s="209" t="s">
        <v>300</v>
      </c>
      <c r="D217" s="209" t="s">
        <v>135</v>
      </c>
      <c r="E217" s="210" t="s">
        <v>301</v>
      </c>
      <c r="F217" s="211" t="s">
        <v>302</v>
      </c>
      <c r="G217" s="212" t="s">
        <v>180</v>
      </c>
      <c r="H217" s="213">
        <v>6.0339999999999998</v>
      </c>
      <c r="I217" s="214"/>
      <c r="J217" s="215">
        <f>ROUND(I217*H217,2)</f>
        <v>0</v>
      </c>
      <c r="K217" s="211" t="s">
        <v>139</v>
      </c>
      <c r="L217" s="46"/>
      <c r="M217" s="216" t="s">
        <v>20</v>
      </c>
      <c r="N217" s="217" t="s">
        <v>45</v>
      </c>
      <c r="O217" s="86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8">
        <f>S217*H217</f>
        <v>0</v>
      </c>
      <c r="U217" s="219" t="s">
        <v>20</v>
      </c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0" t="s">
        <v>140</v>
      </c>
      <c r="AT217" s="220" t="s">
        <v>135</v>
      </c>
      <c r="AU217" s="220" t="s">
        <v>86</v>
      </c>
      <c r="AY217" s="19" t="s">
        <v>133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9" t="s">
        <v>22</v>
      </c>
      <c r="BK217" s="221">
        <f>ROUND(I217*H217,2)</f>
        <v>0</v>
      </c>
      <c r="BL217" s="19" t="s">
        <v>140</v>
      </c>
      <c r="BM217" s="220" t="s">
        <v>303</v>
      </c>
    </row>
    <row r="218" s="2" customFormat="1">
      <c r="A218" s="40"/>
      <c r="B218" s="41"/>
      <c r="C218" s="42"/>
      <c r="D218" s="222" t="s">
        <v>142</v>
      </c>
      <c r="E218" s="42"/>
      <c r="F218" s="223" t="s">
        <v>302</v>
      </c>
      <c r="G218" s="42"/>
      <c r="H218" s="42"/>
      <c r="I218" s="224"/>
      <c r="J218" s="42"/>
      <c r="K218" s="42"/>
      <c r="L218" s="46"/>
      <c r="M218" s="225"/>
      <c r="N218" s="226"/>
      <c r="O218" s="86"/>
      <c r="P218" s="86"/>
      <c r="Q218" s="86"/>
      <c r="R218" s="86"/>
      <c r="S218" s="86"/>
      <c r="T218" s="86"/>
      <c r="U218" s="87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142</v>
      </c>
      <c r="AU218" s="19" t="s">
        <v>86</v>
      </c>
    </row>
    <row r="219" s="2" customFormat="1">
      <c r="A219" s="40"/>
      <c r="B219" s="41"/>
      <c r="C219" s="42"/>
      <c r="D219" s="227" t="s">
        <v>143</v>
      </c>
      <c r="E219" s="42"/>
      <c r="F219" s="228" t="s">
        <v>304</v>
      </c>
      <c r="G219" s="42"/>
      <c r="H219" s="42"/>
      <c r="I219" s="224"/>
      <c r="J219" s="42"/>
      <c r="K219" s="42"/>
      <c r="L219" s="46"/>
      <c r="M219" s="225"/>
      <c r="N219" s="226"/>
      <c r="O219" s="86"/>
      <c r="P219" s="86"/>
      <c r="Q219" s="86"/>
      <c r="R219" s="86"/>
      <c r="S219" s="86"/>
      <c r="T219" s="86"/>
      <c r="U219" s="87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143</v>
      </c>
      <c r="AU219" s="19" t="s">
        <v>86</v>
      </c>
    </row>
    <row r="220" s="2" customFormat="1">
      <c r="A220" s="40"/>
      <c r="B220" s="41"/>
      <c r="C220" s="42"/>
      <c r="D220" s="222" t="s">
        <v>175</v>
      </c>
      <c r="E220" s="42"/>
      <c r="F220" s="251" t="s">
        <v>305</v>
      </c>
      <c r="G220" s="42"/>
      <c r="H220" s="42"/>
      <c r="I220" s="224"/>
      <c r="J220" s="42"/>
      <c r="K220" s="42"/>
      <c r="L220" s="46"/>
      <c r="M220" s="225"/>
      <c r="N220" s="226"/>
      <c r="O220" s="86"/>
      <c r="P220" s="86"/>
      <c r="Q220" s="86"/>
      <c r="R220" s="86"/>
      <c r="S220" s="86"/>
      <c r="T220" s="86"/>
      <c r="U220" s="87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175</v>
      </c>
      <c r="AU220" s="19" t="s">
        <v>86</v>
      </c>
    </row>
    <row r="221" s="15" customFormat="1">
      <c r="A221" s="15"/>
      <c r="B221" s="262"/>
      <c r="C221" s="263"/>
      <c r="D221" s="222" t="s">
        <v>155</v>
      </c>
      <c r="E221" s="264" t="s">
        <v>20</v>
      </c>
      <c r="F221" s="265" t="s">
        <v>306</v>
      </c>
      <c r="G221" s="263"/>
      <c r="H221" s="264" t="s">
        <v>20</v>
      </c>
      <c r="I221" s="266"/>
      <c r="J221" s="263"/>
      <c r="K221" s="263"/>
      <c r="L221" s="267"/>
      <c r="M221" s="268"/>
      <c r="N221" s="269"/>
      <c r="O221" s="269"/>
      <c r="P221" s="269"/>
      <c r="Q221" s="269"/>
      <c r="R221" s="269"/>
      <c r="S221" s="269"/>
      <c r="T221" s="269"/>
      <c r="U221" s="270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1" t="s">
        <v>155</v>
      </c>
      <c r="AU221" s="271" t="s">
        <v>86</v>
      </c>
      <c r="AV221" s="15" t="s">
        <v>22</v>
      </c>
      <c r="AW221" s="15" t="s">
        <v>37</v>
      </c>
      <c r="AX221" s="15" t="s">
        <v>74</v>
      </c>
      <c r="AY221" s="271" t="s">
        <v>133</v>
      </c>
    </row>
    <row r="222" s="13" customFormat="1">
      <c r="A222" s="13"/>
      <c r="B222" s="229"/>
      <c r="C222" s="230"/>
      <c r="D222" s="222" t="s">
        <v>155</v>
      </c>
      <c r="E222" s="231" t="s">
        <v>20</v>
      </c>
      <c r="F222" s="232" t="s">
        <v>307</v>
      </c>
      <c r="G222" s="230"/>
      <c r="H222" s="233">
        <v>3.0170250000000003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7"/>
      <c r="U222" s="238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155</v>
      </c>
      <c r="AU222" s="239" t="s">
        <v>86</v>
      </c>
      <c r="AV222" s="13" t="s">
        <v>86</v>
      </c>
      <c r="AW222" s="13" t="s">
        <v>37</v>
      </c>
      <c r="AX222" s="13" t="s">
        <v>74</v>
      </c>
      <c r="AY222" s="239" t="s">
        <v>133</v>
      </c>
    </row>
    <row r="223" s="13" customFormat="1">
      <c r="A223" s="13"/>
      <c r="B223" s="229"/>
      <c r="C223" s="230"/>
      <c r="D223" s="222" t="s">
        <v>155</v>
      </c>
      <c r="E223" s="231" t="s">
        <v>20</v>
      </c>
      <c r="F223" s="232" t="s">
        <v>308</v>
      </c>
      <c r="G223" s="230"/>
      <c r="H223" s="233">
        <v>3.0170250000000003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7"/>
      <c r="U223" s="238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155</v>
      </c>
      <c r="AU223" s="239" t="s">
        <v>86</v>
      </c>
      <c r="AV223" s="13" t="s">
        <v>86</v>
      </c>
      <c r="AW223" s="13" t="s">
        <v>37</v>
      </c>
      <c r="AX223" s="13" t="s">
        <v>74</v>
      </c>
      <c r="AY223" s="239" t="s">
        <v>133</v>
      </c>
    </row>
    <row r="224" s="14" customFormat="1">
      <c r="A224" s="14"/>
      <c r="B224" s="240"/>
      <c r="C224" s="241"/>
      <c r="D224" s="222" t="s">
        <v>155</v>
      </c>
      <c r="E224" s="242" t="s">
        <v>20</v>
      </c>
      <c r="F224" s="243" t="s">
        <v>163</v>
      </c>
      <c r="G224" s="241"/>
      <c r="H224" s="244">
        <v>6.0340500000000006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8"/>
      <c r="U224" s="249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155</v>
      </c>
      <c r="AU224" s="250" t="s">
        <v>86</v>
      </c>
      <c r="AV224" s="14" t="s">
        <v>140</v>
      </c>
      <c r="AW224" s="14" t="s">
        <v>37</v>
      </c>
      <c r="AX224" s="14" t="s">
        <v>22</v>
      </c>
      <c r="AY224" s="250" t="s">
        <v>133</v>
      </c>
    </row>
    <row r="225" s="2" customFormat="1" ht="24.15" customHeight="1">
      <c r="A225" s="40"/>
      <c r="B225" s="41"/>
      <c r="C225" s="209" t="s">
        <v>309</v>
      </c>
      <c r="D225" s="209" t="s">
        <v>135</v>
      </c>
      <c r="E225" s="210" t="s">
        <v>310</v>
      </c>
      <c r="F225" s="211" t="s">
        <v>311</v>
      </c>
      <c r="G225" s="212" t="s">
        <v>180</v>
      </c>
      <c r="H225" s="213">
        <v>10.85</v>
      </c>
      <c r="I225" s="214"/>
      <c r="J225" s="215">
        <f>ROUND(I225*H225,2)</f>
        <v>0</v>
      </c>
      <c r="K225" s="211" t="s">
        <v>139</v>
      </c>
      <c r="L225" s="46"/>
      <c r="M225" s="216" t="s">
        <v>20</v>
      </c>
      <c r="N225" s="217" t="s">
        <v>45</v>
      </c>
      <c r="O225" s="86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8">
        <f>S225*H225</f>
        <v>0</v>
      </c>
      <c r="U225" s="219" t="s">
        <v>20</v>
      </c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0" t="s">
        <v>140</v>
      </c>
      <c r="AT225" s="220" t="s">
        <v>135</v>
      </c>
      <c r="AU225" s="220" t="s">
        <v>86</v>
      </c>
      <c r="AY225" s="19" t="s">
        <v>133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9" t="s">
        <v>22</v>
      </c>
      <c r="BK225" s="221">
        <f>ROUND(I225*H225,2)</f>
        <v>0</v>
      </c>
      <c r="BL225" s="19" t="s">
        <v>140</v>
      </c>
      <c r="BM225" s="220" t="s">
        <v>312</v>
      </c>
    </row>
    <row r="226" s="2" customFormat="1">
      <c r="A226" s="40"/>
      <c r="B226" s="41"/>
      <c r="C226" s="42"/>
      <c r="D226" s="222" t="s">
        <v>142</v>
      </c>
      <c r="E226" s="42"/>
      <c r="F226" s="223" t="s">
        <v>311</v>
      </c>
      <c r="G226" s="42"/>
      <c r="H226" s="42"/>
      <c r="I226" s="224"/>
      <c r="J226" s="42"/>
      <c r="K226" s="42"/>
      <c r="L226" s="46"/>
      <c r="M226" s="225"/>
      <c r="N226" s="226"/>
      <c r="O226" s="86"/>
      <c r="P226" s="86"/>
      <c r="Q226" s="86"/>
      <c r="R226" s="86"/>
      <c r="S226" s="86"/>
      <c r="T226" s="86"/>
      <c r="U226" s="87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142</v>
      </c>
      <c r="AU226" s="19" t="s">
        <v>86</v>
      </c>
    </row>
    <row r="227" s="2" customFormat="1">
      <c r="A227" s="40"/>
      <c r="B227" s="41"/>
      <c r="C227" s="42"/>
      <c r="D227" s="227" t="s">
        <v>143</v>
      </c>
      <c r="E227" s="42"/>
      <c r="F227" s="228" t="s">
        <v>313</v>
      </c>
      <c r="G227" s="42"/>
      <c r="H227" s="42"/>
      <c r="I227" s="224"/>
      <c r="J227" s="42"/>
      <c r="K227" s="42"/>
      <c r="L227" s="46"/>
      <c r="M227" s="225"/>
      <c r="N227" s="226"/>
      <c r="O227" s="86"/>
      <c r="P227" s="86"/>
      <c r="Q227" s="86"/>
      <c r="R227" s="86"/>
      <c r="S227" s="86"/>
      <c r="T227" s="86"/>
      <c r="U227" s="87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143</v>
      </c>
      <c r="AU227" s="19" t="s">
        <v>86</v>
      </c>
    </row>
    <row r="228" s="2" customFormat="1">
      <c r="A228" s="40"/>
      <c r="B228" s="41"/>
      <c r="C228" s="42"/>
      <c r="D228" s="222" t="s">
        <v>175</v>
      </c>
      <c r="E228" s="42"/>
      <c r="F228" s="251" t="s">
        <v>305</v>
      </c>
      <c r="G228" s="42"/>
      <c r="H228" s="42"/>
      <c r="I228" s="224"/>
      <c r="J228" s="42"/>
      <c r="K228" s="42"/>
      <c r="L228" s="46"/>
      <c r="M228" s="225"/>
      <c r="N228" s="226"/>
      <c r="O228" s="86"/>
      <c r="P228" s="86"/>
      <c r="Q228" s="86"/>
      <c r="R228" s="86"/>
      <c r="S228" s="86"/>
      <c r="T228" s="86"/>
      <c r="U228" s="87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175</v>
      </c>
      <c r="AU228" s="19" t="s">
        <v>86</v>
      </c>
    </row>
    <row r="229" s="2" customFormat="1" ht="21.75" customHeight="1">
      <c r="A229" s="40"/>
      <c r="B229" s="41"/>
      <c r="C229" s="209" t="s">
        <v>314</v>
      </c>
      <c r="D229" s="209" t="s">
        <v>135</v>
      </c>
      <c r="E229" s="210" t="s">
        <v>315</v>
      </c>
      <c r="F229" s="211" t="s">
        <v>316</v>
      </c>
      <c r="G229" s="212" t="s">
        <v>180</v>
      </c>
      <c r="H229" s="213">
        <v>16.884</v>
      </c>
      <c r="I229" s="214"/>
      <c r="J229" s="215">
        <f>ROUND(I229*H229,2)</f>
        <v>0</v>
      </c>
      <c r="K229" s="211" t="s">
        <v>139</v>
      </c>
      <c r="L229" s="46"/>
      <c r="M229" s="216" t="s">
        <v>20</v>
      </c>
      <c r="N229" s="217" t="s">
        <v>45</v>
      </c>
      <c r="O229" s="86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8">
        <f>S229*H229</f>
        <v>0</v>
      </c>
      <c r="U229" s="219" t="s">
        <v>20</v>
      </c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0" t="s">
        <v>140</v>
      </c>
      <c r="AT229" s="220" t="s">
        <v>135</v>
      </c>
      <c r="AU229" s="220" t="s">
        <v>86</v>
      </c>
      <c r="AY229" s="19" t="s">
        <v>133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9" t="s">
        <v>22</v>
      </c>
      <c r="BK229" s="221">
        <f>ROUND(I229*H229,2)</f>
        <v>0</v>
      </c>
      <c r="BL229" s="19" t="s">
        <v>140</v>
      </c>
      <c r="BM229" s="220" t="s">
        <v>317</v>
      </c>
    </row>
    <row r="230" s="2" customFormat="1">
      <c r="A230" s="40"/>
      <c r="B230" s="41"/>
      <c r="C230" s="42"/>
      <c r="D230" s="222" t="s">
        <v>142</v>
      </c>
      <c r="E230" s="42"/>
      <c r="F230" s="223" t="s">
        <v>316</v>
      </c>
      <c r="G230" s="42"/>
      <c r="H230" s="42"/>
      <c r="I230" s="224"/>
      <c r="J230" s="42"/>
      <c r="K230" s="42"/>
      <c r="L230" s="46"/>
      <c r="M230" s="225"/>
      <c r="N230" s="226"/>
      <c r="O230" s="86"/>
      <c r="P230" s="86"/>
      <c r="Q230" s="86"/>
      <c r="R230" s="86"/>
      <c r="S230" s="86"/>
      <c r="T230" s="86"/>
      <c r="U230" s="87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142</v>
      </c>
      <c r="AU230" s="19" t="s">
        <v>86</v>
      </c>
    </row>
    <row r="231" s="2" customFormat="1">
      <c r="A231" s="40"/>
      <c r="B231" s="41"/>
      <c r="C231" s="42"/>
      <c r="D231" s="227" t="s">
        <v>143</v>
      </c>
      <c r="E231" s="42"/>
      <c r="F231" s="228" t="s">
        <v>318</v>
      </c>
      <c r="G231" s="42"/>
      <c r="H231" s="42"/>
      <c r="I231" s="224"/>
      <c r="J231" s="42"/>
      <c r="K231" s="42"/>
      <c r="L231" s="46"/>
      <c r="M231" s="225"/>
      <c r="N231" s="226"/>
      <c r="O231" s="86"/>
      <c r="P231" s="86"/>
      <c r="Q231" s="86"/>
      <c r="R231" s="86"/>
      <c r="S231" s="86"/>
      <c r="T231" s="86"/>
      <c r="U231" s="87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143</v>
      </c>
      <c r="AU231" s="19" t="s">
        <v>86</v>
      </c>
    </row>
    <row r="232" s="13" customFormat="1">
      <c r="A232" s="13"/>
      <c r="B232" s="229"/>
      <c r="C232" s="230"/>
      <c r="D232" s="222" t="s">
        <v>155</v>
      </c>
      <c r="E232" s="231" t="s">
        <v>20</v>
      </c>
      <c r="F232" s="232" t="s">
        <v>319</v>
      </c>
      <c r="G232" s="230"/>
      <c r="H232" s="233">
        <v>6.0339999999999998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7"/>
      <c r="U232" s="238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155</v>
      </c>
      <c r="AU232" s="239" t="s">
        <v>86</v>
      </c>
      <c r="AV232" s="13" t="s">
        <v>86</v>
      </c>
      <c r="AW232" s="13" t="s">
        <v>37</v>
      </c>
      <c r="AX232" s="13" t="s">
        <v>74</v>
      </c>
      <c r="AY232" s="239" t="s">
        <v>133</v>
      </c>
    </row>
    <row r="233" s="13" customFormat="1">
      <c r="A233" s="13"/>
      <c r="B233" s="229"/>
      <c r="C233" s="230"/>
      <c r="D233" s="222" t="s">
        <v>155</v>
      </c>
      <c r="E233" s="231" t="s">
        <v>20</v>
      </c>
      <c r="F233" s="232" t="s">
        <v>320</v>
      </c>
      <c r="G233" s="230"/>
      <c r="H233" s="233">
        <v>10.85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7"/>
      <c r="U233" s="238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155</v>
      </c>
      <c r="AU233" s="239" t="s">
        <v>86</v>
      </c>
      <c r="AV233" s="13" t="s">
        <v>86</v>
      </c>
      <c r="AW233" s="13" t="s">
        <v>37</v>
      </c>
      <c r="AX233" s="13" t="s">
        <v>74</v>
      </c>
      <c r="AY233" s="239" t="s">
        <v>133</v>
      </c>
    </row>
    <row r="234" s="14" customFormat="1">
      <c r="A234" s="14"/>
      <c r="B234" s="240"/>
      <c r="C234" s="241"/>
      <c r="D234" s="222" t="s">
        <v>155</v>
      </c>
      <c r="E234" s="242" t="s">
        <v>20</v>
      </c>
      <c r="F234" s="243" t="s">
        <v>163</v>
      </c>
      <c r="G234" s="241"/>
      <c r="H234" s="244">
        <v>16.884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8"/>
      <c r="U234" s="249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155</v>
      </c>
      <c r="AU234" s="250" t="s">
        <v>86</v>
      </c>
      <c r="AV234" s="14" t="s">
        <v>140</v>
      </c>
      <c r="AW234" s="14" t="s">
        <v>37</v>
      </c>
      <c r="AX234" s="14" t="s">
        <v>22</v>
      </c>
      <c r="AY234" s="250" t="s">
        <v>133</v>
      </c>
    </row>
    <row r="235" s="2" customFormat="1" ht="16.5" customHeight="1">
      <c r="A235" s="40"/>
      <c r="B235" s="41"/>
      <c r="C235" s="209" t="s">
        <v>321</v>
      </c>
      <c r="D235" s="209" t="s">
        <v>135</v>
      </c>
      <c r="E235" s="210" t="s">
        <v>322</v>
      </c>
      <c r="F235" s="211" t="s">
        <v>323</v>
      </c>
      <c r="G235" s="212" t="s">
        <v>152</v>
      </c>
      <c r="H235" s="213">
        <v>12.952</v>
      </c>
      <c r="I235" s="214"/>
      <c r="J235" s="215">
        <f>ROUND(I235*H235,2)</f>
        <v>0</v>
      </c>
      <c r="K235" s="211" t="s">
        <v>139</v>
      </c>
      <c r="L235" s="46"/>
      <c r="M235" s="216" t="s">
        <v>20</v>
      </c>
      <c r="N235" s="217" t="s">
        <v>45</v>
      </c>
      <c r="O235" s="86"/>
      <c r="P235" s="218">
        <f>O235*H235</f>
        <v>0</v>
      </c>
      <c r="Q235" s="218">
        <v>0.0012999999999999999</v>
      </c>
      <c r="R235" s="218">
        <f>Q235*H235</f>
        <v>0.016837599999999998</v>
      </c>
      <c r="S235" s="218">
        <v>0</v>
      </c>
      <c r="T235" s="218">
        <f>S235*H235</f>
        <v>0</v>
      </c>
      <c r="U235" s="219" t="s">
        <v>20</v>
      </c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0" t="s">
        <v>140</v>
      </c>
      <c r="AT235" s="220" t="s">
        <v>135</v>
      </c>
      <c r="AU235" s="220" t="s">
        <v>86</v>
      </c>
      <c r="AY235" s="19" t="s">
        <v>133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9" t="s">
        <v>22</v>
      </c>
      <c r="BK235" s="221">
        <f>ROUND(I235*H235,2)</f>
        <v>0</v>
      </c>
      <c r="BL235" s="19" t="s">
        <v>140</v>
      </c>
      <c r="BM235" s="220" t="s">
        <v>324</v>
      </c>
    </row>
    <row r="236" s="2" customFormat="1">
      <c r="A236" s="40"/>
      <c r="B236" s="41"/>
      <c r="C236" s="42"/>
      <c r="D236" s="222" t="s">
        <v>142</v>
      </c>
      <c r="E236" s="42"/>
      <c r="F236" s="223" t="s">
        <v>323</v>
      </c>
      <c r="G236" s="42"/>
      <c r="H236" s="42"/>
      <c r="I236" s="224"/>
      <c r="J236" s="42"/>
      <c r="K236" s="42"/>
      <c r="L236" s="46"/>
      <c r="M236" s="225"/>
      <c r="N236" s="226"/>
      <c r="O236" s="86"/>
      <c r="P236" s="86"/>
      <c r="Q236" s="86"/>
      <c r="R236" s="86"/>
      <c r="S236" s="86"/>
      <c r="T236" s="86"/>
      <c r="U236" s="87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142</v>
      </c>
      <c r="AU236" s="19" t="s">
        <v>86</v>
      </c>
    </row>
    <row r="237" s="2" customFormat="1">
      <c r="A237" s="40"/>
      <c r="B237" s="41"/>
      <c r="C237" s="42"/>
      <c r="D237" s="227" t="s">
        <v>143</v>
      </c>
      <c r="E237" s="42"/>
      <c r="F237" s="228" t="s">
        <v>325</v>
      </c>
      <c r="G237" s="42"/>
      <c r="H237" s="42"/>
      <c r="I237" s="224"/>
      <c r="J237" s="42"/>
      <c r="K237" s="42"/>
      <c r="L237" s="46"/>
      <c r="M237" s="225"/>
      <c r="N237" s="226"/>
      <c r="O237" s="86"/>
      <c r="P237" s="86"/>
      <c r="Q237" s="86"/>
      <c r="R237" s="86"/>
      <c r="S237" s="86"/>
      <c r="T237" s="86"/>
      <c r="U237" s="87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143</v>
      </c>
      <c r="AU237" s="19" t="s">
        <v>86</v>
      </c>
    </row>
    <row r="238" s="2" customFormat="1">
      <c r="A238" s="40"/>
      <c r="B238" s="41"/>
      <c r="C238" s="42"/>
      <c r="D238" s="222" t="s">
        <v>175</v>
      </c>
      <c r="E238" s="42"/>
      <c r="F238" s="251" t="s">
        <v>305</v>
      </c>
      <c r="G238" s="42"/>
      <c r="H238" s="42"/>
      <c r="I238" s="224"/>
      <c r="J238" s="42"/>
      <c r="K238" s="42"/>
      <c r="L238" s="46"/>
      <c r="M238" s="225"/>
      <c r="N238" s="226"/>
      <c r="O238" s="86"/>
      <c r="P238" s="86"/>
      <c r="Q238" s="86"/>
      <c r="R238" s="86"/>
      <c r="S238" s="86"/>
      <c r="T238" s="86"/>
      <c r="U238" s="87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175</v>
      </c>
      <c r="AU238" s="19" t="s">
        <v>86</v>
      </c>
    </row>
    <row r="239" s="2" customFormat="1" ht="16.5" customHeight="1">
      <c r="A239" s="40"/>
      <c r="B239" s="41"/>
      <c r="C239" s="209" t="s">
        <v>326</v>
      </c>
      <c r="D239" s="209" t="s">
        <v>135</v>
      </c>
      <c r="E239" s="210" t="s">
        <v>327</v>
      </c>
      <c r="F239" s="211" t="s">
        <v>328</v>
      </c>
      <c r="G239" s="212" t="s">
        <v>152</v>
      </c>
      <c r="H239" s="213">
        <v>12.952</v>
      </c>
      <c r="I239" s="214"/>
      <c r="J239" s="215">
        <f>ROUND(I239*H239,2)</f>
        <v>0</v>
      </c>
      <c r="K239" s="211" t="s">
        <v>139</v>
      </c>
      <c r="L239" s="46"/>
      <c r="M239" s="216" t="s">
        <v>20</v>
      </c>
      <c r="N239" s="217" t="s">
        <v>45</v>
      </c>
      <c r="O239" s="86"/>
      <c r="P239" s="218">
        <f>O239*H239</f>
        <v>0</v>
      </c>
      <c r="Q239" s="218">
        <v>4.0000000000000003E-05</v>
      </c>
      <c r="R239" s="218">
        <f>Q239*H239</f>
        <v>0.00051808000000000008</v>
      </c>
      <c r="S239" s="218">
        <v>0</v>
      </c>
      <c r="T239" s="218">
        <f>S239*H239</f>
        <v>0</v>
      </c>
      <c r="U239" s="219" t="s">
        <v>20</v>
      </c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0" t="s">
        <v>140</v>
      </c>
      <c r="AT239" s="220" t="s">
        <v>135</v>
      </c>
      <c r="AU239" s="220" t="s">
        <v>86</v>
      </c>
      <c r="AY239" s="19" t="s">
        <v>133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9" t="s">
        <v>22</v>
      </c>
      <c r="BK239" s="221">
        <f>ROUND(I239*H239,2)</f>
        <v>0</v>
      </c>
      <c r="BL239" s="19" t="s">
        <v>140</v>
      </c>
      <c r="BM239" s="220" t="s">
        <v>329</v>
      </c>
    </row>
    <row r="240" s="2" customFormat="1">
      <c r="A240" s="40"/>
      <c r="B240" s="41"/>
      <c r="C240" s="42"/>
      <c r="D240" s="222" t="s">
        <v>142</v>
      </c>
      <c r="E240" s="42"/>
      <c r="F240" s="223" t="s">
        <v>328</v>
      </c>
      <c r="G240" s="42"/>
      <c r="H240" s="42"/>
      <c r="I240" s="224"/>
      <c r="J240" s="42"/>
      <c r="K240" s="42"/>
      <c r="L240" s="46"/>
      <c r="M240" s="225"/>
      <c r="N240" s="226"/>
      <c r="O240" s="86"/>
      <c r="P240" s="86"/>
      <c r="Q240" s="86"/>
      <c r="R240" s="86"/>
      <c r="S240" s="86"/>
      <c r="T240" s="86"/>
      <c r="U240" s="87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142</v>
      </c>
      <c r="AU240" s="19" t="s">
        <v>86</v>
      </c>
    </row>
    <row r="241" s="2" customFormat="1">
      <c r="A241" s="40"/>
      <c r="B241" s="41"/>
      <c r="C241" s="42"/>
      <c r="D241" s="227" t="s">
        <v>143</v>
      </c>
      <c r="E241" s="42"/>
      <c r="F241" s="228" t="s">
        <v>330</v>
      </c>
      <c r="G241" s="42"/>
      <c r="H241" s="42"/>
      <c r="I241" s="224"/>
      <c r="J241" s="42"/>
      <c r="K241" s="42"/>
      <c r="L241" s="46"/>
      <c r="M241" s="225"/>
      <c r="N241" s="226"/>
      <c r="O241" s="86"/>
      <c r="P241" s="86"/>
      <c r="Q241" s="86"/>
      <c r="R241" s="86"/>
      <c r="S241" s="86"/>
      <c r="T241" s="86"/>
      <c r="U241" s="87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143</v>
      </c>
      <c r="AU241" s="19" t="s">
        <v>86</v>
      </c>
    </row>
    <row r="242" s="2" customFormat="1" ht="21.75" customHeight="1">
      <c r="A242" s="40"/>
      <c r="B242" s="41"/>
      <c r="C242" s="209" t="s">
        <v>331</v>
      </c>
      <c r="D242" s="209" t="s">
        <v>135</v>
      </c>
      <c r="E242" s="210" t="s">
        <v>332</v>
      </c>
      <c r="F242" s="211" t="s">
        <v>333</v>
      </c>
      <c r="G242" s="212" t="s">
        <v>246</v>
      </c>
      <c r="H242" s="213">
        <v>3.8839999999999999</v>
      </c>
      <c r="I242" s="214"/>
      <c r="J242" s="215">
        <f>ROUND(I242*H242,2)</f>
        <v>0</v>
      </c>
      <c r="K242" s="211" t="s">
        <v>139</v>
      </c>
      <c r="L242" s="46"/>
      <c r="M242" s="216" t="s">
        <v>20</v>
      </c>
      <c r="N242" s="217" t="s">
        <v>45</v>
      </c>
      <c r="O242" s="86"/>
      <c r="P242" s="218">
        <f>O242*H242</f>
        <v>0</v>
      </c>
      <c r="Q242" s="218">
        <v>1.0383</v>
      </c>
      <c r="R242" s="218">
        <f>Q242*H242</f>
        <v>4.0327571999999998</v>
      </c>
      <c r="S242" s="218">
        <v>0</v>
      </c>
      <c r="T242" s="218">
        <f>S242*H242</f>
        <v>0</v>
      </c>
      <c r="U242" s="219" t="s">
        <v>20</v>
      </c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0" t="s">
        <v>140</v>
      </c>
      <c r="AT242" s="220" t="s">
        <v>135</v>
      </c>
      <c r="AU242" s="220" t="s">
        <v>86</v>
      </c>
      <c r="AY242" s="19" t="s">
        <v>133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19" t="s">
        <v>22</v>
      </c>
      <c r="BK242" s="221">
        <f>ROUND(I242*H242,2)</f>
        <v>0</v>
      </c>
      <c r="BL242" s="19" t="s">
        <v>140</v>
      </c>
      <c r="BM242" s="220" t="s">
        <v>334</v>
      </c>
    </row>
    <row r="243" s="2" customFormat="1">
      <c r="A243" s="40"/>
      <c r="B243" s="41"/>
      <c r="C243" s="42"/>
      <c r="D243" s="222" t="s">
        <v>142</v>
      </c>
      <c r="E243" s="42"/>
      <c r="F243" s="223" t="s">
        <v>333</v>
      </c>
      <c r="G243" s="42"/>
      <c r="H243" s="42"/>
      <c r="I243" s="224"/>
      <c r="J243" s="42"/>
      <c r="K243" s="42"/>
      <c r="L243" s="46"/>
      <c r="M243" s="225"/>
      <c r="N243" s="226"/>
      <c r="O243" s="86"/>
      <c r="P243" s="86"/>
      <c r="Q243" s="86"/>
      <c r="R243" s="86"/>
      <c r="S243" s="86"/>
      <c r="T243" s="86"/>
      <c r="U243" s="87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142</v>
      </c>
      <c r="AU243" s="19" t="s">
        <v>86</v>
      </c>
    </row>
    <row r="244" s="2" customFormat="1">
      <c r="A244" s="40"/>
      <c r="B244" s="41"/>
      <c r="C244" s="42"/>
      <c r="D244" s="227" t="s">
        <v>143</v>
      </c>
      <c r="E244" s="42"/>
      <c r="F244" s="228" t="s">
        <v>335</v>
      </c>
      <c r="G244" s="42"/>
      <c r="H244" s="42"/>
      <c r="I244" s="224"/>
      <c r="J244" s="42"/>
      <c r="K244" s="42"/>
      <c r="L244" s="46"/>
      <c r="M244" s="225"/>
      <c r="N244" s="226"/>
      <c r="O244" s="86"/>
      <c r="P244" s="86"/>
      <c r="Q244" s="86"/>
      <c r="R244" s="86"/>
      <c r="S244" s="86"/>
      <c r="T244" s="86"/>
      <c r="U244" s="87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143</v>
      </c>
      <c r="AU244" s="19" t="s">
        <v>86</v>
      </c>
    </row>
    <row r="245" s="12" customFormat="1" ht="22.8" customHeight="1">
      <c r="A245" s="12"/>
      <c r="B245" s="193"/>
      <c r="C245" s="194"/>
      <c r="D245" s="195" t="s">
        <v>73</v>
      </c>
      <c r="E245" s="207" t="s">
        <v>149</v>
      </c>
      <c r="F245" s="207" t="s">
        <v>336</v>
      </c>
      <c r="G245" s="194"/>
      <c r="H245" s="194"/>
      <c r="I245" s="197"/>
      <c r="J245" s="208">
        <f>BK245</f>
        <v>0</v>
      </c>
      <c r="K245" s="194"/>
      <c r="L245" s="199"/>
      <c r="M245" s="200"/>
      <c r="N245" s="201"/>
      <c r="O245" s="201"/>
      <c r="P245" s="202">
        <f>SUM(P246:P279)</f>
        <v>0</v>
      </c>
      <c r="Q245" s="201"/>
      <c r="R245" s="202">
        <f>SUM(R246:R279)</f>
        <v>7.5960592600000005</v>
      </c>
      <c r="S245" s="201"/>
      <c r="T245" s="202">
        <f>SUM(T246:T279)</f>
        <v>0</v>
      </c>
      <c r="U245" s="203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4" t="s">
        <v>22</v>
      </c>
      <c r="AT245" s="205" t="s">
        <v>73</v>
      </c>
      <c r="AU245" s="205" t="s">
        <v>22</v>
      </c>
      <c r="AY245" s="204" t="s">
        <v>133</v>
      </c>
      <c r="BK245" s="206">
        <f>SUM(BK246:BK279)</f>
        <v>0</v>
      </c>
    </row>
    <row r="246" s="2" customFormat="1" ht="24.15" customHeight="1">
      <c r="A246" s="40"/>
      <c r="B246" s="41"/>
      <c r="C246" s="209" t="s">
        <v>337</v>
      </c>
      <c r="D246" s="209" t="s">
        <v>135</v>
      </c>
      <c r="E246" s="210" t="s">
        <v>338</v>
      </c>
      <c r="F246" s="211" t="s">
        <v>339</v>
      </c>
      <c r="G246" s="212" t="s">
        <v>180</v>
      </c>
      <c r="H246" s="213">
        <v>2.25</v>
      </c>
      <c r="I246" s="214"/>
      <c r="J246" s="215">
        <f>ROUND(I246*H246,2)</f>
        <v>0</v>
      </c>
      <c r="K246" s="211" t="s">
        <v>139</v>
      </c>
      <c r="L246" s="46"/>
      <c r="M246" s="216" t="s">
        <v>20</v>
      </c>
      <c r="N246" s="217" t="s">
        <v>45</v>
      </c>
      <c r="O246" s="86"/>
      <c r="P246" s="218">
        <f>O246*H246</f>
        <v>0</v>
      </c>
      <c r="Q246" s="218">
        <v>2.9013900000000001</v>
      </c>
      <c r="R246" s="218">
        <f>Q246*H246</f>
        <v>6.5281275000000001</v>
      </c>
      <c r="S246" s="218">
        <v>0</v>
      </c>
      <c r="T246" s="218">
        <f>S246*H246</f>
        <v>0</v>
      </c>
      <c r="U246" s="219" t="s">
        <v>20</v>
      </c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0" t="s">
        <v>140</v>
      </c>
      <c r="AT246" s="220" t="s">
        <v>135</v>
      </c>
      <c r="AU246" s="220" t="s">
        <v>86</v>
      </c>
      <c r="AY246" s="19" t="s">
        <v>133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19" t="s">
        <v>22</v>
      </c>
      <c r="BK246" s="221">
        <f>ROUND(I246*H246,2)</f>
        <v>0</v>
      </c>
      <c r="BL246" s="19" t="s">
        <v>140</v>
      </c>
      <c r="BM246" s="220" t="s">
        <v>340</v>
      </c>
    </row>
    <row r="247" s="2" customFormat="1">
      <c r="A247" s="40"/>
      <c r="B247" s="41"/>
      <c r="C247" s="42"/>
      <c r="D247" s="222" t="s">
        <v>142</v>
      </c>
      <c r="E247" s="42"/>
      <c r="F247" s="223" t="s">
        <v>339</v>
      </c>
      <c r="G247" s="42"/>
      <c r="H247" s="42"/>
      <c r="I247" s="224"/>
      <c r="J247" s="42"/>
      <c r="K247" s="42"/>
      <c r="L247" s="46"/>
      <c r="M247" s="225"/>
      <c r="N247" s="226"/>
      <c r="O247" s="86"/>
      <c r="P247" s="86"/>
      <c r="Q247" s="86"/>
      <c r="R247" s="86"/>
      <c r="S247" s="86"/>
      <c r="T247" s="86"/>
      <c r="U247" s="87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142</v>
      </c>
      <c r="AU247" s="19" t="s">
        <v>86</v>
      </c>
    </row>
    <row r="248" s="2" customFormat="1">
      <c r="A248" s="40"/>
      <c r="B248" s="41"/>
      <c r="C248" s="42"/>
      <c r="D248" s="227" t="s">
        <v>143</v>
      </c>
      <c r="E248" s="42"/>
      <c r="F248" s="228" t="s">
        <v>341</v>
      </c>
      <c r="G248" s="42"/>
      <c r="H248" s="42"/>
      <c r="I248" s="224"/>
      <c r="J248" s="42"/>
      <c r="K248" s="42"/>
      <c r="L248" s="46"/>
      <c r="M248" s="225"/>
      <c r="N248" s="226"/>
      <c r="O248" s="86"/>
      <c r="P248" s="86"/>
      <c r="Q248" s="86"/>
      <c r="R248" s="86"/>
      <c r="S248" s="86"/>
      <c r="T248" s="86"/>
      <c r="U248" s="87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143</v>
      </c>
      <c r="AU248" s="19" t="s">
        <v>86</v>
      </c>
    </row>
    <row r="249" s="2" customFormat="1">
      <c r="A249" s="40"/>
      <c r="B249" s="41"/>
      <c r="C249" s="42"/>
      <c r="D249" s="222" t="s">
        <v>175</v>
      </c>
      <c r="E249" s="42"/>
      <c r="F249" s="251" t="s">
        <v>342</v>
      </c>
      <c r="G249" s="42"/>
      <c r="H249" s="42"/>
      <c r="I249" s="224"/>
      <c r="J249" s="42"/>
      <c r="K249" s="42"/>
      <c r="L249" s="46"/>
      <c r="M249" s="225"/>
      <c r="N249" s="226"/>
      <c r="O249" s="86"/>
      <c r="P249" s="86"/>
      <c r="Q249" s="86"/>
      <c r="R249" s="86"/>
      <c r="S249" s="86"/>
      <c r="T249" s="86"/>
      <c r="U249" s="87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175</v>
      </c>
      <c r="AU249" s="19" t="s">
        <v>86</v>
      </c>
    </row>
    <row r="250" s="13" customFormat="1">
      <c r="A250" s="13"/>
      <c r="B250" s="229"/>
      <c r="C250" s="230"/>
      <c r="D250" s="222" t="s">
        <v>155</v>
      </c>
      <c r="E250" s="231" t="s">
        <v>20</v>
      </c>
      <c r="F250" s="232" t="s">
        <v>343</v>
      </c>
      <c r="G250" s="230"/>
      <c r="H250" s="233">
        <v>2.25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7"/>
      <c r="U250" s="238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155</v>
      </c>
      <c r="AU250" s="239" t="s">
        <v>86</v>
      </c>
      <c r="AV250" s="13" t="s">
        <v>86</v>
      </c>
      <c r="AW250" s="13" t="s">
        <v>37</v>
      </c>
      <c r="AX250" s="13" t="s">
        <v>22</v>
      </c>
      <c r="AY250" s="239" t="s">
        <v>133</v>
      </c>
    </row>
    <row r="251" s="2" customFormat="1" ht="16.5" customHeight="1">
      <c r="A251" s="40"/>
      <c r="B251" s="41"/>
      <c r="C251" s="209" t="s">
        <v>344</v>
      </c>
      <c r="D251" s="209" t="s">
        <v>135</v>
      </c>
      <c r="E251" s="210" t="s">
        <v>345</v>
      </c>
      <c r="F251" s="211" t="s">
        <v>346</v>
      </c>
      <c r="G251" s="212" t="s">
        <v>172</v>
      </c>
      <c r="H251" s="213">
        <v>10.6</v>
      </c>
      <c r="I251" s="214"/>
      <c r="J251" s="215">
        <f>ROUND(I251*H251,2)</f>
        <v>0</v>
      </c>
      <c r="K251" s="211" t="s">
        <v>20</v>
      </c>
      <c r="L251" s="46"/>
      <c r="M251" s="216" t="s">
        <v>20</v>
      </c>
      <c r="N251" s="217" t="s">
        <v>45</v>
      </c>
      <c r="O251" s="86"/>
      <c r="P251" s="218">
        <f>O251*H251</f>
        <v>0</v>
      </c>
      <c r="Q251" s="218">
        <v>0.050000000000000003</v>
      </c>
      <c r="R251" s="218">
        <f>Q251*H251</f>
        <v>0.53000000000000003</v>
      </c>
      <c r="S251" s="218">
        <v>0</v>
      </c>
      <c r="T251" s="218">
        <f>S251*H251</f>
        <v>0</v>
      </c>
      <c r="U251" s="219" t="s">
        <v>20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0" t="s">
        <v>140</v>
      </c>
      <c r="AT251" s="220" t="s">
        <v>135</v>
      </c>
      <c r="AU251" s="220" t="s">
        <v>86</v>
      </c>
      <c r="AY251" s="19" t="s">
        <v>133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19" t="s">
        <v>22</v>
      </c>
      <c r="BK251" s="221">
        <f>ROUND(I251*H251,2)</f>
        <v>0</v>
      </c>
      <c r="BL251" s="19" t="s">
        <v>140</v>
      </c>
      <c r="BM251" s="220" t="s">
        <v>347</v>
      </c>
    </row>
    <row r="252" s="2" customFormat="1">
      <c r="A252" s="40"/>
      <c r="B252" s="41"/>
      <c r="C252" s="42"/>
      <c r="D252" s="222" t="s">
        <v>142</v>
      </c>
      <c r="E252" s="42"/>
      <c r="F252" s="223" t="s">
        <v>346</v>
      </c>
      <c r="G252" s="42"/>
      <c r="H252" s="42"/>
      <c r="I252" s="224"/>
      <c r="J252" s="42"/>
      <c r="K252" s="42"/>
      <c r="L252" s="46"/>
      <c r="M252" s="225"/>
      <c r="N252" s="226"/>
      <c r="O252" s="86"/>
      <c r="P252" s="86"/>
      <c r="Q252" s="86"/>
      <c r="R252" s="86"/>
      <c r="S252" s="86"/>
      <c r="T252" s="86"/>
      <c r="U252" s="87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142</v>
      </c>
      <c r="AU252" s="19" t="s">
        <v>86</v>
      </c>
    </row>
    <row r="253" s="2" customFormat="1">
      <c r="A253" s="40"/>
      <c r="B253" s="41"/>
      <c r="C253" s="42"/>
      <c r="D253" s="222" t="s">
        <v>175</v>
      </c>
      <c r="E253" s="42"/>
      <c r="F253" s="251" t="s">
        <v>348</v>
      </c>
      <c r="G253" s="42"/>
      <c r="H253" s="42"/>
      <c r="I253" s="224"/>
      <c r="J253" s="42"/>
      <c r="K253" s="42"/>
      <c r="L253" s="46"/>
      <c r="M253" s="225"/>
      <c r="N253" s="226"/>
      <c r="O253" s="86"/>
      <c r="P253" s="86"/>
      <c r="Q253" s="86"/>
      <c r="R253" s="86"/>
      <c r="S253" s="86"/>
      <c r="T253" s="86"/>
      <c r="U253" s="87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175</v>
      </c>
      <c r="AU253" s="19" t="s">
        <v>86</v>
      </c>
    </row>
    <row r="254" s="13" customFormat="1">
      <c r="A254" s="13"/>
      <c r="B254" s="229"/>
      <c r="C254" s="230"/>
      <c r="D254" s="222" t="s">
        <v>155</v>
      </c>
      <c r="E254" s="231" t="s">
        <v>20</v>
      </c>
      <c r="F254" s="232" t="s">
        <v>349</v>
      </c>
      <c r="G254" s="230"/>
      <c r="H254" s="233">
        <v>10.6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7"/>
      <c r="U254" s="238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155</v>
      </c>
      <c r="AU254" s="239" t="s">
        <v>86</v>
      </c>
      <c r="AV254" s="13" t="s">
        <v>86</v>
      </c>
      <c r="AW254" s="13" t="s">
        <v>37</v>
      </c>
      <c r="AX254" s="13" t="s">
        <v>22</v>
      </c>
      <c r="AY254" s="239" t="s">
        <v>133</v>
      </c>
    </row>
    <row r="255" s="2" customFormat="1" ht="16.5" customHeight="1">
      <c r="A255" s="40"/>
      <c r="B255" s="41"/>
      <c r="C255" s="209" t="s">
        <v>350</v>
      </c>
      <c r="D255" s="209" t="s">
        <v>135</v>
      </c>
      <c r="E255" s="210" t="s">
        <v>351</v>
      </c>
      <c r="F255" s="211" t="s">
        <v>352</v>
      </c>
      <c r="G255" s="212" t="s">
        <v>180</v>
      </c>
      <c r="H255" s="213">
        <v>2.0289999999999999</v>
      </c>
      <c r="I255" s="214"/>
      <c r="J255" s="215">
        <f>ROUND(I255*H255,2)</f>
        <v>0</v>
      </c>
      <c r="K255" s="211" t="s">
        <v>139</v>
      </c>
      <c r="L255" s="46"/>
      <c r="M255" s="216" t="s">
        <v>20</v>
      </c>
      <c r="N255" s="217" t="s">
        <v>45</v>
      </c>
      <c r="O255" s="86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8">
        <f>S255*H255</f>
        <v>0</v>
      </c>
      <c r="U255" s="219" t="s">
        <v>20</v>
      </c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0" t="s">
        <v>140</v>
      </c>
      <c r="AT255" s="220" t="s">
        <v>135</v>
      </c>
      <c r="AU255" s="220" t="s">
        <v>86</v>
      </c>
      <c r="AY255" s="19" t="s">
        <v>133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19" t="s">
        <v>22</v>
      </c>
      <c r="BK255" s="221">
        <f>ROUND(I255*H255,2)</f>
        <v>0</v>
      </c>
      <c r="BL255" s="19" t="s">
        <v>140</v>
      </c>
      <c r="BM255" s="220" t="s">
        <v>353</v>
      </c>
    </row>
    <row r="256" s="2" customFormat="1">
      <c r="A256" s="40"/>
      <c r="B256" s="41"/>
      <c r="C256" s="42"/>
      <c r="D256" s="222" t="s">
        <v>142</v>
      </c>
      <c r="E256" s="42"/>
      <c r="F256" s="223" t="s">
        <v>352</v>
      </c>
      <c r="G256" s="42"/>
      <c r="H256" s="42"/>
      <c r="I256" s="224"/>
      <c r="J256" s="42"/>
      <c r="K256" s="42"/>
      <c r="L256" s="46"/>
      <c r="M256" s="225"/>
      <c r="N256" s="226"/>
      <c r="O256" s="86"/>
      <c r="P256" s="86"/>
      <c r="Q256" s="86"/>
      <c r="R256" s="86"/>
      <c r="S256" s="86"/>
      <c r="T256" s="86"/>
      <c r="U256" s="87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142</v>
      </c>
      <c r="AU256" s="19" t="s">
        <v>86</v>
      </c>
    </row>
    <row r="257" s="2" customFormat="1">
      <c r="A257" s="40"/>
      <c r="B257" s="41"/>
      <c r="C257" s="42"/>
      <c r="D257" s="227" t="s">
        <v>143</v>
      </c>
      <c r="E257" s="42"/>
      <c r="F257" s="228" t="s">
        <v>354</v>
      </c>
      <c r="G257" s="42"/>
      <c r="H257" s="42"/>
      <c r="I257" s="224"/>
      <c r="J257" s="42"/>
      <c r="K257" s="42"/>
      <c r="L257" s="46"/>
      <c r="M257" s="225"/>
      <c r="N257" s="226"/>
      <c r="O257" s="86"/>
      <c r="P257" s="86"/>
      <c r="Q257" s="86"/>
      <c r="R257" s="86"/>
      <c r="S257" s="86"/>
      <c r="T257" s="86"/>
      <c r="U257" s="87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143</v>
      </c>
      <c r="AU257" s="19" t="s">
        <v>86</v>
      </c>
    </row>
    <row r="258" s="2" customFormat="1">
      <c r="A258" s="40"/>
      <c r="B258" s="41"/>
      <c r="C258" s="42"/>
      <c r="D258" s="222" t="s">
        <v>175</v>
      </c>
      <c r="E258" s="42"/>
      <c r="F258" s="251" t="s">
        <v>305</v>
      </c>
      <c r="G258" s="42"/>
      <c r="H258" s="42"/>
      <c r="I258" s="224"/>
      <c r="J258" s="42"/>
      <c r="K258" s="42"/>
      <c r="L258" s="46"/>
      <c r="M258" s="225"/>
      <c r="N258" s="226"/>
      <c r="O258" s="86"/>
      <c r="P258" s="86"/>
      <c r="Q258" s="86"/>
      <c r="R258" s="86"/>
      <c r="S258" s="86"/>
      <c r="T258" s="86"/>
      <c r="U258" s="87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175</v>
      </c>
      <c r="AU258" s="19" t="s">
        <v>86</v>
      </c>
    </row>
    <row r="259" s="2" customFormat="1" ht="24.15" customHeight="1">
      <c r="A259" s="40"/>
      <c r="B259" s="41"/>
      <c r="C259" s="209" t="s">
        <v>355</v>
      </c>
      <c r="D259" s="209" t="s">
        <v>135</v>
      </c>
      <c r="E259" s="210" t="s">
        <v>356</v>
      </c>
      <c r="F259" s="211" t="s">
        <v>357</v>
      </c>
      <c r="G259" s="212" t="s">
        <v>180</v>
      </c>
      <c r="H259" s="213">
        <v>2.0289999999999999</v>
      </c>
      <c r="I259" s="214"/>
      <c r="J259" s="215">
        <f>ROUND(I259*H259,2)</f>
        <v>0</v>
      </c>
      <c r="K259" s="211" t="s">
        <v>139</v>
      </c>
      <c r="L259" s="46"/>
      <c r="M259" s="216" t="s">
        <v>20</v>
      </c>
      <c r="N259" s="217" t="s">
        <v>45</v>
      </c>
      <c r="O259" s="86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8">
        <f>S259*H259</f>
        <v>0</v>
      </c>
      <c r="U259" s="219" t="s">
        <v>20</v>
      </c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0" t="s">
        <v>140</v>
      </c>
      <c r="AT259" s="220" t="s">
        <v>135</v>
      </c>
      <c r="AU259" s="220" t="s">
        <v>86</v>
      </c>
      <c r="AY259" s="19" t="s">
        <v>133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9" t="s">
        <v>22</v>
      </c>
      <c r="BK259" s="221">
        <f>ROUND(I259*H259,2)</f>
        <v>0</v>
      </c>
      <c r="BL259" s="19" t="s">
        <v>140</v>
      </c>
      <c r="BM259" s="220" t="s">
        <v>358</v>
      </c>
    </row>
    <row r="260" s="2" customFormat="1">
      <c r="A260" s="40"/>
      <c r="B260" s="41"/>
      <c r="C260" s="42"/>
      <c r="D260" s="222" t="s">
        <v>142</v>
      </c>
      <c r="E260" s="42"/>
      <c r="F260" s="223" t="s">
        <v>357</v>
      </c>
      <c r="G260" s="42"/>
      <c r="H260" s="42"/>
      <c r="I260" s="224"/>
      <c r="J260" s="42"/>
      <c r="K260" s="42"/>
      <c r="L260" s="46"/>
      <c r="M260" s="225"/>
      <c r="N260" s="226"/>
      <c r="O260" s="86"/>
      <c r="P260" s="86"/>
      <c r="Q260" s="86"/>
      <c r="R260" s="86"/>
      <c r="S260" s="86"/>
      <c r="T260" s="86"/>
      <c r="U260" s="87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142</v>
      </c>
      <c r="AU260" s="19" t="s">
        <v>86</v>
      </c>
    </row>
    <row r="261" s="2" customFormat="1">
      <c r="A261" s="40"/>
      <c r="B261" s="41"/>
      <c r="C261" s="42"/>
      <c r="D261" s="227" t="s">
        <v>143</v>
      </c>
      <c r="E261" s="42"/>
      <c r="F261" s="228" t="s">
        <v>359</v>
      </c>
      <c r="G261" s="42"/>
      <c r="H261" s="42"/>
      <c r="I261" s="224"/>
      <c r="J261" s="42"/>
      <c r="K261" s="42"/>
      <c r="L261" s="46"/>
      <c r="M261" s="225"/>
      <c r="N261" s="226"/>
      <c r="O261" s="86"/>
      <c r="P261" s="86"/>
      <c r="Q261" s="86"/>
      <c r="R261" s="86"/>
      <c r="S261" s="86"/>
      <c r="T261" s="86"/>
      <c r="U261" s="87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143</v>
      </c>
      <c r="AU261" s="19" t="s">
        <v>86</v>
      </c>
    </row>
    <row r="262" s="2" customFormat="1" ht="16.5" customHeight="1">
      <c r="A262" s="40"/>
      <c r="B262" s="41"/>
      <c r="C262" s="209" t="s">
        <v>360</v>
      </c>
      <c r="D262" s="209" t="s">
        <v>135</v>
      </c>
      <c r="E262" s="210" t="s">
        <v>361</v>
      </c>
      <c r="F262" s="211" t="s">
        <v>362</v>
      </c>
      <c r="G262" s="212" t="s">
        <v>152</v>
      </c>
      <c r="H262" s="213">
        <v>10.289999999999999</v>
      </c>
      <c r="I262" s="214"/>
      <c r="J262" s="215">
        <f>ROUND(I262*H262,2)</f>
        <v>0</v>
      </c>
      <c r="K262" s="211" t="s">
        <v>139</v>
      </c>
      <c r="L262" s="46"/>
      <c r="M262" s="216" t="s">
        <v>20</v>
      </c>
      <c r="N262" s="217" t="s">
        <v>45</v>
      </c>
      <c r="O262" s="86"/>
      <c r="P262" s="218">
        <f>O262*H262</f>
        <v>0</v>
      </c>
      <c r="Q262" s="218">
        <v>0.0040099999999999997</v>
      </c>
      <c r="R262" s="218">
        <f>Q262*H262</f>
        <v>0.041262899999999991</v>
      </c>
      <c r="S262" s="218">
        <v>0</v>
      </c>
      <c r="T262" s="218">
        <f>S262*H262</f>
        <v>0</v>
      </c>
      <c r="U262" s="219" t="s">
        <v>20</v>
      </c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0" t="s">
        <v>140</v>
      </c>
      <c r="AT262" s="220" t="s">
        <v>135</v>
      </c>
      <c r="AU262" s="220" t="s">
        <v>86</v>
      </c>
      <c r="AY262" s="19" t="s">
        <v>133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19" t="s">
        <v>22</v>
      </c>
      <c r="BK262" s="221">
        <f>ROUND(I262*H262,2)</f>
        <v>0</v>
      </c>
      <c r="BL262" s="19" t="s">
        <v>140</v>
      </c>
      <c r="BM262" s="220" t="s">
        <v>363</v>
      </c>
    </row>
    <row r="263" s="2" customFormat="1">
      <c r="A263" s="40"/>
      <c r="B263" s="41"/>
      <c r="C263" s="42"/>
      <c r="D263" s="222" t="s">
        <v>142</v>
      </c>
      <c r="E263" s="42"/>
      <c r="F263" s="223" t="s">
        <v>362</v>
      </c>
      <c r="G263" s="42"/>
      <c r="H263" s="42"/>
      <c r="I263" s="224"/>
      <c r="J263" s="42"/>
      <c r="K263" s="42"/>
      <c r="L263" s="46"/>
      <c r="M263" s="225"/>
      <c r="N263" s="226"/>
      <c r="O263" s="86"/>
      <c r="P263" s="86"/>
      <c r="Q263" s="86"/>
      <c r="R263" s="86"/>
      <c r="S263" s="86"/>
      <c r="T263" s="86"/>
      <c r="U263" s="87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142</v>
      </c>
      <c r="AU263" s="19" t="s">
        <v>86</v>
      </c>
    </row>
    <row r="264" s="2" customFormat="1">
      <c r="A264" s="40"/>
      <c r="B264" s="41"/>
      <c r="C264" s="42"/>
      <c r="D264" s="227" t="s">
        <v>143</v>
      </c>
      <c r="E264" s="42"/>
      <c r="F264" s="228" t="s">
        <v>364</v>
      </c>
      <c r="G264" s="42"/>
      <c r="H264" s="42"/>
      <c r="I264" s="224"/>
      <c r="J264" s="42"/>
      <c r="K264" s="42"/>
      <c r="L264" s="46"/>
      <c r="M264" s="225"/>
      <c r="N264" s="226"/>
      <c r="O264" s="86"/>
      <c r="P264" s="86"/>
      <c r="Q264" s="86"/>
      <c r="R264" s="86"/>
      <c r="S264" s="86"/>
      <c r="T264" s="86"/>
      <c r="U264" s="87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143</v>
      </c>
      <c r="AU264" s="19" t="s">
        <v>86</v>
      </c>
    </row>
    <row r="265" s="13" customFormat="1">
      <c r="A265" s="13"/>
      <c r="B265" s="229"/>
      <c r="C265" s="230"/>
      <c r="D265" s="222" t="s">
        <v>155</v>
      </c>
      <c r="E265" s="231" t="s">
        <v>20</v>
      </c>
      <c r="F265" s="232" t="s">
        <v>365</v>
      </c>
      <c r="G265" s="230"/>
      <c r="H265" s="233">
        <v>10.289999999999999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7"/>
      <c r="U265" s="238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155</v>
      </c>
      <c r="AU265" s="239" t="s">
        <v>86</v>
      </c>
      <c r="AV265" s="13" t="s">
        <v>86</v>
      </c>
      <c r="AW265" s="13" t="s">
        <v>37</v>
      </c>
      <c r="AX265" s="13" t="s">
        <v>22</v>
      </c>
      <c r="AY265" s="239" t="s">
        <v>133</v>
      </c>
    </row>
    <row r="266" s="2" customFormat="1" ht="16.5" customHeight="1">
      <c r="A266" s="40"/>
      <c r="B266" s="41"/>
      <c r="C266" s="209" t="s">
        <v>366</v>
      </c>
      <c r="D266" s="209" t="s">
        <v>135</v>
      </c>
      <c r="E266" s="210" t="s">
        <v>367</v>
      </c>
      <c r="F266" s="211" t="s">
        <v>368</v>
      </c>
      <c r="G266" s="212" t="s">
        <v>152</v>
      </c>
      <c r="H266" s="213">
        <v>10.289999999999999</v>
      </c>
      <c r="I266" s="214"/>
      <c r="J266" s="215">
        <f>ROUND(I266*H266,2)</f>
        <v>0</v>
      </c>
      <c r="K266" s="211" t="s">
        <v>139</v>
      </c>
      <c r="L266" s="46"/>
      <c r="M266" s="216" t="s">
        <v>20</v>
      </c>
      <c r="N266" s="217" t="s">
        <v>45</v>
      </c>
      <c r="O266" s="86"/>
      <c r="P266" s="218">
        <f>O266*H266</f>
        <v>0</v>
      </c>
      <c r="Q266" s="218">
        <v>4.0000000000000003E-05</v>
      </c>
      <c r="R266" s="218">
        <f>Q266*H266</f>
        <v>0.00041159999999999998</v>
      </c>
      <c r="S266" s="218">
        <v>0</v>
      </c>
      <c r="T266" s="218">
        <f>S266*H266</f>
        <v>0</v>
      </c>
      <c r="U266" s="219" t="s">
        <v>20</v>
      </c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0" t="s">
        <v>140</v>
      </c>
      <c r="AT266" s="220" t="s">
        <v>135</v>
      </c>
      <c r="AU266" s="220" t="s">
        <v>86</v>
      </c>
      <c r="AY266" s="19" t="s">
        <v>133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19" t="s">
        <v>22</v>
      </c>
      <c r="BK266" s="221">
        <f>ROUND(I266*H266,2)</f>
        <v>0</v>
      </c>
      <c r="BL266" s="19" t="s">
        <v>140</v>
      </c>
      <c r="BM266" s="220" t="s">
        <v>369</v>
      </c>
    </row>
    <row r="267" s="2" customFormat="1">
      <c r="A267" s="40"/>
      <c r="B267" s="41"/>
      <c r="C267" s="42"/>
      <c r="D267" s="222" t="s">
        <v>142</v>
      </c>
      <c r="E267" s="42"/>
      <c r="F267" s="223" t="s">
        <v>368</v>
      </c>
      <c r="G267" s="42"/>
      <c r="H267" s="42"/>
      <c r="I267" s="224"/>
      <c r="J267" s="42"/>
      <c r="K267" s="42"/>
      <c r="L267" s="46"/>
      <c r="M267" s="225"/>
      <c r="N267" s="226"/>
      <c r="O267" s="86"/>
      <c r="P267" s="86"/>
      <c r="Q267" s="86"/>
      <c r="R267" s="86"/>
      <c r="S267" s="86"/>
      <c r="T267" s="86"/>
      <c r="U267" s="87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142</v>
      </c>
      <c r="AU267" s="19" t="s">
        <v>86</v>
      </c>
    </row>
    <row r="268" s="2" customFormat="1">
      <c r="A268" s="40"/>
      <c r="B268" s="41"/>
      <c r="C268" s="42"/>
      <c r="D268" s="227" t="s">
        <v>143</v>
      </c>
      <c r="E268" s="42"/>
      <c r="F268" s="228" t="s">
        <v>370</v>
      </c>
      <c r="G268" s="42"/>
      <c r="H268" s="42"/>
      <c r="I268" s="224"/>
      <c r="J268" s="42"/>
      <c r="K268" s="42"/>
      <c r="L268" s="46"/>
      <c r="M268" s="225"/>
      <c r="N268" s="226"/>
      <c r="O268" s="86"/>
      <c r="P268" s="86"/>
      <c r="Q268" s="86"/>
      <c r="R268" s="86"/>
      <c r="S268" s="86"/>
      <c r="T268" s="86"/>
      <c r="U268" s="87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143</v>
      </c>
      <c r="AU268" s="19" t="s">
        <v>86</v>
      </c>
    </row>
    <row r="269" s="2" customFormat="1" ht="16.5" customHeight="1">
      <c r="A269" s="40"/>
      <c r="B269" s="41"/>
      <c r="C269" s="209" t="s">
        <v>371</v>
      </c>
      <c r="D269" s="209" t="s">
        <v>135</v>
      </c>
      <c r="E269" s="210" t="s">
        <v>372</v>
      </c>
      <c r="F269" s="211" t="s">
        <v>373</v>
      </c>
      <c r="G269" s="212" t="s">
        <v>246</v>
      </c>
      <c r="H269" s="213">
        <v>0.46700000000000003</v>
      </c>
      <c r="I269" s="214"/>
      <c r="J269" s="215">
        <f>ROUND(I269*H269,2)</f>
        <v>0</v>
      </c>
      <c r="K269" s="211" t="s">
        <v>139</v>
      </c>
      <c r="L269" s="46"/>
      <c r="M269" s="216" t="s">
        <v>20</v>
      </c>
      <c r="N269" s="217" t="s">
        <v>45</v>
      </c>
      <c r="O269" s="86"/>
      <c r="P269" s="218">
        <f>O269*H269</f>
        <v>0</v>
      </c>
      <c r="Q269" s="218">
        <v>1.0463800000000001</v>
      </c>
      <c r="R269" s="218">
        <f>Q269*H269</f>
        <v>0.48865946000000005</v>
      </c>
      <c r="S269" s="218">
        <v>0</v>
      </c>
      <c r="T269" s="218">
        <f>S269*H269</f>
        <v>0</v>
      </c>
      <c r="U269" s="219" t="s">
        <v>20</v>
      </c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0" t="s">
        <v>140</v>
      </c>
      <c r="AT269" s="220" t="s">
        <v>135</v>
      </c>
      <c r="AU269" s="220" t="s">
        <v>86</v>
      </c>
      <c r="AY269" s="19" t="s">
        <v>133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19" t="s">
        <v>22</v>
      </c>
      <c r="BK269" s="221">
        <f>ROUND(I269*H269,2)</f>
        <v>0</v>
      </c>
      <c r="BL269" s="19" t="s">
        <v>140</v>
      </c>
      <c r="BM269" s="220" t="s">
        <v>374</v>
      </c>
    </row>
    <row r="270" s="2" customFormat="1">
      <c r="A270" s="40"/>
      <c r="B270" s="41"/>
      <c r="C270" s="42"/>
      <c r="D270" s="222" t="s">
        <v>142</v>
      </c>
      <c r="E270" s="42"/>
      <c r="F270" s="223" t="s">
        <v>373</v>
      </c>
      <c r="G270" s="42"/>
      <c r="H270" s="42"/>
      <c r="I270" s="224"/>
      <c r="J270" s="42"/>
      <c r="K270" s="42"/>
      <c r="L270" s="46"/>
      <c r="M270" s="225"/>
      <c r="N270" s="226"/>
      <c r="O270" s="86"/>
      <c r="P270" s="86"/>
      <c r="Q270" s="86"/>
      <c r="R270" s="86"/>
      <c r="S270" s="86"/>
      <c r="T270" s="86"/>
      <c r="U270" s="87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142</v>
      </c>
      <c r="AU270" s="19" t="s">
        <v>86</v>
      </c>
    </row>
    <row r="271" s="2" customFormat="1">
      <c r="A271" s="40"/>
      <c r="B271" s="41"/>
      <c r="C271" s="42"/>
      <c r="D271" s="227" t="s">
        <v>143</v>
      </c>
      <c r="E271" s="42"/>
      <c r="F271" s="228" t="s">
        <v>375</v>
      </c>
      <c r="G271" s="42"/>
      <c r="H271" s="42"/>
      <c r="I271" s="224"/>
      <c r="J271" s="42"/>
      <c r="K271" s="42"/>
      <c r="L271" s="46"/>
      <c r="M271" s="225"/>
      <c r="N271" s="226"/>
      <c r="O271" s="86"/>
      <c r="P271" s="86"/>
      <c r="Q271" s="86"/>
      <c r="R271" s="86"/>
      <c r="S271" s="86"/>
      <c r="T271" s="86"/>
      <c r="U271" s="87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143</v>
      </c>
      <c r="AU271" s="19" t="s">
        <v>86</v>
      </c>
    </row>
    <row r="272" s="13" customFormat="1">
      <c r="A272" s="13"/>
      <c r="B272" s="229"/>
      <c r="C272" s="230"/>
      <c r="D272" s="222" t="s">
        <v>155</v>
      </c>
      <c r="E272" s="231" t="s">
        <v>20</v>
      </c>
      <c r="F272" s="232" t="s">
        <v>376</v>
      </c>
      <c r="G272" s="230"/>
      <c r="H272" s="233">
        <v>0.46666999999999997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7"/>
      <c r="U272" s="238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155</v>
      </c>
      <c r="AU272" s="239" t="s">
        <v>86</v>
      </c>
      <c r="AV272" s="13" t="s">
        <v>86</v>
      </c>
      <c r="AW272" s="13" t="s">
        <v>37</v>
      </c>
      <c r="AX272" s="13" t="s">
        <v>22</v>
      </c>
      <c r="AY272" s="239" t="s">
        <v>133</v>
      </c>
    </row>
    <row r="273" s="2" customFormat="1" ht="16.5" customHeight="1">
      <c r="A273" s="40"/>
      <c r="B273" s="41"/>
      <c r="C273" s="209" t="s">
        <v>377</v>
      </c>
      <c r="D273" s="209" t="s">
        <v>135</v>
      </c>
      <c r="E273" s="210" t="s">
        <v>378</v>
      </c>
      <c r="F273" s="211" t="s">
        <v>379</v>
      </c>
      <c r="G273" s="212" t="s">
        <v>172</v>
      </c>
      <c r="H273" s="213">
        <v>9.3800000000000008</v>
      </c>
      <c r="I273" s="214"/>
      <c r="J273" s="215">
        <f>ROUND(I273*H273,2)</f>
        <v>0</v>
      </c>
      <c r="K273" s="211" t="s">
        <v>139</v>
      </c>
      <c r="L273" s="46"/>
      <c r="M273" s="216" t="s">
        <v>20</v>
      </c>
      <c r="N273" s="217" t="s">
        <v>45</v>
      </c>
      <c r="O273" s="86"/>
      <c r="P273" s="218">
        <f>O273*H273</f>
        <v>0</v>
      </c>
      <c r="Q273" s="218">
        <v>0.00080999999999999996</v>
      </c>
      <c r="R273" s="218">
        <f>Q273*H273</f>
        <v>0.0075978</v>
      </c>
      <c r="S273" s="218">
        <v>0</v>
      </c>
      <c r="T273" s="218">
        <f>S273*H273</f>
        <v>0</v>
      </c>
      <c r="U273" s="219" t="s">
        <v>20</v>
      </c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0" t="s">
        <v>140</v>
      </c>
      <c r="AT273" s="220" t="s">
        <v>135</v>
      </c>
      <c r="AU273" s="220" t="s">
        <v>86</v>
      </c>
      <c r="AY273" s="19" t="s">
        <v>133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19" t="s">
        <v>22</v>
      </c>
      <c r="BK273" s="221">
        <f>ROUND(I273*H273,2)</f>
        <v>0</v>
      </c>
      <c r="BL273" s="19" t="s">
        <v>140</v>
      </c>
      <c r="BM273" s="220" t="s">
        <v>380</v>
      </c>
    </row>
    <row r="274" s="2" customFormat="1">
      <c r="A274" s="40"/>
      <c r="B274" s="41"/>
      <c r="C274" s="42"/>
      <c r="D274" s="222" t="s">
        <v>142</v>
      </c>
      <c r="E274" s="42"/>
      <c r="F274" s="223" t="s">
        <v>379</v>
      </c>
      <c r="G274" s="42"/>
      <c r="H274" s="42"/>
      <c r="I274" s="224"/>
      <c r="J274" s="42"/>
      <c r="K274" s="42"/>
      <c r="L274" s="46"/>
      <c r="M274" s="225"/>
      <c r="N274" s="226"/>
      <c r="O274" s="86"/>
      <c r="P274" s="86"/>
      <c r="Q274" s="86"/>
      <c r="R274" s="86"/>
      <c r="S274" s="86"/>
      <c r="T274" s="86"/>
      <c r="U274" s="87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142</v>
      </c>
      <c r="AU274" s="19" t="s">
        <v>86</v>
      </c>
    </row>
    <row r="275" s="2" customFormat="1">
      <c r="A275" s="40"/>
      <c r="B275" s="41"/>
      <c r="C275" s="42"/>
      <c r="D275" s="227" t="s">
        <v>143</v>
      </c>
      <c r="E275" s="42"/>
      <c r="F275" s="228" t="s">
        <v>381</v>
      </c>
      <c r="G275" s="42"/>
      <c r="H275" s="42"/>
      <c r="I275" s="224"/>
      <c r="J275" s="42"/>
      <c r="K275" s="42"/>
      <c r="L275" s="46"/>
      <c r="M275" s="225"/>
      <c r="N275" s="226"/>
      <c r="O275" s="86"/>
      <c r="P275" s="86"/>
      <c r="Q275" s="86"/>
      <c r="R275" s="86"/>
      <c r="S275" s="86"/>
      <c r="T275" s="86"/>
      <c r="U275" s="87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143</v>
      </c>
      <c r="AU275" s="19" t="s">
        <v>86</v>
      </c>
    </row>
    <row r="276" s="15" customFormat="1">
      <c r="A276" s="15"/>
      <c r="B276" s="262"/>
      <c r="C276" s="263"/>
      <c r="D276" s="222" t="s">
        <v>155</v>
      </c>
      <c r="E276" s="264" t="s">
        <v>20</v>
      </c>
      <c r="F276" s="265" t="s">
        <v>382</v>
      </c>
      <c r="G276" s="263"/>
      <c r="H276" s="264" t="s">
        <v>20</v>
      </c>
      <c r="I276" s="266"/>
      <c r="J276" s="263"/>
      <c r="K276" s="263"/>
      <c r="L276" s="267"/>
      <c r="M276" s="268"/>
      <c r="N276" s="269"/>
      <c r="O276" s="269"/>
      <c r="P276" s="269"/>
      <c r="Q276" s="269"/>
      <c r="R276" s="269"/>
      <c r="S276" s="269"/>
      <c r="T276" s="269"/>
      <c r="U276" s="270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1" t="s">
        <v>155</v>
      </c>
      <c r="AU276" s="271" t="s">
        <v>86</v>
      </c>
      <c r="AV276" s="15" t="s">
        <v>22</v>
      </c>
      <c r="AW276" s="15" t="s">
        <v>37</v>
      </c>
      <c r="AX276" s="15" t="s">
        <v>74</v>
      </c>
      <c r="AY276" s="271" t="s">
        <v>133</v>
      </c>
    </row>
    <row r="277" s="13" customFormat="1">
      <c r="A277" s="13"/>
      <c r="B277" s="229"/>
      <c r="C277" s="230"/>
      <c r="D277" s="222" t="s">
        <v>155</v>
      </c>
      <c r="E277" s="231" t="s">
        <v>20</v>
      </c>
      <c r="F277" s="232" t="s">
        <v>383</v>
      </c>
      <c r="G277" s="230"/>
      <c r="H277" s="233">
        <v>4.46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7"/>
      <c r="U277" s="238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155</v>
      </c>
      <c r="AU277" s="239" t="s">
        <v>86</v>
      </c>
      <c r="AV277" s="13" t="s">
        <v>86</v>
      </c>
      <c r="AW277" s="13" t="s">
        <v>37</v>
      </c>
      <c r="AX277" s="13" t="s">
        <v>74</v>
      </c>
      <c r="AY277" s="239" t="s">
        <v>133</v>
      </c>
    </row>
    <row r="278" s="13" customFormat="1">
      <c r="A278" s="13"/>
      <c r="B278" s="229"/>
      <c r="C278" s="230"/>
      <c r="D278" s="222" t="s">
        <v>155</v>
      </c>
      <c r="E278" s="231" t="s">
        <v>20</v>
      </c>
      <c r="F278" s="232" t="s">
        <v>384</v>
      </c>
      <c r="G278" s="230"/>
      <c r="H278" s="233">
        <v>4.9199999999999999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7"/>
      <c r="U278" s="238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155</v>
      </c>
      <c r="AU278" s="239" t="s">
        <v>86</v>
      </c>
      <c r="AV278" s="13" t="s">
        <v>86</v>
      </c>
      <c r="AW278" s="13" t="s">
        <v>37</v>
      </c>
      <c r="AX278" s="13" t="s">
        <v>74</v>
      </c>
      <c r="AY278" s="239" t="s">
        <v>133</v>
      </c>
    </row>
    <row r="279" s="14" customFormat="1">
      <c r="A279" s="14"/>
      <c r="B279" s="240"/>
      <c r="C279" s="241"/>
      <c r="D279" s="222" t="s">
        <v>155</v>
      </c>
      <c r="E279" s="242" t="s">
        <v>20</v>
      </c>
      <c r="F279" s="243" t="s">
        <v>163</v>
      </c>
      <c r="G279" s="241"/>
      <c r="H279" s="244">
        <v>9.379999999999999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8"/>
      <c r="U279" s="249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155</v>
      </c>
      <c r="AU279" s="250" t="s">
        <v>86</v>
      </c>
      <c r="AV279" s="14" t="s">
        <v>140</v>
      </c>
      <c r="AW279" s="14" t="s">
        <v>37</v>
      </c>
      <c r="AX279" s="14" t="s">
        <v>22</v>
      </c>
      <c r="AY279" s="250" t="s">
        <v>133</v>
      </c>
    </row>
    <row r="280" s="12" customFormat="1" ht="22.8" customHeight="1">
      <c r="A280" s="12"/>
      <c r="B280" s="193"/>
      <c r="C280" s="194"/>
      <c r="D280" s="195" t="s">
        <v>73</v>
      </c>
      <c r="E280" s="207" t="s">
        <v>140</v>
      </c>
      <c r="F280" s="207" t="s">
        <v>385</v>
      </c>
      <c r="G280" s="194"/>
      <c r="H280" s="194"/>
      <c r="I280" s="197"/>
      <c r="J280" s="208">
        <f>BK280</f>
        <v>0</v>
      </c>
      <c r="K280" s="194"/>
      <c r="L280" s="199"/>
      <c r="M280" s="200"/>
      <c r="N280" s="201"/>
      <c r="O280" s="201"/>
      <c r="P280" s="202">
        <f>SUM(P281:P324)</f>
        <v>0</v>
      </c>
      <c r="Q280" s="201"/>
      <c r="R280" s="202">
        <f>SUM(R281:R324)</f>
        <v>36.284265829999995</v>
      </c>
      <c r="S280" s="201"/>
      <c r="T280" s="202">
        <f>SUM(T281:T324)</f>
        <v>0</v>
      </c>
      <c r="U280" s="203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4" t="s">
        <v>22</v>
      </c>
      <c r="AT280" s="205" t="s">
        <v>73</v>
      </c>
      <c r="AU280" s="205" t="s">
        <v>22</v>
      </c>
      <c r="AY280" s="204" t="s">
        <v>133</v>
      </c>
      <c r="BK280" s="206">
        <f>SUM(BK281:BK324)</f>
        <v>0</v>
      </c>
    </row>
    <row r="281" s="2" customFormat="1" ht="16.5" customHeight="1">
      <c r="A281" s="40"/>
      <c r="B281" s="41"/>
      <c r="C281" s="209" t="s">
        <v>386</v>
      </c>
      <c r="D281" s="209" t="s">
        <v>135</v>
      </c>
      <c r="E281" s="210" t="s">
        <v>387</v>
      </c>
      <c r="F281" s="211" t="s">
        <v>388</v>
      </c>
      <c r="G281" s="212" t="s">
        <v>180</v>
      </c>
      <c r="H281" s="213">
        <v>7.9539999999999997</v>
      </c>
      <c r="I281" s="214"/>
      <c r="J281" s="215">
        <f>ROUND(I281*H281,2)</f>
        <v>0</v>
      </c>
      <c r="K281" s="211" t="s">
        <v>139</v>
      </c>
      <c r="L281" s="46"/>
      <c r="M281" s="216" t="s">
        <v>20</v>
      </c>
      <c r="N281" s="217" t="s">
        <v>45</v>
      </c>
      <c r="O281" s="86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8">
        <f>S281*H281</f>
        <v>0</v>
      </c>
      <c r="U281" s="219" t="s">
        <v>20</v>
      </c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0" t="s">
        <v>140</v>
      </c>
      <c r="AT281" s="220" t="s">
        <v>135</v>
      </c>
      <c r="AU281" s="220" t="s">
        <v>86</v>
      </c>
      <c r="AY281" s="19" t="s">
        <v>133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19" t="s">
        <v>22</v>
      </c>
      <c r="BK281" s="221">
        <f>ROUND(I281*H281,2)</f>
        <v>0</v>
      </c>
      <c r="BL281" s="19" t="s">
        <v>140</v>
      </c>
      <c r="BM281" s="220" t="s">
        <v>389</v>
      </c>
    </row>
    <row r="282" s="2" customFormat="1">
      <c r="A282" s="40"/>
      <c r="B282" s="41"/>
      <c r="C282" s="42"/>
      <c r="D282" s="222" t="s">
        <v>142</v>
      </c>
      <c r="E282" s="42"/>
      <c r="F282" s="223" t="s">
        <v>388</v>
      </c>
      <c r="G282" s="42"/>
      <c r="H282" s="42"/>
      <c r="I282" s="224"/>
      <c r="J282" s="42"/>
      <c r="K282" s="42"/>
      <c r="L282" s="46"/>
      <c r="M282" s="225"/>
      <c r="N282" s="226"/>
      <c r="O282" s="86"/>
      <c r="P282" s="86"/>
      <c r="Q282" s="86"/>
      <c r="R282" s="86"/>
      <c r="S282" s="86"/>
      <c r="T282" s="86"/>
      <c r="U282" s="87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142</v>
      </c>
      <c r="AU282" s="19" t="s">
        <v>86</v>
      </c>
    </row>
    <row r="283" s="2" customFormat="1">
      <c r="A283" s="40"/>
      <c r="B283" s="41"/>
      <c r="C283" s="42"/>
      <c r="D283" s="227" t="s">
        <v>143</v>
      </c>
      <c r="E283" s="42"/>
      <c r="F283" s="228" t="s">
        <v>390</v>
      </c>
      <c r="G283" s="42"/>
      <c r="H283" s="42"/>
      <c r="I283" s="224"/>
      <c r="J283" s="42"/>
      <c r="K283" s="42"/>
      <c r="L283" s="46"/>
      <c r="M283" s="225"/>
      <c r="N283" s="226"/>
      <c r="O283" s="86"/>
      <c r="P283" s="86"/>
      <c r="Q283" s="86"/>
      <c r="R283" s="86"/>
      <c r="S283" s="86"/>
      <c r="T283" s="86"/>
      <c r="U283" s="87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143</v>
      </c>
      <c r="AU283" s="19" t="s">
        <v>86</v>
      </c>
    </row>
    <row r="284" s="2" customFormat="1">
      <c r="A284" s="40"/>
      <c r="B284" s="41"/>
      <c r="C284" s="42"/>
      <c r="D284" s="222" t="s">
        <v>175</v>
      </c>
      <c r="E284" s="42"/>
      <c r="F284" s="251" t="s">
        <v>305</v>
      </c>
      <c r="G284" s="42"/>
      <c r="H284" s="42"/>
      <c r="I284" s="224"/>
      <c r="J284" s="42"/>
      <c r="K284" s="42"/>
      <c r="L284" s="46"/>
      <c r="M284" s="225"/>
      <c r="N284" s="226"/>
      <c r="O284" s="86"/>
      <c r="P284" s="86"/>
      <c r="Q284" s="86"/>
      <c r="R284" s="86"/>
      <c r="S284" s="86"/>
      <c r="T284" s="86"/>
      <c r="U284" s="87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175</v>
      </c>
      <c r="AU284" s="19" t="s">
        <v>86</v>
      </c>
    </row>
    <row r="285" s="15" customFormat="1">
      <c r="A285" s="15"/>
      <c r="B285" s="262"/>
      <c r="C285" s="263"/>
      <c r="D285" s="222" t="s">
        <v>155</v>
      </c>
      <c r="E285" s="264" t="s">
        <v>20</v>
      </c>
      <c r="F285" s="265" t="s">
        <v>391</v>
      </c>
      <c r="G285" s="263"/>
      <c r="H285" s="264" t="s">
        <v>20</v>
      </c>
      <c r="I285" s="266"/>
      <c r="J285" s="263"/>
      <c r="K285" s="263"/>
      <c r="L285" s="267"/>
      <c r="M285" s="268"/>
      <c r="N285" s="269"/>
      <c r="O285" s="269"/>
      <c r="P285" s="269"/>
      <c r="Q285" s="269"/>
      <c r="R285" s="269"/>
      <c r="S285" s="269"/>
      <c r="T285" s="269"/>
      <c r="U285" s="270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1" t="s">
        <v>155</v>
      </c>
      <c r="AU285" s="271" t="s">
        <v>86</v>
      </c>
      <c r="AV285" s="15" t="s">
        <v>22</v>
      </c>
      <c r="AW285" s="15" t="s">
        <v>37</v>
      </c>
      <c r="AX285" s="15" t="s">
        <v>74</v>
      </c>
      <c r="AY285" s="271" t="s">
        <v>133</v>
      </c>
    </row>
    <row r="286" s="13" customFormat="1">
      <c r="A286" s="13"/>
      <c r="B286" s="229"/>
      <c r="C286" s="230"/>
      <c r="D286" s="222" t="s">
        <v>155</v>
      </c>
      <c r="E286" s="231" t="s">
        <v>20</v>
      </c>
      <c r="F286" s="232" t="s">
        <v>392</v>
      </c>
      <c r="G286" s="230"/>
      <c r="H286" s="233">
        <v>7.953974999999998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7"/>
      <c r="U286" s="238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155</v>
      </c>
      <c r="AU286" s="239" t="s">
        <v>86</v>
      </c>
      <c r="AV286" s="13" t="s">
        <v>86</v>
      </c>
      <c r="AW286" s="13" t="s">
        <v>37</v>
      </c>
      <c r="AX286" s="13" t="s">
        <v>22</v>
      </c>
      <c r="AY286" s="239" t="s">
        <v>133</v>
      </c>
    </row>
    <row r="287" s="2" customFormat="1" ht="24.15" customHeight="1">
      <c r="A287" s="40"/>
      <c r="B287" s="41"/>
      <c r="C287" s="209" t="s">
        <v>393</v>
      </c>
      <c r="D287" s="209" t="s">
        <v>135</v>
      </c>
      <c r="E287" s="210" t="s">
        <v>394</v>
      </c>
      <c r="F287" s="211" t="s">
        <v>395</v>
      </c>
      <c r="G287" s="212" t="s">
        <v>180</v>
      </c>
      <c r="H287" s="213">
        <v>7.9749999999999996</v>
      </c>
      <c r="I287" s="214"/>
      <c r="J287" s="215">
        <f>ROUND(I287*H287,2)</f>
        <v>0</v>
      </c>
      <c r="K287" s="211" t="s">
        <v>139</v>
      </c>
      <c r="L287" s="46"/>
      <c r="M287" s="216" t="s">
        <v>20</v>
      </c>
      <c r="N287" s="217" t="s">
        <v>45</v>
      </c>
      <c r="O287" s="86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8">
        <f>S287*H287</f>
        <v>0</v>
      </c>
      <c r="U287" s="219" t="s">
        <v>20</v>
      </c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0" t="s">
        <v>140</v>
      </c>
      <c r="AT287" s="220" t="s">
        <v>135</v>
      </c>
      <c r="AU287" s="220" t="s">
        <v>86</v>
      </c>
      <c r="AY287" s="19" t="s">
        <v>133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19" t="s">
        <v>22</v>
      </c>
      <c r="BK287" s="221">
        <f>ROUND(I287*H287,2)</f>
        <v>0</v>
      </c>
      <c r="BL287" s="19" t="s">
        <v>140</v>
      </c>
      <c r="BM287" s="220" t="s">
        <v>396</v>
      </c>
    </row>
    <row r="288" s="2" customFormat="1">
      <c r="A288" s="40"/>
      <c r="B288" s="41"/>
      <c r="C288" s="42"/>
      <c r="D288" s="222" t="s">
        <v>142</v>
      </c>
      <c r="E288" s="42"/>
      <c r="F288" s="223" t="s">
        <v>395</v>
      </c>
      <c r="G288" s="42"/>
      <c r="H288" s="42"/>
      <c r="I288" s="224"/>
      <c r="J288" s="42"/>
      <c r="K288" s="42"/>
      <c r="L288" s="46"/>
      <c r="M288" s="225"/>
      <c r="N288" s="226"/>
      <c r="O288" s="86"/>
      <c r="P288" s="86"/>
      <c r="Q288" s="86"/>
      <c r="R288" s="86"/>
      <c r="S288" s="86"/>
      <c r="T288" s="86"/>
      <c r="U288" s="87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142</v>
      </c>
      <c r="AU288" s="19" t="s">
        <v>86</v>
      </c>
    </row>
    <row r="289" s="2" customFormat="1">
      <c r="A289" s="40"/>
      <c r="B289" s="41"/>
      <c r="C289" s="42"/>
      <c r="D289" s="227" t="s">
        <v>143</v>
      </c>
      <c r="E289" s="42"/>
      <c r="F289" s="228" t="s">
        <v>397</v>
      </c>
      <c r="G289" s="42"/>
      <c r="H289" s="42"/>
      <c r="I289" s="224"/>
      <c r="J289" s="42"/>
      <c r="K289" s="42"/>
      <c r="L289" s="46"/>
      <c r="M289" s="225"/>
      <c r="N289" s="226"/>
      <c r="O289" s="86"/>
      <c r="P289" s="86"/>
      <c r="Q289" s="86"/>
      <c r="R289" s="86"/>
      <c r="S289" s="86"/>
      <c r="T289" s="86"/>
      <c r="U289" s="87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143</v>
      </c>
      <c r="AU289" s="19" t="s">
        <v>86</v>
      </c>
    </row>
    <row r="290" s="2" customFormat="1" ht="21.75" customHeight="1">
      <c r="A290" s="40"/>
      <c r="B290" s="41"/>
      <c r="C290" s="209" t="s">
        <v>398</v>
      </c>
      <c r="D290" s="209" t="s">
        <v>135</v>
      </c>
      <c r="E290" s="210" t="s">
        <v>399</v>
      </c>
      <c r="F290" s="211" t="s">
        <v>400</v>
      </c>
      <c r="G290" s="212" t="s">
        <v>152</v>
      </c>
      <c r="H290" s="213">
        <v>6.2670000000000003</v>
      </c>
      <c r="I290" s="214"/>
      <c r="J290" s="215">
        <f>ROUND(I290*H290,2)</f>
        <v>0</v>
      </c>
      <c r="K290" s="211" t="s">
        <v>139</v>
      </c>
      <c r="L290" s="46"/>
      <c r="M290" s="216" t="s">
        <v>20</v>
      </c>
      <c r="N290" s="217" t="s">
        <v>45</v>
      </c>
      <c r="O290" s="86"/>
      <c r="P290" s="218">
        <f>O290*H290</f>
        <v>0</v>
      </c>
      <c r="Q290" s="218">
        <v>0.0072700000000000004</v>
      </c>
      <c r="R290" s="218">
        <f>Q290*H290</f>
        <v>0.045561090000000005</v>
      </c>
      <c r="S290" s="218">
        <v>0</v>
      </c>
      <c r="T290" s="218">
        <f>S290*H290</f>
        <v>0</v>
      </c>
      <c r="U290" s="219" t="s">
        <v>20</v>
      </c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0" t="s">
        <v>140</v>
      </c>
      <c r="AT290" s="220" t="s">
        <v>135</v>
      </c>
      <c r="AU290" s="220" t="s">
        <v>86</v>
      </c>
      <c r="AY290" s="19" t="s">
        <v>133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19" t="s">
        <v>22</v>
      </c>
      <c r="BK290" s="221">
        <f>ROUND(I290*H290,2)</f>
        <v>0</v>
      </c>
      <c r="BL290" s="19" t="s">
        <v>140</v>
      </c>
      <c r="BM290" s="220" t="s">
        <v>401</v>
      </c>
    </row>
    <row r="291" s="2" customFormat="1">
      <c r="A291" s="40"/>
      <c r="B291" s="41"/>
      <c r="C291" s="42"/>
      <c r="D291" s="222" t="s">
        <v>142</v>
      </c>
      <c r="E291" s="42"/>
      <c r="F291" s="223" t="s">
        <v>400</v>
      </c>
      <c r="G291" s="42"/>
      <c r="H291" s="42"/>
      <c r="I291" s="224"/>
      <c r="J291" s="42"/>
      <c r="K291" s="42"/>
      <c r="L291" s="46"/>
      <c r="M291" s="225"/>
      <c r="N291" s="226"/>
      <c r="O291" s="86"/>
      <c r="P291" s="86"/>
      <c r="Q291" s="86"/>
      <c r="R291" s="86"/>
      <c r="S291" s="86"/>
      <c r="T291" s="86"/>
      <c r="U291" s="87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142</v>
      </c>
      <c r="AU291" s="19" t="s">
        <v>86</v>
      </c>
    </row>
    <row r="292" s="2" customFormat="1">
      <c r="A292" s="40"/>
      <c r="B292" s="41"/>
      <c r="C292" s="42"/>
      <c r="D292" s="227" t="s">
        <v>143</v>
      </c>
      <c r="E292" s="42"/>
      <c r="F292" s="228" t="s">
        <v>402</v>
      </c>
      <c r="G292" s="42"/>
      <c r="H292" s="42"/>
      <c r="I292" s="224"/>
      <c r="J292" s="42"/>
      <c r="K292" s="42"/>
      <c r="L292" s="46"/>
      <c r="M292" s="225"/>
      <c r="N292" s="226"/>
      <c r="O292" s="86"/>
      <c r="P292" s="86"/>
      <c r="Q292" s="86"/>
      <c r="R292" s="86"/>
      <c r="S292" s="86"/>
      <c r="T292" s="86"/>
      <c r="U292" s="87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143</v>
      </c>
      <c r="AU292" s="19" t="s">
        <v>86</v>
      </c>
    </row>
    <row r="293" s="13" customFormat="1">
      <c r="A293" s="13"/>
      <c r="B293" s="229"/>
      <c r="C293" s="230"/>
      <c r="D293" s="222" t="s">
        <v>155</v>
      </c>
      <c r="E293" s="231" t="s">
        <v>20</v>
      </c>
      <c r="F293" s="232" t="s">
        <v>403</v>
      </c>
      <c r="G293" s="230"/>
      <c r="H293" s="233">
        <v>6.2670000000000003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7"/>
      <c r="U293" s="238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155</v>
      </c>
      <c r="AU293" s="239" t="s">
        <v>86</v>
      </c>
      <c r="AV293" s="13" t="s">
        <v>86</v>
      </c>
      <c r="AW293" s="13" t="s">
        <v>37</v>
      </c>
      <c r="AX293" s="13" t="s">
        <v>22</v>
      </c>
      <c r="AY293" s="239" t="s">
        <v>133</v>
      </c>
    </row>
    <row r="294" s="2" customFormat="1" ht="24.15" customHeight="1">
      <c r="A294" s="40"/>
      <c r="B294" s="41"/>
      <c r="C294" s="209" t="s">
        <v>404</v>
      </c>
      <c r="D294" s="209" t="s">
        <v>135</v>
      </c>
      <c r="E294" s="210" t="s">
        <v>405</v>
      </c>
      <c r="F294" s="211" t="s">
        <v>406</v>
      </c>
      <c r="G294" s="212" t="s">
        <v>152</v>
      </c>
      <c r="H294" s="213">
        <v>6.2670000000000003</v>
      </c>
      <c r="I294" s="214"/>
      <c r="J294" s="215">
        <f>ROUND(I294*H294,2)</f>
        <v>0</v>
      </c>
      <c r="K294" s="211" t="s">
        <v>139</v>
      </c>
      <c r="L294" s="46"/>
      <c r="M294" s="216" t="s">
        <v>20</v>
      </c>
      <c r="N294" s="217" t="s">
        <v>45</v>
      </c>
      <c r="O294" s="86"/>
      <c r="P294" s="218">
        <f>O294*H294</f>
        <v>0</v>
      </c>
      <c r="Q294" s="218">
        <v>5.0000000000000002E-05</v>
      </c>
      <c r="R294" s="218">
        <f>Q294*H294</f>
        <v>0.00031335000000000005</v>
      </c>
      <c r="S294" s="218">
        <v>0</v>
      </c>
      <c r="T294" s="218">
        <f>S294*H294</f>
        <v>0</v>
      </c>
      <c r="U294" s="219" t="s">
        <v>20</v>
      </c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0" t="s">
        <v>140</v>
      </c>
      <c r="AT294" s="220" t="s">
        <v>135</v>
      </c>
      <c r="AU294" s="220" t="s">
        <v>86</v>
      </c>
      <c r="AY294" s="19" t="s">
        <v>133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19" t="s">
        <v>22</v>
      </c>
      <c r="BK294" s="221">
        <f>ROUND(I294*H294,2)</f>
        <v>0</v>
      </c>
      <c r="BL294" s="19" t="s">
        <v>140</v>
      </c>
      <c r="BM294" s="220" t="s">
        <v>407</v>
      </c>
    </row>
    <row r="295" s="2" customFormat="1">
      <c r="A295" s="40"/>
      <c r="B295" s="41"/>
      <c r="C295" s="42"/>
      <c r="D295" s="222" t="s">
        <v>142</v>
      </c>
      <c r="E295" s="42"/>
      <c r="F295" s="223" t="s">
        <v>406</v>
      </c>
      <c r="G295" s="42"/>
      <c r="H295" s="42"/>
      <c r="I295" s="224"/>
      <c r="J295" s="42"/>
      <c r="K295" s="42"/>
      <c r="L295" s="46"/>
      <c r="M295" s="225"/>
      <c r="N295" s="226"/>
      <c r="O295" s="86"/>
      <c r="P295" s="86"/>
      <c r="Q295" s="86"/>
      <c r="R295" s="86"/>
      <c r="S295" s="86"/>
      <c r="T295" s="86"/>
      <c r="U295" s="87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142</v>
      </c>
      <c r="AU295" s="19" t="s">
        <v>86</v>
      </c>
    </row>
    <row r="296" s="2" customFormat="1">
      <c r="A296" s="40"/>
      <c r="B296" s="41"/>
      <c r="C296" s="42"/>
      <c r="D296" s="227" t="s">
        <v>143</v>
      </c>
      <c r="E296" s="42"/>
      <c r="F296" s="228" t="s">
        <v>408</v>
      </c>
      <c r="G296" s="42"/>
      <c r="H296" s="42"/>
      <c r="I296" s="224"/>
      <c r="J296" s="42"/>
      <c r="K296" s="42"/>
      <c r="L296" s="46"/>
      <c r="M296" s="225"/>
      <c r="N296" s="226"/>
      <c r="O296" s="86"/>
      <c r="P296" s="86"/>
      <c r="Q296" s="86"/>
      <c r="R296" s="86"/>
      <c r="S296" s="86"/>
      <c r="T296" s="86"/>
      <c r="U296" s="87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143</v>
      </c>
      <c r="AU296" s="19" t="s">
        <v>86</v>
      </c>
    </row>
    <row r="297" s="2" customFormat="1" ht="16.5" customHeight="1">
      <c r="A297" s="40"/>
      <c r="B297" s="41"/>
      <c r="C297" s="209" t="s">
        <v>409</v>
      </c>
      <c r="D297" s="209" t="s">
        <v>135</v>
      </c>
      <c r="E297" s="210" t="s">
        <v>410</v>
      </c>
      <c r="F297" s="211" t="s">
        <v>411</v>
      </c>
      <c r="G297" s="212" t="s">
        <v>152</v>
      </c>
      <c r="H297" s="213">
        <v>20.417999999999999</v>
      </c>
      <c r="I297" s="214"/>
      <c r="J297" s="215">
        <f>ROUND(I297*H297,2)</f>
        <v>0</v>
      </c>
      <c r="K297" s="211" t="s">
        <v>20</v>
      </c>
      <c r="L297" s="46"/>
      <c r="M297" s="216" t="s">
        <v>20</v>
      </c>
      <c r="N297" s="217" t="s">
        <v>45</v>
      </c>
      <c r="O297" s="86"/>
      <c r="P297" s="218">
        <f>O297*H297</f>
        <v>0</v>
      </c>
      <c r="Q297" s="218">
        <v>0.0072700000000000004</v>
      </c>
      <c r="R297" s="218">
        <f>Q297*H297</f>
        <v>0.14843886000000001</v>
      </c>
      <c r="S297" s="218">
        <v>0</v>
      </c>
      <c r="T297" s="218">
        <f>S297*H297</f>
        <v>0</v>
      </c>
      <c r="U297" s="219" t="s">
        <v>20</v>
      </c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0" t="s">
        <v>140</v>
      </c>
      <c r="AT297" s="220" t="s">
        <v>135</v>
      </c>
      <c r="AU297" s="220" t="s">
        <v>86</v>
      </c>
      <c r="AY297" s="19" t="s">
        <v>133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19" t="s">
        <v>22</v>
      </c>
      <c r="BK297" s="221">
        <f>ROUND(I297*H297,2)</f>
        <v>0</v>
      </c>
      <c r="BL297" s="19" t="s">
        <v>140</v>
      </c>
      <c r="BM297" s="220" t="s">
        <v>412</v>
      </c>
    </row>
    <row r="298" s="2" customFormat="1">
      <c r="A298" s="40"/>
      <c r="B298" s="41"/>
      <c r="C298" s="42"/>
      <c r="D298" s="222" t="s">
        <v>142</v>
      </c>
      <c r="E298" s="42"/>
      <c r="F298" s="223" t="s">
        <v>411</v>
      </c>
      <c r="G298" s="42"/>
      <c r="H298" s="42"/>
      <c r="I298" s="224"/>
      <c r="J298" s="42"/>
      <c r="K298" s="42"/>
      <c r="L298" s="46"/>
      <c r="M298" s="225"/>
      <c r="N298" s="226"/>
      <c r="O298" s="86"/>
      <c r="P298" s="86"/>
      <c r="Q298" s="86"/>
      <c r="R298" s="86"/>
      <c r="S298" s="86"/>
      <c r="T298" s="86"/>
      <c r="U298" s="87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142</v>
      </c>
      <c r="AU298" s="19" t="s">
        <v>86</v>
      </c>
    </row>
    <row r="299" s="2" customFormat="1">
      <c r="A299" s="40"/>
      <c r="B299" s="41"/>
      <c r="C299" s="42"/>
      <c r="D299" s="222" t="s">
        <v>175</v>
      </c>
      <c r="E299" s="42"/>
      <c r="F299" s="251" t="s">
        <v>305</v>
      </c>
      <c r="G299" s="42"/>
      <c r="H299" s="42"/>
      <c r="I299" s="224"/>
      <c r="J299" s="42"/>
      <c r="K299" s="42"/>
      <c r="L299" s="46"/>
      <c r="M299" s="225"/>
      <c r="N299" s="226"/>
      <c r="O299" s="86"/>
      <c r="P299" s="86"/>
      <c r="Q299" s="86"/>
      <c r="R299" s="86"/>
      <c r="S299" s="86"/>
      <c r="T299" s="86"/>
      <c r="U299" s="87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175</v>
      </c>
      <c r="AU299" s="19" t="s">
        <v>86</v>
      </c>
    </row>
    <row r="300" s="13" customFormat="1">
      <c r="A300" s="13"/>
      <c r="B300" s="229"/>
      <c r="C300" s="230"/>
      <c r="D300" s="222" t="s">
        <v>155</v>
      </c>
      <c r="E300" s="231" t="s">
        <v>20</v>
      </c>
      <c r="F300" s="232" t="s">
        <v>413</v>
      </c>
      <c r="G300" s="230"/>
      <c r="H300" s="233">
        <v>20.41825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7"/>
      <c r="U300" s="238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155</v>
      </c>
      <c r="AU300" s="239" t="s">
        <v>86</v>
      </c>
      <c r="AV300" s="13" t="s">
        <v>86</v>
      </c>
      <c r="AW300" s="13" t="s">
        <v>37</v>
      </c>
      <c r="AX300" s="13" t="s">
        <v>22</v>
      </c>
      <c r="AY300" s="239" t="s">
        <v>133</v>
      </c>
    </row>
    <row r="301" s="2" customFormat="1" ht="16.5" customHeight="1">
      <c r="A301" s="40"/>
      <c r="B301" s="41"/>
      <c r="C301" s="209" t="s">
        <v>414</v>
      </c>
      <c r="D301" s="209" t="s">
        <v>135</v>
      </c>
      <c r="E301" s="210" t="s">
        <v>415</v>
      </c>
      <c r="F301" s="211" t="s">
        <v>416</v>
      </c>
      <c r="G301" s="212" t="s">
        <v>152</v>
      </c>
      <c r="H301" s="213">
        <v>20.417999999999999</v>
      </c>
      <c r="I301" s="214"/>
      <c r="J301" s="215">
        <f>ROUND(I301*H301,2)</f>
        <v>0</v>
      </c>
      <c r="K301" s="211" t="s">
        <v>20</v>
      </c>
      <c r="L301" s="46"/>
      <c r="M301" s="216" t="s">
        <v>20</v>
      </c>
      <c r="N301" s="217" t="s">
        <v>45</v>
      </c>
      <c r="O301" s="86"/>
      <c r="P301" s="218">
        <f>O301*H301</f>
        <v>0</v>
      </c>
      <c r="Q301" s="218">
        <v>5.0000000000000002E-05</v>
      </c>
      <c r="R301" s="218">
        <f>Q301*H301</f>
        <v>0.0010208999999999999</v>
      </c>
      <c r="S301" s="218">
        <v>0</v>
      </c>
      <c r="T301" s="218">
        <f>S301*H301</f>
        <v>0</v>
      </c>
      <c r="U301" s="219" t="s">
        <v>20</v>
      </c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0" t="s">
        <v>140</v>
      </c>
      <c r="AT301" s="220" t="s">
        <v>135</v>
      </c>
      <c r="AU301" s="220" t="s">
        <v>86</v>
      </c>
      <c r="AY301" s="19" t="s">
        <v>133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19" t="s">
        <v>22</v>
      </c>
      <c r="BK301" s="221">
        <f>ROUND(I301*H301,2)</f>
        <v>0</v>
      </c>
      <c r="BL301" s="19" t="s">
        <v>140</v>
      </c>
      <c r="BM301" s="220" t="s">
        <v>417</v>
      </c>
    </row>
    <row r="302" s="2" customFormat="1">
      <c r="A302" s="40"/>
      <c r="B302" s="41"/>
      <c r="C302" s="42"/>
      <c r="D302" s="222" t="s">
        <v>142</v>
      </c>
      <c r="E302" s="42"/>
      <c r="F302" s="223" t="s">
        <v>416</v>
      </c>
      <c r="G302" s="42"/>
      <c r="H302" s="42"/>
      <c r="I302" s="224"/>
      <c r="J302" s="42"/>
      <c r="K302" s="42"/>
      <c r="L302" s="46"/>
      <c r="M302" s="225"/>
      <c r="N302" s="226"/>
      <c r="O302" s="86"/>
      <c r="P302" s="86"/>
      <c r="Q302" s="86"/>
      <c r="R302" s="86"/>
      <c r="S302" s="86"/>
      <c r="T302" s="86"/>
      <c r="U302" s="87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142</v>
      </c>
      <c r="AU302" s="19" t="s">
        <v>86</v>
      </c>
    </row>
    <row r="303" s="2" customFormat="1" ht="16.5" customHeight="1">
      <c r="A303" s="40"/>
      <c r="B303" s="41"/>
      <c r="C303" s="209" t="s">
        <v>418</v>
      </c>
      <c r="D303" s="209" t="s">
        <v>135</v>
      </c>
      <c r="E303" s="210" t="s">
        <v>419</v>
      </c>
      <c r="F303" s="211" t="s">
        <v>420</v>
      </c>
      <c r="G303" s="212" t="s">
        <v>246</v>
      </c>
      <c r="H303" s="213">
        <v>1.829</v>
      </c>
      <c r="I303" s="214"/>
      <c r="J303" s="215">
        <f>ROUND(I303*H303,2)</f>
        <v>0</v>
      </c>
      <c r="K303" s="211" t="s">
        <v>139</v>
      </c>
      <c r="L303" s="46"/>
      <c r="M303" s="216" t="s">
        <v>20</v>
      </c>
      <c r="N303" s="217" t="s">
        <v>45</v>
      </c>
      <c r="O303" s="86"/>
      <c r="P303" s="218">
        <f>O303*H303</f>
        <v>0</v>
      </c>
      <c r="Q303" s="218">
        <v>1.0492699999999999</v>
      </c>
      <c r="R303" s="218">
        <f>Q303*H303</f>
        <v>1.9191148299999998</v>
      </c>
      <c r="S303" s="218">
        <v>0</v>
      </c>
      <c r="T303" s="218">
        <f>S303*H303</f>
        <v>0</v>
      </c>
      <c r="U303" s="219" t="s">
        <v>20</v>
      </c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0" t="s">
        <v>140</v>
      </c>
      <c r="AT303" s="220" t="s">
        <v>135</v>
      </c>
      <c r="AU303" s="220" t="s">
        <v>86</v>
      </c>
      <c r="AY303" s="19" t="s">
        <v>133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19" t="s">
        <v>22</v>
      </c>
      <c r="BK303" s="221">
        <f>ROUND(I303*H303,2)</f>
        <v>0</v>
      </c>
      <c r="BL303" s="19" t="s">
        <v>140</v>
      </c>
      <c r="BM303" s="220" t="s">
        <v>421</v>
      </c>
    </row>
    <row r="304" s="2" customFormat="1">
      <c r="A304" s="40"/>
      <c r="B304" s="41"/>
      <c r="C304" s="42"/>
      <c r="D304" s="222" t="s">
        <v>142</v>
      </c>
      <c r="E304" s="42"/>
      <c r="F304" s="223" t="s">
        <v>420</v>
      </c>
      <c r="G304" s="42"/>
      <c r="H304" s="42"/>
      <c r="I304" s="224"/>
      <c r="J304" s="42"/>
      <c r="K304" s="42"/>
      <c r="L304" s="46"/>
      <c r="M304" s="225"/>
      <c r="N304" s="226"/>
      <c r="O304" s="86"/>
      <c r="P304" s="86"/>
      <c r="Q304" s="86"/>
      <c r="R304" s="86"/>
      <c r="S304" s="86"/>
      <c r="T304" s="86"/>
      <c r="U304" s="87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142</v>
      </c>
      <c r="AU304" s="19" t="s">
        <v>86</v>
      </c>
    </row>
    <row r="305" s="2" customFormat="1">
      <c r="A305" s="40"/>
      <c r="B305" s="41"/>
      <c r="C305" s="42"/>
      <c r="D305" s="227" t="s">
        <v>143</v>
      </c>
      <c r="E305" s="42"/>
      <c r="F305" s="228" t="s">
        <v>422</v>
      </c>
      <c r="G305" s="42"/>
      <c r="H305" s="42"/>
      <c r="I305" s="224"/>
      <c r="J305" s="42"/>
      <c r="K305" s="42"/>
      <c r="L305" s="46"/>
      <c r="M305" s="225"/>
      <c r="N305" s="226"/>
      <c r="O305" s="86"/>
      <c r="P305" s="86"/>
      <c r="Q305" s="86"/>
      <c r="R305" s="86"/>
      <c r="S305" s="86"/>
      <c r="T305" s="86"/>
      <c r="U305" s="87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143</v>
      </c>
      <c r="AU305" s="19" t="s">
        <v>86</v>
      </c>
    </row>
    <row r="306" s="13" customFormat="1">
      <c r="A306" s="13"/>
      <c r="B306" s="229"/>
      <c r="C306" s="230"/>
      <c r="D306" s="222" t="s">
        <v>155</v>
      </c>
      <c r="E306" s="231" t="s">
        <v>20</v>
      </c>
      <c r="F306" s="232" t="s">
        <v>423</v>
      </c>
      <c r="G306" s="230"/>
      <c r="H306" s="233">
        <v>1.8294200000000001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7"/>
      <c r="U306" s="238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9" t="s">
        <v>155</v>
      </c>
      <c r="AU306" s="239" t="s">
        <v>86</v>
      </c>
      <c r="AV306" s="13" t="s">
        <v>86</v>
      </c>
      <c r="AW306" s="13" t="s">
        <v>37</v>
      </c>
      <c r="AX306" s="13" t="s">
        <v>22</v>
      </c>
      <c r="AY306" s="239" t="s">
        <v>133</v>
      </c>
    </row>
    <row r="307" s="2" customFormat="1" ht="16.5" customHeight="1">
      <c r="A307" s="40"/>
      <c r="B307" s="41"/>
      <c r="C307" s="209" t="s">
        <v>424</v>
      </c>
      <c r="D307" s="209" t="s">
        <v>135</v>
      </c>
      <c r="E307" s="210" t="s">
        <v>425</v>
      </c>
      <c r="F307" s="211" t="s">
        <v>426</v>
      </c>
      <c r="G307" s="212" t="s">
        <v>172</v>
      </c>
      <c r="H307" s="213">
        <v>12.19</v>
      </c>
      <c r="I307" s="214"/>
      <c r="J307" s="215">
        <f>ROUND(I307*H307,2)</f>
        <v>0</v>
      </c>
      <c r="K307" s="211" t="s">
        <v>139</v>
      </c>
      <c r="L307" s="46"/>
      <c r="M307" s="216" t="s">
        <v>20</v>
      </c>
      <c r="N307" s="217" t="s">
        <v>45</v>
      </c>
      <c r="O307" s="86"/>
      <c r="P307" s="218">
        <f>O307*H307</f>
        <v>0</v>
      </c>
      <c r="Q307" s="218">
        <v>0.0067200000000000003</v>
      </c>
      <c r="R307" s="218">
        <f>Q307*H307</f>
        <v>0.081916799999999998</v>
      </c>
      <c r="S307" s="218">
        <v>0</v>
      </c>
      <c r="T307" s="218">
        <f>S307*H307</f>
        <v>0</v>
      </c>
      <c r="U307" s="219" t="s">
        <v>20</v>
      </c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0" t="s">
        <v>140</v>
      </c>
      <c r="AT307" s="220" t="s">
        <v>135</v>
      </c>
      <c r="AU307" s="220" t="s">
        <v>86</v>
      </c>
      <c r="AY307" s="19" t="s">
        <v>133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19" t="s">
        <v>22</v>
      </c>
      <c r="BK307" s="221">
        <f>ROUND(I307*H307,2)</f>
        <v>0</v>
      </c>
      <c r="BL307" s="19" t="s">
        <v>140</v>
      </c>
      <c r="BM307" s="220" t="s">
        <v>427</v>
      </c>
    </row>
    <row r="308" s="2" customFormat="1">
      <c r="A308" s="40"/>
      <c r="B308" s="41"/>
      <c r="C308" s="42"/>
      <c r="D308" s="222" t="s">
        <v>142</v>
      </c>
      <c r="E308" s="42"/>
      <c r="F308" s="223" t="s">
        <v>426</v>
      </c>
      <c r="G308" s="42"/>
      <c r="H308" s="42"/>
      <c r="I308" s="224"/>
      <c r="J308" s="42"/>
      <c r="K308" s="42"/>
      <c r="L308" s="46"/>
      <c r="M308" s="225"/>
      <c r="N308" s="226"/>
      <c r="O308" s="86"/>
      <c r="P308" s="86"/>
      <c r="Q308" s="86"/>
      <c r="R308" s="86"/>
      <c r="S308" s="86"/>
      <c r="T308" s="86"/>
      <c r="U308" s="87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142</v>
      </c>
      <c r="AU308" s="19" t="s">
        <v>86</v>
      </c>
    </row>
    <row r="309" s="2" customFormat="1">
      <c r="A309" s="40"/>
      <c r="B309" s="41"/>
      <c r="C309" s="42"/>
      <c r="D309" s="227" t="s">
        <v>143</v>
      </c>
      <c r="E309" s="42"/>
      <c r="F309" s="228" t="s">
        <v>428</v>
      </c>
      <c r="G309" s="42"/>
      <c r="H309" s="42"/>
      <c r="I309" s="224"/>
      <c r="J309" s="42"/>
      <c r="K309" s="42"/>
      <c r="L309" s="46"/>
      <c r="M309" s="225"/>
      <c r="N309" s="226"/>
      <c r="O309" s="86"/>
      <c r="P309" s="86"/>
      <c r="Q309" s="86"/>
      <c r="R309" s="86"/>
      <c r="S309" s="86"/>
      <c r="T309" s="86"/>
      <c r="U309" s="87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143</v>
      </c>
      <c r="AU309" s="19" t="s">
        <v>86</v>
      </c>
    </row>
    <row r="310" s="13" customFormat="1">
      <c r="A310" s="13"/>
      <c r="B310" s="229"/>
      <c r="C310" s="230"/>
      <c r="D310" s="222" t="s">
        <v>155</v>
      </c>
      <c r="E310" s="231" t="s">
        <v>20</v>
      </c>
      <c r="F310" s="232" t="s">
        <v>429</v>
      </c>
      <c r="G310" s="230"/>
      <c r="H310" s="233">
        <v>12.19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7"/>
      <c r="U310" s="238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9" t="s">
        <v>155</v>
      </c>
      <c r="AU310" s="239" t="s">
        <v>86</v>
      </c>
      <c r="AV310" s="13" t="s">
        <v>86</v>
      </c>
      <c r="AW310" s="13" t="s">
        <v>37</v>
      </c>
      <c r="AX310" s="13" t="s">
        <v>22</v>
      </c>
      <c r="AY310" s="239" t="s">
        <v>133</v>
      </c>
    </row>
    <row r="311" s="2" customFormat="1" ht="16.5" customHeight="1">
      <c r="A311" s="40"/>
      <c r="B311" s="41"/>
      <c r="C311" s="209" t="s">
        <v>430</v>
      </c>
      <c r="D311" s="209" t="s">
        <v>135</v>
      </c>
      <c r="E311" s="210" t="s">
        <v>431</v>
      </c>
      <c r="F311" s="211" t="s">
        <v>432</v>
      </c>
      <c r="G311" s="212" t="s">
        <v>152</v>
      </c>
      <c r="H311" s="213">
        <v>17.675999999999998</v>
      </c>
      <c r="I311" s="214"/>
      <c r="J311" s="215">
        <f>ROUND(I311*H311,2)</f>
        <v>0</v>
      </c>
      <c r="K311" s="211" t="s">
        <v>20</v>
      </c>
      <c r="L311" s="46"/>
      <c r="M311" s="216" t="s">
        <v>20</v>
      </c>
      <c r="N311" s="217" t="s">
        <v>45</v>
      </c>
      <c r="O311" s="86"/>
      <c r="P311" s="218">
        <f>O311*H311</f>
        <v>0</v>
      </c>
      <c r="Q311" s="218">
        <v>0.36499999999999999</v>
      </c>
      <c r="R311" s="218">
        <f>Q311*H311</f>
        <v>6.4517399999999991</v>
      </c>
      <c r="S311" s="218">
        <v>0</v>
      </c>
      <c r="T311" s="218">
        <f>S311*H311</f>
        <v>0</v>
      </c>
      <c r="U311" s="219" t="s">
        <v>20</v>
      </c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0" t="s">
        <v>140</v>
      </c>
      <c r="AT311" s="220" t="s">
        <v>135</v>
      </c>
      <c r="AU311" s="220" t="s">
        <v>86</v>
      </c>
      <c r="AY311" s="19" t="s">
        <v>133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9" t="s">
        <v>22</v>
      </c>
      <c r="BK311" s="221">
        <f>ROUND(I311*H311,2)</f>
        <v>0</v>
      </c>
      <c r="BL311" s="19" t="s">
        <v>140</v>
      </c>
      <c r="BM311" s="220" t="s">
        <v>433</v>
      </c>
    </row>
    <row r="312" s="2" customFormat="1">
      <c r="A312" s="40"/>
      <c r="B312" s="41"/>
      <c r="C312" s="42"/>
      <c r="D312" s="222" t="s">
        <v>142</v>
      </c>
      <c r="E312" s="42"/>
      <c r="F312" s="223" t="s">
        <v>432</v>
      </c>
      <c r="G312" s="42"/>
      <c r="H312" s="42"/>
      <c r="I312" s="224"/>
      <c r="J312" s="42"/>
      <c r="K312" s="42"/>
      <c r="L312" s="46"/>
      <c r="M312" s="225"/>
      <c r="N312" s="226"/>
      <c r="O312" s="86"/>
      <c r="P312" s="86"/>
      <c r="Q312" s="86"/>
      <c r="R312" s="86"/>
      <c r="S312" s="86"/>
      <c r="T312" s="86"/>
      <c r="U312" s="87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142</v>
      </c>
      <c r="AU312" s="19" t="s">
        <v>86</v>
      </c>
    </row>
    <row r="313" s="13" customFormat="1">
      <c r="A313" s="13"/>
      <c r="B313" s="229"/>
      <c r="C313" s="230"/>
      <c r="D313" s="222" t="s">
        <v>155</v>
      </c>
      <c r="E313" s="231" t="s">
        <v>20</v>
      </c>
      <c r="F313" s="232" t="s">
        <v>434</v>
      </c>
      <c r="G313" s="230"/>
      <c r="H313" s="233">
        <v>17.6755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7"/>
      <c r="U313" s="238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155</v>
      </c>
      <c r="AU313" s="239" t="s">
        <v>86</v>
      </c>
      <c r="AV313" s="13" t="s">
        <v>86</v>
      </c>
      <c r="AW313" s="13" t="s">
        <v>37</v>
      </c>
      <c r="AX313" s="13" t="s">
        <v>22</v>
      </c>
      <c r="AY313" s="239" t="s">
        <v>133</v>
      </c>
    </row>
    <row r="314" s="2" customFormat="1" ht="16.5" customHeight="1">
      <c r="A314" s="40"/>
      <c r="B314" s="41"/>
      <c r="C314" s="209" t="s">
        <v>435</v>
      </c>
      <c r="D314" s="209" t="s">
        <v>135</v>
      </c>
      <c r="E314" s="210" t="s">
        <v>436</v>
      </c>
      <c r="F314" s="211" t="s">
        <v>437</v>
      </c>
      <c r="G314" s="212" t="s">
        <v>180</v>
      </c>
      <c r="H314" s="213">
        <v>28.079999999999998</v>
      </c>
      <c r="I314" s="214"/>
      <c r="J314" s="215">
        <f>ROUND(I314*H314,2)</f>
        <v>0</v>
      </c>
      <c r="K314" s="211" t="s">
        <v>139</v>
      </c>
      <c r="L314" s="46"/>
      <c r="M314" s="216" t="s">
        <v>20</v>
      </c>
      <c r="N314" s="217" t="s">
        <v>45</v>
      </c>
      <c r="O314" s="86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8">
        <f>S314*H314</f>
        <v>0</v>
      </c>
      <c r="U314" s="219" t="s">
        <v>20</v>
      </c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0" t="s">
        <v>140</v>
      </c>
      <c r="AT314" s="220" t="s">
        <v>135</v>
      </c>
      <c r="AU314" s="220" t="s">
        <v>86</v>
      </c>
      <c r="AY314" s="19" t="s">
        <v>133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19" t="s">
        <v>22</v>
      </c>
      <c r="BK314" s="221">
        <f>ROUND(I314*H314,2)</f>
        <v>0</v>
      </c>
      <c r="BL314" s="19" t="s">
        <v>140</v>
      </c>
      <c r="BM314" s="220" t="s">
        <v>438</v>
      </c>
    </row>
    <row r="315" s="2" customFormat="1">
      <c r="A315" s="40"/>
      <c r="B315" s="41"/>
      <c r="C315" s="42"/>
      <c r="D315" s="222" t="s">
        <v>142</v>
      </c>
      <c r="E315" s="42"/>
      <c r="F315" s="223" t="s">
        <v>437</v>
      </c>
      <c r="G315" s="42"/>
      <c r="H315" s="42"/>
      <c r="I315" s="224"/>
      <c r="J315" s="42"/>
      <c r="K315" s="42"/>
      <c r="L315" s="46"/>
      <c r="M315" s="225"/>
      <c r="N315" s="226"/>
      <c r="O315" s="86"/>
      <c r="P315" s="86"/>
      <c r="Q315" s="86"/>
      <c r="R315" s="86"/>
      <c r="S315" s="86"/>
      <c r="T315" s="86"/>
      <c r="U315" s="87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142</v>
      </c>
      <c r="AU315" s="19" t="s">
        <v>86</v>
      </c>
    </row>
    <row r="316" s="2" customFormat="1">
      <c r="A316" s="40"/>
      <c r="B316" s="41"/>
      <c r="C316" s="42"/>
      <c r="D316" s="227" t="s">
        <v>143</v>
      </c>
      <c r="E316" s="42"/>
      <c r="F316" s="228" t="s">
        <v>439</v>
      </c>
      <c r="G316" s="42"/>
      <c r="H316" s="42"/>
      <c r="I316" s="224"/>
      <c r="J316" s="42"/>
      <c r="K316" s="42"/>
      <c r="L316" s="46"/>
      <c r="M316" s="225"/>
      <c r="N316" s="226"/>
      <c r="O316" s="86"/>
      <c r="P316" s="86"/>
      <c r="Q316" s="86"/>
      <c r="R316" s="86"/>
      <c r="S316" s="86"/>
      <c r="T316" s="86"/>
      <c r="U316" s="87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143</v>
      </c>
      <c r="AU316" s="19" t="s">
        <v>86</v>
      </c>
    </row>
    <row r="317" s="13" customFormat="1">
      <c r="A317" s="13"/>
      <c r="B317" s="229"/>
      <c r="C317" s="230"/>
      <c r="D317" s="222" t="s">
        <v>155</v>
      </c>
      <c r="E317" s="231" t="s">
        <v>20</v>
      </c>
      <c r="F317" s="232" t="s">
        <v>440</v>
      </c>
      <c r="G317" s="230"/>
      <c r="H317" s="233">
        <v>13.68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7"/>
      <c r="U317" s="238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9" t="s">
        <v>155</v>
      </c>
      <c r="AU317" s="239" t="s">
        <v>86</v>
      </c>
      <c r="AV317" s="13" t="s">
        <v>86</v>
      </c>
      <c r="AW317" s="13" t="s">
        <v>37</v>
      </c>
      <c r="AX317" s="13" t="s">
        <v>74</v>
      </c>
      <c r="AY317" s="239" t="s">
        <v>133</v>
      </c>
    </row>
    <row r="318" s="13" customFormat="1">
      <c r="A318" s="13"/>
      <c r="B318" s="229"/>
      <c r="C318" s="230"/>
      <c r="D318" s="222" t="s">
        <v>155</v>
      </c>
      <c r="E318" s="231" t="s">
        <v>20</v>
      </c>
      <c r="F318" s="232" t="s">
        <v>441</v>
      </c>
      <c r="G318" s="230"/>
      <c r="H318" s="233">
        <v>14.399999999999999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7"/>
      <c r="U318" s="238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155</v>
      </c>
      <c r="AU318" s="239" t="s">
        <v>86</v>
      </c>
      <c r="AV318" s="13" t="s">
        <v>86</v>
      </c>
      <c r="AW318" s="13" t="s">
        <v>37</v>
      </c>
      <c r="AX318" s="13" t="s">
        <v>74</v>
      </c>
      <c r="AY318" s="239" t="s">
        <v>133</v>
      </c>
    </row>
    <row r="319" s="14" customFormat="1">
      <c r="A319" s="14"/>
      <c r="B319" s="240"/>
      <c r="C319" s="241"/>
      <c r="D319" s="222" t="s">
        <v>155</v>
      </c>
      <c r="E319" s="242" t="s">
        <v>20</v>
      </c>
      <c r="F319" s="243" t="s">
        <v>163</v>
      </c>
      <c r="G319" s="241"/>
      <c r="H319" s="244">
        <v>28.079999999999998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8"/>
      <c r="U319" s="249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155</v>
      </c>
      <c r="AU319" s="250" t="s">
        <v>86</v>
      </c>
      <c r="AV319" s="14" t="s">
        <v>140</v>
      </c>
      <c r="AW319" s="14" t="s">
        <v>37</v>
      </c>
      <c r="AX319" s="14" t="s">
        <v>22</v>
      </c>
      <c r="AY319" s="250" t="s">
        <v>133</v>
      </c>
    </row>
    <row r="320" s="2" customFormat="1" ht="24.15" customHeight="1">
      <c r="A320" s="40"/>
      <c r="B320" s="41"/>
      <c r="C320" s="209" t="s">
        <v>442</v>
      </c>
      <c r="D320" s="209" t="s">
        <v>135</v>
      </c>
      <c r="E320" s="210" t="s">
        <v>443</v>
      </c>
      <c r="F320" s="211" t="s">
        <v>444</v>
      </c>
      <c r="G320" s="212" t="s">
        <v>152</v>
      </c>
      <c r="H320" s="213">
        <v>26.800000000000001</v>
      </c>
      <c r="I320" s="214"/>
      <c r="J320" s="215">
        <f>ROUND(I320*H320,2)</f>
        <v>0</v>
      </c>
      <c r="K320" s="211" t="s">
        <v>139</v>
      </c>
      <c r="L320" s="46"/>
      <c r="M320" s="216" t="s">
        <v>20</v>
      </c>
      <c r="N320" s="217" t="s">
        <v>45</v>
      </c>
      <c r="O320" s="86"/>
      <c r="P320" s="218">
        <f>O320*H320</f>
        <v>0</v>
      </c>
      <c r="Q320" s="218">
        <v>1.0311999999999999</v>
      </c>
      <c r="R320" s="218">
        <f>Q320*H320</f>
        <v>27.636159999999997</v>
      </c>
      <c r="S320" s="218">
        <v>0</v>
      </c>
      <c r="T320" s="218">
        <f>S320*H320</f>
        <v>0</v>
      </c>
      <c r="U320" s="219" t="s">
        <v>20</v>
      </c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0" t="s">
        <v>140</v>
      </c>
      <c r="AT320" s="220" t="s">
        <v>135</v>
      </c>
      <c r="AU320" s="220" t="s">
        <v>86</v>
      </c>
      <c r="AY320" s="19" t="s">
        <v>133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19" t="s">
        <v>22</v>
      </c>
      <c r="BK320" s="221">
        <f>ROUND(I320*H320,2)</f>
        <v>0</v>
      </c>
      <c r="BL320" s="19" t="s">
        <v>140</v>
      </c>
      <c r="BM320" s="220" t="s">
        <v>445</v>
      </c>
    </row>
    <row r="321" s="2" customFormat="1">
      <c r="A321" s="40"/>
      <c r="B321" s="41"/>
      <c r="C321" s="42"/>
      <c r="D321" s="222" t="s">
        <v>142</v>
      </c>
      <c r="E321" s="42"/>
      <c r="F321" s="223" t="s">
        <v>444</v>
      </c>
      <c r="G321" s="42"/>
      <c r="H321" s="42"/>
      <c r="I321" s="224"/>
      <c r="J321" s="42"/>
      <c r="K321" s="42"/>
      <c r="L321" s="46"/>
      <c r="M321" s="225"/>
      <c r="N321" s="226"/>
      <c r="O321" s="86"/>
      <c r="P321" s="86"/>
      <c r="Q321" s="86"/>
      <c r="R321" s="86"/>
      <c r="S321" s="86"/>
      <c r="T321" s="86"/>
      <c r="U321" s="87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142</v>
      </c>
      <c r="AU321" s="19" t="s">
        <v>86</v>
      </c>
    </row>
    <row r="322" s="2" customFormat="1">
      <c r="A322" s="40"/>
      <c r="B322" s="41"/>
      <c r="C322" s="42"/>
      <c r="D322" s="227" t="s">
        <v>143</v>
      </c>
      <c r="E322" s="42"/>
      <c r="F322" s="228" t="s">
        <v>446</v>
      </c>
      <c r="G322" s="42"/>
      <c r="H322" s="42"/>
      <c r="I322" s="224"/>
      <c r="J322" s="42"/>
      <c r="K322" s="42"/>
      <c r="L322" s="46"/>
      <c r="M322" s="225"/>
      <c r="N322" s="226"/>
      <c r="O322" s="86"/>
      <c r="P322" s="86"/>
      <c r="Q322" s="86"/>
      <c r="R322" s="86"/>
      <c r="S322" s="86"/>
      <c r="T322" s="86"/>
      <c r="U322" s="87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143</v>
      </c>
      <c r="AU322" s="19" t="s">
        <v>86</v>
      </c>
    </row>
    <row r="323" s="2" customFormat="1">
      <c r="A323" s="40"/>
      <c r="B323" s="41"/>
      <c r="C323" s="42"/>
      <c r="D323" s="222" t="s">
        <v>175</v>
      </c>
      <c r="E323" s="42"/>
      <c r="F323" s="251" t="s">
        <v>447</v>
      </c>
      <c r="G323" s="42"/>
      <c r="H323" s="42"/>
      <c r="I323" s="224"/>
      <c r="J323" s="42"/>
      <c r="K323" s="42"/>
      <c r="L323" s="46"/>
      <c r="M323" s="225"/>
      <c r="N323" s="226"/>
      <c r="O323" s="86"/>
      <c r="P323" s="86"/>
      <c r="Q323" s="86"/>
      <c r="R323" s="86"/>
      <c r="S323" s="86"/>
      <c r="T323" s="86"/>
      <c r="U323" s="87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175</v>
      </c>
      <c r="AU323" s="19" t="s">
        <v>86</v>
      </c>
    </row>
    <row r="324" s="13" customFormat="1">
      <c r="A324" s="13"/>
      <c r="B324" s="229"/>
      <c r="C324" s="230"/>
      <c r="D324" s="222" t="s">
        <v>155</v>
      </c>
      <c r="E324" s="231" t="s">
        <v>20</v>
      </c>
      <c r="F324" s="232" t="s">
        <v>448</v>
      </c>
      <c r="G324" s="230"/>
      <c r="H324" s="233">
        <v>26.800000000000001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7"/>
      <c r="U324" s="238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9" t="s">
        <v>155</v>
      </c>
      <c r="AU324" s="239" t="s">
        <v>86</v>
      </c>
      <c r="AV324" s="13" t="s">
        <v>86</v>
      </c>
      <c r="AW324" s="13" t="s">
        <v>37</v>
      </c>
      <c r="AX324" s="13" t="s">
        <v>22</v>
      </c>
      <c r="AY324" s="239" t="s">
        <v>133</v>
      </c>
    </row>
    <row r="325" s="12" customFormat="1" ht="22.8" customHeight="1">
      <c r="A325" s="12"/>
      <c r="B325" s="193"/>
      <c r="C325" s="194"/>
      <c r="D325" s="195" t="s">
        <v>73</v>
      </c>
      <c r="E325" s="207" t="s">
        <v>164</v>
      </c>
      <c r="F325" s="207" t="s">
        <v>449</v>
      </c>
      <c r="G325" s="194"/>
      <c r="H325" s="194"/>
      <c r="I325" s="197"/>
      <c r="J325" s="208">
        <f>BK325</f>
        <v>0</v>
      </c>
      <c r="K325" s="194"/>
      <c r="L325" s="199"/>
      <c r="M325" s="200"/>
      <c r="N325" s="201"/>
      <c r="O325" s="201"/>
      <c r="P325" s="202">
        <f>SUM(P326:P361)</f>
        <v>0</v>
      </c>
      <c r="Q325" s="201"/>
      <c r="R325" s="202">
        <f>SUM(R326:R361)</f>
        <v>0</v>
      </c>
      <c r="S325" s="201"/>
      <c r="T325" s="202">
        <f>SUM(T326:T361)</f>
        <v>0</v>
      </c>
      <c r="U325" s="203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4" t="s">
        <v>22</v>
      </c>
      <c r="AT325" s="205" t="s">
        <v>73</v>
      </c>
      <c r="AU325" s="205" t="s">
        <v>22</v>
      </c>
      <c r="AY325" s="204" t="s">
        <v>133</v>
      </c>
      <c r="BK325" s="206">
        <f>SUM(BK326:BK361)</f>
        <v>0</v>
      </c>
    </row>
    <row r="326" s="2" customFormat="1" ht="21.75" customHeight="1">
      <c r="A326" s="40"/>
      <c r="B326" s="41"/>
      <c r="C326" s="209" t="s">
        <v>450</v>
      </c>
      <c r="D326" s="209" t="s">
        <v>135</v>
      </c>
      <c r="E326" s="210" t="s">
        <v>451</v>
      </c>
      <c r="F326" s="211" t="s">
        <v>452</v>
      </c>
      <c r="G326" s="212" t="s">
        <v>152</v>
      </c>
      <c r="H326" s="213">
        <v>102.872</v>
      </c>
      <c r="I326" s="214"/>
      <c r="J326" s="215">
        <f>ROUND(I326*H326,2)</f>
        <v>0</v>
      </c>
      <c r="K326" s="211" t="s">
        <v>139</v>
      </c>
      <c r="L326" s="46"/>
      <c r="M326" s="216" t="s">
        <v>20</v>
      </c>
      <c r="N326" s="217" t="s">
        <v>45</v>
      </c>
      <c r="O326" s="86"/>
      <c r="P326" s="218">
        <f>O326*H326</f>
        <v>0</v>
      </c>
      <c r="Q326" s="218">
        <v>0</v>
      </c>
      <c r="R326" s="218">
        <f>Q326*H326</f>
        <v>0</v>
      </c>
      <c r="S326" s="218">
        <v>0</v>
      </c>
      <c r="T326" s="218">
        <f>S326*H326</f>
        <v>0</v>
      </c>
      <c r="U326" s="219" t="s">
        <v>20</v>
      </c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0" t="s">
        <v>140</v>
      </c>
      <c r="AT326" s="220" t="s">
        <v>135</v>
      </c>
      <c r="AU326" s="220" t="s">
        <v>86</v>
      </c>
      <c r="AY326" s="19" t="s">
        <v>133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9" t="s">
        <v>22</v>
      </c>
      <c r="BK326" s="221">
        <f>ROUND(I326*H326,2)</f>
        <v>0</v>
      </c>
      <c r="BL326" s="19" t="s">
        <v>140</v>
      </c>
      <c r="BM326" s="220" t="s">
        <v>453</v>
      </c>
    </row>
    <row r="327" s="2" customFormat="1">
      <c r="A327" s="40"/>
      <c r="B327" s="41"/>
      <c r="C327" s="42"/>
      <c r="D327" s="222" t="s">
        <v>142</v>
      </c>
      <c r="E327" s="42"/>
      <c r="F327" s="223" t="s">
        <v>452</v>
      </c>
      <c r="G327" s="42"/>
      <c r="H327" s="42"/>
      <c r="I327" s="224"/>
      <c r="J327" s="42"/>
      <c r="K327" s="42"/>
      <c r="L327" s="46"/>
      <c r="M327" s="225"/>
      <c r="N327" s="226"/>
      <c r="O327" s="86"/>
      <c r="P327" s="86"/>
      <c r="Q327" s="86"/>
      <c r="R327" s="86"/>
      <c r="S327" s="86"/>
      <c r="T327" s="86"/>
      <c r="U327" s="87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142</v>
      </c>
      <c r="AU327" s="19" t="s">
        <v>86</v>
      </c>
    </row>
    <row r="328" s="2" customFormat="1">
      <c r="A328" s="40"/>
      <c r="B328" s="41"/>
      <c r="C328" s="42"/>
      <c r="D328" s="227" t="s">
        <v>143</v>
      </c>
      <c r="E328" s="42"/>
      <c r="F328" s="228" t="s">
        <v>454</v>
      </c>
      <c r="G328" s="42"/>
      <c r="H328" s="42"/>
      <c r="I328" s="224"/>
      <c r="J328" s="42"/>
      <c r="K328" s="42"/>
      <c r="L328" s="46"/>
      <c r="M328" s="225"/>
      <c r="N328" s="226"/>
      <c r="O328" s="86"/>
      <c r="P328" s="86"/>
      <c r="Q328" s="86"/>
      <c r="R328" s="86"/>
      <c r="S328" s="86"/>
      <c r="T328" s="86"/>
      <c r="U328" s="87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143</v>
      </c>
      <c r="AU328" s="19" t="s">
        <v>86</v>
      </c>
    </row>
    <row r="329" s="13" customFormat="1">
      <c r="A329" s="13"/>
      <c r="B329" s="229"/>
      <c r="C329" s="230"/>
      <c r="D329" s="222" t="s">
        <v>155</v>
      </c>
      <c r="E329" s="231" t="s">
        <v>20</v>
      </c>
      <c r="F329" s="232" t="s">
        <v>455</v>
      </c>
      <c r="G329" s="230"/>
      <c r="H329" s="233">
        <v>51.392000000000003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7"/>
      <c r="U329" s="238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155</v>
      </c>
      <c r="AU329" s="239" t="s">
        <v>86</v>
      </c>
      <c r="AV329" s="13" t="s">
        <v>86</v>
      </c>
      <c r="AW329" s="13" t="s">
        <v>37</v>
      </c>
      <c r="AX329" s="13" t="s">
        <v>74</v>
      </c>
      <c r="AY329" s="239" t="s">
        <v>133</v>
      </c>
    </row>
    <row r="330" s="13" customFormat="1">
      <c r="A330" s="13"/>
      <c r="B330" s="229"/>
      <c r="C330" s="230"/>
      <c r="D330" s="222" t="s">
        <v>155</v>
      </c>
      <c r="E330" s="231" t="s">
        <v>20</v>
      </c>
      <c r="F330" s="232" t="s">
        <v>456</v>
      </c>
      <c r="G330" s="230"/>
      <c r="H330" s="233">
        <v>51.479999999999997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7"/>
      <c r="U330" s="238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155</v>
      </c>
      <c r="AU330" s="239" t="s">
        <v>86</v>
      </c>
      <c r="AV330" s="13" t="s">
        <v>86</v>
      </c>
      <c r="AW330" s="13" t="s">
        <v>37</v>
      </c>
      <c r="AX330" s="13" t="s">
        <v>74</v>
      </c>
      <c r="AY330" s="239" t="s">
        <v>133</v>
      </c>
    </row>
    <row r="331" s="14" customFormat="1">
      <c r="A331" s="14"/>
      <c r="B331" s="240"/>
      <c r="C331" s="241"/>
      <c r="D331" s="222" t="s">
        <v>155</v>
      </c>
      <c r="E331" s="242" t="s">
        <v>20</v>
      </c>
      <c r="F331" s="243" t="s">
        <v>163</v>
      </c>
      <c r="G331" s="241"/>
      <c r="H331" s="244">
        <v>102.872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8"/>
      <c r="U331" s="249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155</v>
      </c>
      <c r="AU331" s="250" t="s">
        <v>86</v>
      </c>
      <c r="AV331" s="14" t="s">
        <v>140</v>
      </c>
      <c r="AW331" s="14" t="s">
        <v>37</v>
      </c>
      <c r="AX331" s="14" t="s">
        <v>22</v>
      </c>
      <c r="AY331" s="250" t="s">
        <v>133</v>
      </c>
    </row>
    <row r="332" s="2" customFormat="1" ht="16.5" customHeight="1">
      <c r="A332" s="40"/>
      <c r="B332" s="41"/>
      <c r="C332" s="209" t="s">
        <v>457</v>
      </c>
      <c r="D332" s="209" t="s">
        <v>135</v>
      </c>
      <c r="E332" s="210" t="s">
        <v>458</v>
      </c>
      <c r="F332" s="211" t="s">
        <v>459</v>
      </c>
      <c r="G332" s="212" t="s">
        <v>152</v>
      </c>
      <c r="H332" s="213">
        <v>51.436</v>
      </c>
      <c r="I332" s="214"/>
      <c r="J332" s="215">
        <f>ROUND(I332*H332,2)</f>
        <v>0</v>
      </c>
      <c r="K332" s="211" t="s">
        <v>139</v>
      </c>
      <c r="L332" s="46"/>
      <c r="M332" s="216" t="s">
        <v>20</v>
      </c>
      <c r="N332" s="217" t="s">
        <v>45</v>
      </c>
      <c r="O332" s="86"/>
      <c r="P332" s="218">
        <f>O332*H332</f>
        <v>0</v>
      </c>
      <c r="Q332" s="218">
        <v>0</v>
      </c>
      <c r="R332" s="218">
        <f>Q332*H332</f>
        <v>0</v>
      </c>
      <c r="S332" s="218">
        <v>0</v>
      </c>
      <c r="T332" s="218">
        <f>S332*H332</f>
        <v>0</v>
      </c>
      <c r="U332" s="219" t="s">
        <v>20</v>
      </c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0" t="s">
        <v>140</v>
      </c>
      <c r="AT332" s="220" t="s">
        <v>135</v>
      </c>
      <c r="AU332" s="220" t="s">
        <v>86</v>
      </c>
      <c r="AY332" s="19" t="s">
        <v>133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19" t="s">
        <v>22</v>
      </c>
      <c r="BK332" s="221">
        <f>ROUND(I332*H332,2)</f>
        <v>0</v>
      </c>
      <c r="BL332" s="19" t="s">
        <v>140</v>
      </c>
      <c r="BM332" s="220" t="s">
        <v>460</v>
      </c>
    </row>
    <row r="333" s="2" customFormat="1">
      <c r="A333" s="40"/>
      <c r="B333" s="41"/>
      <c r="C333" s="42"/>
      <c r="D333" s="222" t="s">
        <v>142</v>
      </c>
      <c r="E333" s="42"/>
      <c r="F333" s="223" t="s">
        <v>459</v>
      </c>
      <c r="G333" s="42"/>
      <c r="H333" s="42"/>
      <c r="I333" s="224"/>
      <c r="J333" s="42"/>
      <c r="K333" s="42"/>
      <c r="L333" s="46"/>
      <c r="M333" s="225"/>
      <c r="N333" s="226"/>
      <c r="O333" s="86"/>
      <c r="P333" s="86"/>
      <c r="Q333" s="86"/>
      <c r="R333" s="86"/>
      <c r="S333" s="86"/>
      <c r="T333" s="86"/>
      <c r="U333" s="87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142</v>
      </c>
      <c r="AU333" s="19" t="s">
        <v>86</v>
      </c>
    </row>
    <row r="334" s="2" customFormat="1">
      <c r="A334" s="40"/>
      <c r="B334" s="41"/>
      <c r="C334" s="42"/>
      <c r="D334" s="227" t="s">
        <v>143</v>
      </c>
      <c r="E334" s="42"/>
      <c r="F334" s="228" t="s">
        <v>461</v>
      </c>
      <c r="G334" s="42"/>
      <c r="H334" s="42"/>
      <c r="I334" s="224"/>
      <c r="J334" s="42"/>
      <c r="K334" s="42"/>
      <c r="L334" s="46"/>
      <c r="M334" s="225"/>
      <c r="N334" s="226"/>
      <c r="O334" s="86"/>
      <c r="P334" s="86"/>
      <c r="Q334" s="86"/>
      <c r="R334" s="86"/>
      <c r="S334" s="86"/>
      <c r="T334" s="86"/>
      <c r="U334" s="87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143</v>
      </c>
      <c r="AU334" s="19" t="s">
        <v>86</v>
      </c>
    </row>
    <row r="335" s="13" customFormat="1">
      <c r="A335" s="13"/>
      <c r="B335" s="229"/>
      <c r="C335" s="230"/>
      <c r="D335" s="222" t="s">
        <v>155</v>
      </c>
      <c r="E335" s="231" t="s">
        <v>20</v>
      </c>
      <c r="F335" s="232" t="s">
        <v>161</v>
      </c>
      <c r="G335" s="230"/>
      <c r="H335" s="233">
        <v>25.696000000000002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7"/>
      <c r="U335" s="238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155</v>
      </c>
      <c r="AU335" s="239" t="s">
        <v>86</v>
      </c>
      <c r="AV335" s="13" t="s">
        <v>86</v>
      </c>
      <c r="AW335" s="13" t="s">
        <v>37</v>
      </c>
      <c r="AX335" s="13" t="s">
        <v>74</v>
      </c>
      <c r="AY335" s="239" t="s">
        <v>133</v>
      </c>
    </row>
    <row r="336" s="13" customFormat="1">
      <c r="A336" s="13"/>
      <c r="B336" s="229"/>
      <c r="C336" s="230"/>
      <c r="D336" s="222" t="s">
        <v>155</v>
      </c>
      <c r="E336" s="231" t="s">
        <v>20</v>
      </c>
      <c r="F336" s="232" t="s">
        <v>162</v>
      </c>
      <c r="G336" s="230"/>
      <c r="H336" s="233">
        <v>25.739999999999998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7"/>
      <c r="U336" s="238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9" t="s">
        <v>155</v>
      </c>
      <c r="AU336" s="239" t="s">
        <v>86</v>
      </c>
      <c r="AV336" s="13" t="s">
        <v>86</v>
      </c>
      <c r="AW336" s="13" t="s">
        <v>37</v>
      </c>
      <c r="AX336" s="13" t="s">
        <v>74</v>
      </c>
      <c r="AY336" s="239" t="s">
        <v>133</v>
      </c>
    </row>
    <row r="337" s="14" customFormat="1">
      <c r="A337" s="14"/>
      <c r="B337" s="240"/>
      <c r="C337" s="241"/>
      <c r="D337" s="222" t="s">
        <v>155</v>
      </c>
      <c r="E337" s="242" t="s">
        <v>20</v>
      </c>
      <c r="F337" s="243" t="s">
        <v>163</v>
      </c>
      <c r="G337" s="241"/>
      <c r="H337" s="244">
        <v>51.436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8"/>
      <c r="U337" s="249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155</v>
      </c>
      <c r="AU337" s="250" t="s">
        <v>86</v>
      </c>
      <c r="AV337" s="14" t="s">
        <v>140</v>
      </c>
      <c r="AW337" s="14" t="s">
        <v>37</v>
      </c>
      <c r="AX337" s="14" t="s">
        <v>22</v>
      </c>
      <c r="AY337" s="250" t="s">
        <v>133</v>
      </c>
    </row>
    <row r="338" s="2" customFormat="1" ht="16.5" customHeight="1">
      <c r="A338" s="40"/>
      <c r="B338" s="41"/>
      <c r="C338" s="209" t="s">
        <v>462</v>
      </c>
      <c r="D338" s="209" t="s">
        <v>135</v>
      </c>
      <c r="E338" s="210" t="s">
        <v>463</v>
      </c>
      <c r="F338" s="211" t="s">
        <v>464</v>
      </c>
      <c r="G338" s="212" t="s">
        <v>152</v>
      </c>
      <c r="H338" s="213">
        <v>77.948999999999998</v>
      </c>
      <c r="I338" s="214"/>
      <c r="J338" s="215">
        <f>ROUND(I338*H338,2)</f>
        <v>0</v>
      </c>
      <c r="K338" s="211" t="s">
        <v>139</v>
      </c>
      <c r="L338" s="46"/>
      <c r="M338" s="216" t="s">
        <v>20</v>
      </c>
      <c r="N338" s="217" t="s">
        <v>45</v>
      </c>
      <c r="O338" s="86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8">
        <f>S338*H338</f>
        <v>0</v>
      </c>
      <c r="U338" s="219" t="s">
        <v>20</v>
      </c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0" t="s">
        <v>140</v>
      </c>
      <c r="AT338" s="220" t="s">
        <v>135</v>
      </c>
      <c r="AU338" s="220" t="s">
        <v>86</v>
      </c>
      <c r="AY338" s="19" t="s">
        <v>133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19" t="s">
        <v>22</v>
      </c>
      <c r="BK338" s="221">
        <f>ROUND(I338*H338,2)</f>
        <v>0</v>
      </c>
      <c r="BL338" s="19" t="s">
        <v>140</v>
      </c>
      <c r="BM338" s="220" t="s">
        <v>465</v>
      </c>
    </row>
    <row r="339" s="2" customFormat="1">
      <c r="A339" s="40"/>
      <c r="B339" s="41"/>
      <c r="C339" s="42"/>
      <c r="D339" s="222" t="s">
        <v>142</v>
      </c>
      <c r="E339" s="42"/>
      <c r="F339" s="223" t="s">
        <v>464</v>
      </c>
      <c r="G339" s="42"/>
      <c r="H339" s="42"/>
      <c r="I339" s="224"/>
      <c r="J339" s="42"/>
      <c r="K339" s="42"/>
      <c r="L339" s="46"/>
      <c r="M339" s="225"/>
      <c r="N339" s="226"/>
      <c r="O339" s="86"/>
      <c r="P339" s="86"/>
      <c r="Q339" s="86"/>
      <c r="R339" s="86"/>
      <c r="S339" s="86"/>
      <c r="T339" s="86"/>
      <c r="U339" s="87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142</v>
      </c>
      <c r="AU339" s="19" t="s">
        <v>86</v>
      </c>
    </row>
    <row r="340" s="2" customFormat="1">
      <c r="A340" s="40"/>
      <c r="B340" s="41"/>
      <c r="C340" s="42"/>
      <c r="D340" s="227" t="s">
        <v>143</v>
      </c>
      <c r="E340" s="42"/>
      <c r="F340" s="228" t="s">
        <v>466</v>
      </c>
      <c r="G340" s="42"/>
      <c r="H340" s="42"/>
      <c r="I340" s="224"/>
      <c r="J340" s="42"/>
      <c r="K340" s="42"/>
      <c r="L340" s="46"/>
      <c r="M340" s="225"/>
      <c r="N340" s="226"/>
      <c r="O340" s="86"/>
      <c r="P340" s="86"/>
      <c r="Q340" s="86"/>
      <c r="R340" s="86"/>
      <c r="S340" s="86"/>
      <c r="T340" s="86"/>
      <c r="U340" s="87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143</v>
      </c>
      <c r="AU340" s="19" t="s">
        <v>86</v>
      </c>
    </row>
    <row r="341" s="13" customFormat="1">
      <c r="A341" s="13"/>
      <c r="B341" s="229"/>
      <c r="C341" s="230"/>
      <c r="D341" s="222" t="s">
        <v>155</v>
      </c>
      <c r="E341" s="231" t="s">
        <v>20</v>
      </c>
      <c r="F341" s="232" t="s">
        <v>467</v>
      </c>
      <c r="G341" s="230"/>
      <c r="H341" s="233">
        <v>26.513249999999996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7"/>
      <c r="U341" s="238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9" t="s">
        <v>155</v>
      </c>
      <c r="AU341" s="239" t="s">
        <v>86</v>
      </c>
      <c r="AV341" s="13" t="s">
        <v>86</v>
      </c>
      <c r="AW341" s="13" t="s">
        <v>37</v>
      </c>
      <c r="AX341" s="13" t="s">
        <v>74</v>
      </c>
      <c r="AY341" s="239" t="s">
        <v>133</v>
      </c>
    </row>
    <row r="342" s="13" customFormat="1">
      <c r="A342" s="13"/>
      <c r="B342" s="229"/>
      <c r="C342" s="230"/>
      <c r="D342" s="222" t="s">
        <v>155</v>
      </c>
      <c r="E342" s="231" t="s">
        <v>20</v>
      </c>
      <c r="F342" s="232" t="s">
        <v>161</v>
      </c>
      <c r="G342" s="230"/>
      <c r="H342" s="233">
        <v>25.696000000000002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7"/>
      <c r="U342" s="238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155</v>
      </c>
      <c r="AU342" s="239" t="s">
        <v>86</v>
      </c>
      <c r="AV342" s="13" t="s">
        <v>86</v>
      </c>
      <c r="AW342" s="13" t="s">
        <v>37</v>
      </c>
      <c r="AX342" s="13" t="s">
        <v>74</v>
      </c>
      <c r="AY342" s="239" t="s">
        <v>133</v>
      </c>
    </row>
    <row r="343" s="13" customFormat="1">
      <c r="A343" s="13"/>
      <c r="B343" s="229"/>
      <c r="C343" s="230"/>
      <c r="D343" s="222" t="s">
        <v>155</v>
      </c>
      <c r="E343" s="231" t="s">
        <v>20</v>
      </c>
      <c r="F343" s="232" t="s">
        <v>162</v>
      </c>
      <c r="G343" s="230"/>
      <c r="H343" s="233">
        <v>25.739999999999998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7"/>
      <c r="U343" s="238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9" t="s">
        <v>155</v>
      </c>
      <c r="AU343" s="239" t="s">
        <v>86</v>
      </c>
      <c r="AV343" s="13" t="s">
        <v>86</v>
      </c>
      <c r="AW343" s="13" t="s">
        <v>37</v>
      </c>
      <c r="AX343" s="13" t="s">
        <v>74</v>
      </c>
      <c r="AY343" s="239" t="s">
        <v>133</v>
      </c>
    </row>
    <row r="344" s="14" customFormat="1">
      <c r="A344" s="14"/>
      <c r="B344" s="240"/>
      <c r="C344" s="241"/>
      <c r="D344" s="222" t="s">
        <v>155</v>
      </c>
      <c r="E344" s="242" t="s">
        <v>20</v>
      </c>
      <c r="F344" s="243" t="s">
        <v>163</v>
      </c>
      <c r="G344" s="241"/>
      <c r="H344" s="244">
        <v>77.949249999999992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8"/>
      <c r="U344" s="249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155</v>
      </c>
      <c r="AU344" s="250" t="s">
        <v>86</v>
      </c>
      <c r="AV344" s="14" t="s">
        <v>140</v>
      </c>
      <c r="AW344" s="14" t="s">
        <v>37</v>
      </c>
      <c r="AX344" s="14" t="s">
        <v>22</v>
      </c>
      <c r="AY344" s="250" t="s">
        <v>133</v>
      </c>
    </row>
    <row r="345" s="2" customFormat="1" ht="24.15" customHeight="1">
      <c r="A345" s="40"/>
      <c r="B345" s="41"/>
      <c r="C345" s="209" t="s">
        <v>468</v>
      </c>
      <c r="D345" s="209" t="s">
        <v>135</v>
      </c>
      <c r="E345" s="210" t="s">
        <v>469</v>
      </c>
      <c r="F345" s="211" t="s">
        <v>470</v>
      </c>
      <c r="G345" s="212" t="s">
        <v>152</v>
      </c>
      <c r="H345" s="213">
        <v>77.948999999999998</v>
      </c>
      <c r="I345" s="214"/>
      <c r="J345" s="215">
        <f>ROUND(I345*H345,2)</f>
        <v>0</v>
      </c>
      <c r="K345" s="211" t="s">
        <v>139</v>
      </c>
      <c r="L345" s="46"/>
      <c r="M345" s="216" t="s">
        <v>20</v>
      </c>
      <c r="N345" s="217" t="s">
        <v>45</v>
      </c>
      <c r="O345" s="86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8">
        <f>S345*H345</f>
        <v>0</v>
      </c>
      <c r="U345" s="219" t="s">
        <v>20</v>
      </c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0" t="s">
        <v>140</v>
      </c>
      <c r="AT345" s="220" t="s">
        <v>135</v>
      </c>
      <c r="AU345" s="220" t="s">
        <v>86</v>
      </c>
      <c r="AY345" s="19" t="s">
        <v>133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19" t="s">
        <v>22</v>
      </c>
      <c r="BK345" s="221">
        <f>ROUND(I345*H345,2)</f>
        <v>0</v>
      </c>
      <c r="BL345" s="19" t="s">
        <v>140</v>
      </c>
      <c r="BM345" s="220" t="s">
        <v>471</v>
      </c>
    </row>
    <row r="346" s="2" customFormat="1">
      <c r="A346" s="40"/>
      <c r="B346" s="41"/>
      <c r="C346" s="42"/>
      <c r="D346" s="222" t="s">
        <v>142</v>
      </c>
      <c r="E346" s="42"/>
      <c r="F346" s="223" t="s">
        <v>470</v>
      </c>
      <c r="G346" s="42"/>
      <c r="H346" s="42"/>
      <c r="I346" s="224"/>
      <c r="J346" s="42"/>
      <c r="K346" s="42"/>
      <c r="L346" s="46"/>
      <c r="M346" s="225"/>
      <c r="N346" s="226"/>
      <c r="O346" s="86"/>
      <c r="P346" s="86"/>
      <c r="Q346" s="86"/>
      <c r="R346" s="86"/>
      <c r="S346" s="86"/>
      <c r="T346" s="86"/>
      <c r="U346" s="87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142</v>
      </c>
      <c r="AU346" s="19" t="s">
        <v>86</v>
      </c>
    </row>
    <row r="347" s="2" customFormat="1">
      <c r="A347" s="40"/>
      <c r="B347" s="41"/>
      <c r="C347" s="42"/>
      <c r="D347" s="227" t="s">
        <v>143</v>
      </c>
      <c r="E347" s="42"/>
      <c r="F347" s="228" t="s">
        <v>472</v>
      </c>
      <c r="G347" s="42"/>
      <c r="H347" s="42"/>
      <c r="I347" s="224"/>
      <c r="J347" s="42"/>
      <c r="K347" s="42"/>
      <c r="L347" s="46"/>
      <c r="M347" s="225"/>
      <c r="N347" s="226"/>
      <c r="O347" s="86"/>
      <c r="P347" s="86"/>
      <c r="Q347" s="86"/>
      <c r="R347" s="86"/>
      <c r="S347" s="86"/>
      <c r="T347" s="86"/>
      <c r="U347" s="87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143</v>
      </c>
      <c r="AU347" s="19" t="s">
        <v>86</v>
      </c>
    </row>
    <row r="348" s="13" customFormat="1">
      <c r="A348" s="13"/>
      <c r="B348" s="229"/>
      <c r="C348" s="230"/>
      <c r="D348" s="222" t="s">
        <v>155</v>
      </c>
      <c r="E348" s="231" t="s">
        <v>20</v>
      </c>
      <c r="F348" s="232" t="s">
        <v>467</v>
      </c>
      <c r="G348" s="230"/>
      <c r="H348" s="233">
        <v>26.513249999999996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7"/>
      <c r="U348" s="238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9" t="s">
        <v>155</v>
      </c>
      <c r="AU348" s="239" t="s">
        <v>86</v>
      </c>
      <c r="AV348" s="13" t="s">
        <v>86</v>
      </c>
      <c r="AW348" s="13" t="s">
        <v>37</v>
      </c>
      <c r="AX348" s="13" t="s">
        <v>74</v>
      </c>
      <c r="AY348" s="239" t="s">
        <v>133</v>
      </c>
    </row>
    <row r="349" s="13" customFormat="1">
      <c r="A349" s="13"/>
      <c r="B349" s="229"/>
      <c r="C349" s="230"/>
      <c r="D349" s="222" t="s">
        <v>155</v>
      </c>
      <c r="E349" s="231" t="s">
        <v>20</v>
      </c>
      <c r="F349" s="232" t="s">
        <v>161</v>
      </c>
      <c r="G349" s="230"/>
      <c r="H349" s="233">
        <v>25.696000000000002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7"/>
      <c r="U349" s="238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155</v>
      </c>
      <c r="AU349" s="239" t="s">
        <v>86</v>
      </c>
      <c r="AV349" s="13" t="s">
        <v>86</v>
      </c>
      <c r="AW349" s="13" t="s">
        <v>37</v>
      </c>
      <c r="AX349" s="13" t="s">
        <v>74</v>
      </c>
      <c r="AY349" s="239" t="s">
        <v>133</v>
      </c>
    </row>
    <row r="350" s="13" customFormat="1">
      <c r="A350" s="13"/>
      <c r="B350" s="229"/>
      <c r="C350" s="230"/>
      <c r="D350" s="222" t="s">
        <v>155</v>
      </c>
      <c r="E350" s="231" t="s">
        <v>20</v>
      </c>
      <c r="F350" s="232" t="s">
        <v>162</v>
      </c>
      <c r="G350" s="230"/>
      <c r="H350" s="233">
        <v>25.739999999999998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7"/>
      <c r="U350" s="238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155</v>
      </c>
      <c r="AU350" s="239" t="s">
        <v>86</v>
      </c>
      <c r="AV350" s="13" t="s">
        <v>86</v>
      </c>
      <c r="AW350" s="13" t="s">
        <v>37</v>
      </c>
      <c r="AX350" s="13" t="s">
        <v>74</v>
      </c>
      <c r="AY350" s="239" t="s">
        <v>133</v>
      </c>
    </row>
    <row r="351" s="14" customFormat="1">
      <c r="A351" s="14"/>
      <c r="B351" s="240"/>
      <c r="C351" s="241"/>
      <c r="D351" s="222" t="s">
        <v>155</v>
      </c>
      <c r="E351" s="242" t="s">
        <v>20</v>
      </c>
      <c r="F351" s="243" t="s">
        <v>163</v>
      </c>
      <c r="G351" s="241"/>
      <c r="H351" s="244">
        <v>77.949249999999992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8"/>
      <c r="U351" s="249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155</v>
      </c>
      <c r="AU351" s="250" t="s">
        <v>86</v>
      </c>
      <c r="AV351" s="14" t="s">
        <v>140</v>
      </c>
      <c r="AW351" s="14" t="s">
        <v>37</v>
      </c>
      <c r="AX351" s="14" t="s">
        <v>22</v>
      </c>
      <c r="AY351" s="250" t="s">
        <v>133</v>
      </c>
    </row>
    <row r="352" s="2" customFormat="1" ht="24.15" customHeight="1">
      <c r="A352" s="40"/>
      <c r="B352" s="41"/>
      <c r="C352" s="209" t="s">
        <v>473</v>
      </c>
      <c r="D352" s="209" t="s">
        <v>135</v>
      </c>
      <c r="E352" s="210" t="s">
        <v>474</v>
      </c>
      <c r="F352" s="211" t="s">
        <v>475</v>
      </c>
      <c r="G352" s="212" t="s">
        <v>152</v>
      </c>
      <c r="H352" s="213">
        <v>26.513000000000002</v>
      </c>
      <c r="I352" s="214"/>
      <c r="J352" s="215">
        <f>ROUND(I352*H352,2)</f>
        <v>0</v>
      </c>
      <c r="K352" s="211" t="s">
        <v>139</v>
      </c>
      <c r="L352" s="46"/>
      <c r="M352" s="216" t="s">
        <v>20</v>
      </c>
      <c r="N352" s="217" t="s">
        <v>45</v>
      </c>
      <c r="O352" s="86"/>
      <c r="P352" s="218">
        <f>O352*H352</f>
        <v>0</v>
      </c>
      <c r="Q352" s="218">
        <v>0</v>
      </c>
      <c r="R352" s="218">
        <f>Q352*H352</f>
        <v>0</v>
      </c>
      <c r="S352" s="218">
        <v>0</v>
      </c>
      <c r="T352" s="218">
        <f>S352*H352</f>
        <v>0</v>
      </c>
      <c r="U352" s="219" t="s">
        <v>20</v>
      </c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0" t="s">
        <v>140</v>
      </c>
      <c r="AT352" s="220" t="s">
        <v>135</v>
      </c>
      <c r="AU352" s="220" t="s">
        <v>86</v>
      </c>
      <c r="AY352" s="19" t="s">
        <v>133</v>
      </c>
      <c r="BE352" s="221">
        <f>IF(N352="základní",J352,0)</f>
        <v>0</v>
      </c>
      <c r="BF352" s="221">
        <f>IF(N352="snížená",J352,0)</f>
        <v>0</v>
      </c>
      <c r="BG352" s="221">
        <f>IF(N352="zákl. přenesená",J352,0)</f>
        <v>0</v>
      </c>
      <c r="BH352" s="221">
        <f>IF(N352="sníž. přenesená",J352,0)</f>
        <v>0</v>
      </c>
      <c r="BI352" s="221">
        <f>IF(N352="nulová",J352,0)</f>
        <v>0</v>
      </c>
      <c r="BJ352" s="19" t="s">
        <v>22</v>
      </c>
      <c r="BK352" s="221">
        <f>ROUND(I352*H352,2)</f>
        <v>0</v>
      </c>
      <c r="BL352" s="19" t="s">
        <v>140</v>
      </c>
      <c r="BM352" s="220" t="s">
        <v>476</v>
      </c>
    </row>
    <row r="353" s="2" customFormat="1">
      <c r="A353" s="40"/>
      <c r="B353" s="41"/>
      <c r="C353" s="42"/>
      <c r="D353" s="222" t="s">
        <v>142</v>
      </c>
      <c r="E353" s="42"/>
      <c r="F353" s="223" t="s">
        <v>475</v>
      </c>
      <c r="G353" s="42"/>
      <c r="H353" s="42"/>
      <c r="I353" s="224"/>
      <c r="J353" s="42"/>
      <c r="K353" s="42"/>
      <c r="L353" s="46"/>
      <c r="M353" s="225"/>
      <c r="N353" s="226"/>
      <c r="O353" s="86"/>
      <c r="P353" s="86"/>
      <c r="Q353" s="86"/>
      <c r="R353" s="86"/>
      <c r="S353" s="86"/>
      <c r="T353" s="86"/>
      <c r="U353" s="87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142</v>
      </c>
      <c r="AU353" s="19" t="s">
        <v>86</v>
      </c>
    </row>
    <row r="354" s="2" customFormat="1">
      <c r="A354" s="40"/>
      <c r="B354" s="41"/>
      <c r="C354" s="42"/>
      <c r="D354" s="227" t="s">
        <v>143</v>
      </c>
      <c r="E354" s="42"/>
      <c r="F354" s="228" t="s">
        <v>477</v>
      </c>
      <c r="G354" s="42"/>
      <c r="H354" s="42"/>
      <c r="I354" s="224"/>
      <c r="J354" s="42"/>
      <c r="K354" s="42"/>
      <c r="L354" s="46"/>
      <c r="M354" s="225"/>
      <c r="N354" s="226"/>
      <c r="O354" s="86"/>
      <c r="P354" s="86"/>
      <c r="Q354" s="86"/>
      <c r="R354" s="86"/>
      <c r="S354" s="86"/>
      <c r="T354" s="86"/>
      <c r="U354" s="87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143</v>
      </c>
      <c r="AU354" s="19" t="s">
        <v>86</v>
      </c>
    </row>
    <row r="355" s="13" customFormat="1">
      <c r="A355" s="13"/>
      <c r="B355" s="229"/>
      <c r="C355" s="230"/>
      <c r="D355" s="222" t="s">
        <v>155</v>
      </c>
      <c r="E355" s="231" t="s">
        <v>20</v>
      </c>
      <c r="F355" s="232" t="s">
        <v>156</v>
      </c>
      <c r="G355" s="230"/>
      <c r="H355" s="233">
        <v>26.513249999999996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7"/>
      <c r="U355" s="238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9" t="s">
        <v>155</v>
      </c>
      <c r="AU355" s="239" t="s">
        <v>86</v>
      </c>
      <c r="AV355" s="13" t="s">
        <v>86</v>
      </c>
      <c r="AW355" s="13" t="s">
        <v>37</v>
      </c>
      <c r="AX355" s="13" t="s">
        <v>22</v>
      </c>
      <c r="AY355" s="239" t="s">
        <v>133</v>
      </c>
    </row>
    <row r="356" s="2" customFormat="1" ht="24.15" customHeight="1">
      <c r="A356" s="40"/>
      <c r="B356" s="41"/>
      <c r="C356" s="209" t="s">
        <v>478</v>
      </c>
      <c r="D356" s="209" t="s">
        <v>135</v>
      </c>
      <c r="E356" s="210" t="s">
        <v>479</v>
      </c>
      <c r="F356" s="211" t="s">
        <v>480</v>
      </c>
      <c r="G356" s="212" t="s">
        <v>152</v>
      </c>
      <c r="H356" s="213">
        <v>51.436</v>
      </c>
      <c r="I356" s="214"/>
      <c r="J356" s="215">
        <f>ROUND(I356*H356,2)</f>
        <v>0</v>
      </c>
      <c r="K356" s="211" t="s">
        <v>139</v>
      </c>
      <c r="L356" s="46"/>
      <c r="M356" s="216" t="s">
        <v>20</v>
      </c>
      <c r="N356" s="217" t="s">
        <v>45</v>
      </c>
      <c r="O356" s="86"/>
      <c r="P356" s="218">
        <f>O356*H356</f>
        <v>0</v>
      </c>
      <c r="Q356" s="218">
        <v>0</v>
      </c>
      <c r="R356" s="218">
        <f>Q356*H356</f>
        <v>0</v>
      </c>
      <c r="S356" s="218">
        <v>0</v>
      </c>
      <c r="T356" s="218">
        <f>S356*H356</f>
        <v>0</v>
      </c>
      <c r="U356" s="219" t="s">
        <v>20</v>
      </c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0" t="s">
        <v>140</v>
      </c>
      <c r="AT356" s="220" t="s">
        <v>135</v>
      </c>
      <c r="AU356" s="220" t="s">
        <v>86</v>
      </c>
      <c r="AY356" s="19" t="s">
        <v>133</v>
      </c>
      <c r="BE356" s="221">
        <f>IF(N356="základní",J356,0)</f>
        <v>0</v>
      </c>
      <c r="BF356" s="221">
        <f>IF(N356="snížená",J356,0)</f>
        <v>0</v>
      </c>
      <c r="BG356" s="221">
        <f>IF(N356="zákl. přenesená",J356,0)</f>
        <v>0</v>
      </c>
      <c r="BH356" s="221">
        <f>IF(N356="sníž. přenesená",J356,0)</f>
        <v>0</v>
      </c>
      <c r="BI356" s="221">
        <f>IF(N356="nulová",J356,0)</f>
        <v>0</v>
      </c>
      <c r="BJ356" s="19" t="s">
        <v>22</v>
      </c>
      <c r="BK356" s="221">
        <f>ROUND(I356*H356,2)</f>
        <v>0</v>
      </c>
      <c r="BL356" s="19" t="s">
        <v>140</v>
      </c>
      <c r="BM356" s="220" t="s">
        <v>481</v>
      </c>
    </row>
    <row r="357" s="2" customFormat="1">
      <c r="A357" s="40"/>
      <c r="B357" s="41"/>
      <c r="C357" s="42"/>
      <c r="D357" s="222" t="s">
        <v>142</v>
      </c>
      <c r="E357" s="42"/>
      <c r="F357" s="223" t="s">
        <v>480</v>
      </c>
      <c r="G357" s="42"/>
      <c r="H357" s="42"/>
      <c r="I357" s="224"/>
      <c r="J357" s="42"/>
      <c r="K357" s="42"/>
      <c r="L357" s="46"/>
      <c r="M357" s="225"/>
      <c r="N357" s="226"/>
      <c r="O357" s="86"/>
      <c r="P357" s="86"/>
      <c r="Q357" s="86"/>
      <c r="R357" s="86"/>
      <c r="S357" s="86"/>
      <c r="T357" s="86"/>
      <c r="U357" s="87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142</v>
      </c>
      <c r="AU357" s="19" t="s">
        <v>86</v>
      </c>
    </row>
    <row r="358" s="2" customFormat="1">
      <c r="A358" s="40"/>
      <c r="B358" s="41"/>
      <c r="C358" s="42"/>
      <c r="D358" s="227" t="s">
        <v>143</v>
      </c>
      <c r="E358" s="42"/>
      <c r="F358" s="228" t="s">
        <v>482</v>
      </c>
      <c r="G358" s="42"/>
      <c r="H358" s="42"/>
      <c r="I358" s="224"/>
      <c r="J358" s="42"/>
      <c r="K358" s="42"/>
      <c r="L358" s="46"/>
      <c r="M358" s="225"/>
      <c r="N358" s="226"/>
      <c r="O358" s="86"/>
      <c r="P358" s="86"/>
      <c r="Q358" s="86"/>
      <c r="R358" s="86"/>
      <c r="S358" s="86"/>
      <c r="T358" s="86"/>
      <c r="U358" s="87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143</v>
      </c>
      <c r="AU358" s="19" t="s">
        <v>86</v>
      </c>
    </row>
    <row r="359" s="13" customFormat="1">
      <c r="A359" s="13"/>
      <c r="B359" s="229"/>
      <c r="C359" s="230"/>
      <c r="D359" s="222" t="s">
        <v>155</v>
      </c>
      <c r="E359" s="231" t="s">
        <v>20</v>
      </c>
      <c r="F359" s="232" t="s">
        <v>161</v>
      </c>
      <c r="G359" s="230"/>
      <c r="H359" s="233">
        <v>25.696000000000002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7"/>
      <c r="U359" s="238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9" t="s">
        <v>155</v>
      </c>
      <c r="AU359" s="239" t="s">
        <v>86</v>
      </c>
      <c r="AV359" s="13" t="s">
        <v>86</v>
      </c>
      <c r="AW359" s="13" t="s">
        <v>37</v>
      </c>
      <c r="AX359" s="13" t="s">
        <v>74</v>
      </c>
      <c r="AY359" s="239" t="s">
        <v>133</v>
      </c>
    </row>
    <row r="360" s="13" customFormat="1">
      <c r="A360" s="13"/>
      <c r="B360" s="229"/>
      <c r="C360" s="230"/>
      <c r="D360" s="222" t="s">
        <v>155</v>
      </c>
      <c r="E360" s="231" t="s">
        <v>20</v>
      </c>
      <c r="F360" s="232" t="s">
        <v>162</v>
      </c>
      <c r="G360" s="230"/>
      <c r="H360" s="233">
        <v>25.739999999999998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7"/>
      <c r="U360" s="238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9" t="s">
        <v>155</v>
      </c>
      <c r="AU360" s="239" t="s">
        <v>86</v>
      </c>
      <c r="AV360" s="13" t="s">
        <v>86</v>
      </c>
      <c r="AW360" s="13" t="s">
        <v>37</v>
      </c>
      <c r="AX360" s="13" t="s">
        <v>74</v>
      </c>
      <c r="AY360" s="239" t="s">
        <v>133</v>
      </c>
    </row>
    <row r="361" s="14" customFormat="1">
      <c r="A361" s="14"/>
      <c r="B361" s="240"/>
      <c r="C361" s="241"/>
      <c r="D361" s="222" t="s">
        <v>155</v>
      </c>
      <c r="E361" s="242" t="s">
        <v>20</v>
      </c>
      <c r="F361" s="243" t="s">
        <v>163</v>
      </c>
      <c r="G361" s="241"/>
      <c r="H361" s="244">
        <v>51.436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8"/>
      <c r="U361" s="249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155</v>
      </c>
      <c r="AU361" s="250" t="s">
        <v>86</v>
      </c>
      <c r="AV361" s="14" t="s">
        <v>140</v>
      </c>
      <c r="AW361" s="14" t="s">
        <v>37</v>
      </c>
      <c r="AX361" s="14" t="s">
        <v>22</v>
      </c>
      <c r="AY361" s="250" t="s">
        <v>133</v>
      </c>
    </row>
    <row r="362" s="12" customFormat="1" ht="22.8" customHeight="1">
      <c r="A362" s="12"/>
      <c r="B362" s="193"/>
      <c r="C362" s="194"/>
      <c r="D362" s="195" t="s">
        <v>73</v>
      </c>
      <c r="E362" s="207" t="s">
        <v>189</v>
      </c>
      <c r="F362" s="207" t="s">
        <v>483</v>
      </c>
      <c r="G362" s="194"/>
      <c r="H362" s="194"/>
      <c r="I362" s="197"/>
      <c r="J362" s="208">
        <f>BK362</f>
        <v>0</v>
      </c>
      <c r="K362" s="194"/>
      <c r="L362" s="199"/>
      <c r="M362" s="200"/>
      <c r="N362" s="201"/>
      <c r="O362" s="201"/>
      <c r="P362" s="202">
        <f>SUM(P363:P418)</f>
        <v>0</v>
      </c>
      <c r="Q362" s="201"/>
      <c r="R362" s="202">
        <f>SUM(R363:R418)</f>
        <v>7.5949737600000011</v>
      </c>
      <c r="S362" s="201"/>
      <c r="T362" s="202">
        <f>SUM(T363:T418)</f>
        <v>56.137890000000006</v>
      </c>
      <c r="U362" s="203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4" t="s">
        <v>22</v>
      </c>
      <c r="AT362" s="205" t="s">
        <v>73</v>
      </c>
      <c r="AU362" s="205" t="s">
        <v>22</v>
      </c>
      <c r="AY362" s="204" t="s">
        <v>133</v>
      </c>
      <c r="BK362" s="206">
        <f>SUM(BK363:BK418)</f>
        <v>0</v>
      </c>
    </row>
    <row r="363" s="2" customFormat="1" ht="16.5" customHeight="1">
      <c r="A363" s="40"/>
      <c r="B363" s="41"/>
      <c r="C363" s="209" t="s">
        <v>484</v>
      </c>
      <c r="D363" s="209" t="s">
        <v>135</v>
      </c>
      <c r="E363" s="210" t="s">
        <v>485</v>
      </c>
      <c r="F363" s="211" t="s">
        <v>486</v>
      </c>
      <c r="G363" s="212" t="s">
        <v>138</v>
      </c>
      <c r="H363" s="213">
        <v>1</v>
      </c>
      <c r="I363" s="214"/>
      <c r="J363" s="215">
        <f>ROUND(I363*H363,2)</f>
        <v>0</v>
      </c>
      <c r="K363" s="211" t="s">
        <v>139</v>
      </c>
      <c r="L363" s="46"/>
      <c r="M363" s="216" t="s">
        <v>20</v>
      </c>
      <c r="N363" s="217" t="s">
        <v>45</v>
      </c>
      <c r="O363" s="86"/>
      <c r="P363" s="218">
        <f>O363*H363</f>
        <v>0</v>
      </c>
      <c r="Q363" s="218">
        <v>0.081119999999999998</v>
      </c>
      <c r="R363" s="218">
        <f>Q363*H363</f>
        <v>0.081119999999999998</v>
      </c>
      <c r="S363" s="218">
        <v>0</v>
      </c>
      <c r="T363" s="218">
        <f>S363*H363</f>
        <v>0</v>
      </c>
      <c r="U363" s="219" t="s">
        <v>20</v>
      </c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0" t="s">
        <v>140</v>
      </c>
      <c r="AT363" s="220" t="s">
        <v>135</v>
      </c>
      <c r="AU363" s="220" t="s">
        <v>86</v>
      </c>
      <c r="AY363" s="19" t="s">
        <v>133</v>
      </c>
      <c r="BE363" s="221">
        <f>IF(N363="základní",J363,0)</f>
        <v>0</v>
      </c>
      <c r="BF363" s="221">
        <f>IF(N363="snížená",J363,0)</f>
        <v>0</v>
      </c>
      <c r="BG363" s="221">
        <f>IF(N363="zákl. přenesená",J363,0)</f>
        <v>0</v>
      </c>
      <c r="BH363" s="221">
        <f>IF(N363="sníž. přenesená",J363,0)</f>
        <v>0</v>
      </c>
      <c r="BI363" s="221">
        <f>IF(N363="nulová",J363,0)</f>
        <v>0</v>
      </c>
      <c r="BJ363" s="19" t="s">
        <v>22</v>
      </c>
      <c r="BK363" s="221">
        <f>ROUND(I363*H363,2)</f>
        <v>0</v>
      </c>
      <c r="BL363" s="19" t="s">
        <v>140</v>
      </c>
      <c r="BM363" s="220" t="s">
        <v>487</v>
      </c>
    </row>
    <row r="364" s="2" customFormat="1">
      <c r="A364" s="40"/>
      <c r="B364" s="41"/>
      <c r="C364" s="42"/>
      <c r="D364" s="222" t="s">
        <v>142</v>
      </c>
      <c r="E364" s="42"/>
      <c r="F364" s="223" t="s">
        <v>486</v>
      </c>
      <c r="G364" s="42"/>
      <c r="H364" s="42"/>
      <c r="I364" s="224"/>
      <c r="J364" s="42"/>
      <c r="K364" s="42"/>
      <c r="L364" s="46"/>
      <c r="M364" s="225"/>
      <c r="N364" s="226"/>
      <c r="O364" s="86"/>
      <c r="P364" s="86"/>
      <c r="Q364" s="86"/>
      <c r="R364" s="86"/>
      <c r="S364" s="86"/>
      <c r="T364" s="86"/>
      <c r="U364" s="87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142</v>
      </c>
      <c r="AU364" s="19" t="s">
        <v>86</v>
      </c>
    </row>
    <row r="365" s="2" customFormat="1">
      <c r="A365" s="40"/>
      <c r="B365" s="41"/>
      <c r="C365" s="42"/>
      <c r="D365" s="227" t="s">
        <v>143</v>
      </c>
      <c r="E365" s="42"/>
      <c r="F365" s="228" t="s">
        <v>488</v>
      </c>
      <c r="G365" s="42"/>
      <c r="H365" s="42"/>
      <c r="I365" s="224"/>
      <c r="J365" s="42"/>
      <c r="K365" s="42"/>
      <c r="L365" s="46"/>
      <c r="M365" s="225"/>
      <c r="N365" s="226"/>
      <c r="O365" s="86"/>
      <c r="P365" s="86"/>
      <c r="Q365" s="86"/>
      <c r="R365" s="86"/>
      <c r="S365" s="86"/>
      <c r="T365" s="86"/>
      <c r="U365" s="87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143</v>
      </c>
      <c r="AU365" s="19" t="s">
        <v>86</v>
      </c>
    </row>
    <row r="366" s="2" customFormat="1" ht="24.15" customHeight="1">
      <c r="A366" s="40"/>
      <c r="B366" s="41"/>
      <c r="C366" s="209" t="s">
        <v>489</v>
      </c>
      <c r="D366" s="209" t="s">
        <v>135</v>
      </c>
      <c r="E366" s="210" t="s">
        <v>490</v>
      </c>
      <c r="F366" s="211" t="s">
        <v>491</v>
      </c>
      <c r="G366" s="212" t="s">
        <v>172</v>
      </c>
      <c r="H366" s="213">
        <v>19</v>
      </c>
      <c r="I366" s="214"/>
      <c r="J366" s="215">
        <f>ROUND(I366*H366,2)</f>
        <v>0</v>
      </c>
      <c r="K366" s="211" t="s">
        <v>139</v>
      </c>
      <c r="L366" s="46"/>
      <c r="M366" s="216" t="s">
        <v>20</v>
      </c>
      <c r="N366" s="217" t="s">
        <v>45</v>
      </c>
      <c r="O366" s="86"/>
      <c r="P366" s="218">
        <f>O366*H366</f>
        <v>0</v>
      </c>
      <c r="Q366" s="218">
        <v>0.15540000000000001</v>
      </c>
      <c r="R366" s="218">
        <f>Q366*H366</f>
        <v>2.9526000000000003</v>
      </c>
      <c r="S366" s="218">
        <v>0</v>
      </c>
      <c r="T366" s="218">
        <f>S366*H366</f>
        <v>0</v>
      </c>
      <c r="U366" s="219" t="s">
        <v>20</v>
      </c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0" t="s">
        <v>140</v>
      </c>
      <c r="AT366" s="220" t="s">
        <v>135</v>
      </c>
      <c r="AU366" s="220" t="s">
        <v>86</v>
      </c>
      <c r="AY366" s="19" t="s">
        <v>133</v>
      </c>
      <c r="BE366" s="221">
        <f>IF(N366="základní",J366,0)</f>
        <v>0</v>
      </c>
      <c r="BF366" s="221">
        <f>IF(N366="snížená",J366,0)</f>
        <v>0</v>
      </c>
      <c r="BG366" s="221">
        <f>IF(N366="zákl. přenesená",J366,0)</f>
        <v>0</v>
      </c>
      <c r="BH366" s="221">
        <f>IF(N366="sníž. přenesená",J366,0)</f>
        <v>0</v>
      </c>
      <c r="BI366" s="221">
        <f>IF(N366="nulová",J366,0)</f>
        <v>0</v>
      </c>
      <c r="BJ366" s="19" t="s">
        <v>22</v>
      </c>
      <c r="BK366" s="221">
        <f>ROUND(I366*H366,2)</f>
        <v>0</v>
      </c>
      <c r="BL366" s="19" t="s">
        <v>140</v>
      </c>
      <c r="BM366" s="220" t="s">
        <v>492</v>
      </c>
    </row>
    <row r="367" s="2" customFormat="1">
      <c r="A367" s="40"/>
      <c r="B367" s="41"/>
      <c r="C367" s="42"/>
      <c r="D367" s="222" t="s">
        <v>142</v>
      </c>
      <c r="E367" s="42"/>
      <c r="F367" s="223" t="s">
        <v>491</v>
      </c>
      <c r="G367" s="42"/>
      <c r="H367" s="42"/>
      <c r="I367" s="224"/>
      <c r="J367" s="42"/>
      <c r="K367" s="42"/>
      <c r="L367" s="46"/>
      <c r="M367" s="225"/>
      <c r="N367" s="226"/>
      <c r="O367" s="86"/>
      <c r="P367" s="86"/>
      <c r="Q367" s="86"/>
      <c r="R367" s="86"/>
      <c r="S367" s="86"/>
      <c r="T367" s="86"/>
      <c r="U367" s="87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142</v>
      </c>
      <c r="AU367" s="19" t="s">
        <v>86</v>
      </c>
    </row>
    <row r="368" s="2" customFormat="1">
      <c r="A368" s="40"/>
      <c r="B368" s="41"/>
      <c r="C368" s="42"/>
      <c r="D368" s="227" t="s">
        <v>143</v>
      </c>
      <c r="E368" s="42"/>
      <c r="F368" s="228" t="s">
        <v>493</v>
      </c>
      <c r="G368" s="42"/>
      <c r="H368" s="42"/>
      <c r="I368" s="224"/>
      <c r="J368" s="42"/>
      <c r="K368" s="42"/>
      <c r="L368" s="46"/>
      <c r="M368" s="225"/>
      <c r="N368" s="226"/>
      <c r="O368" s="86"/>
      <c r="P368" s="86"/>
      <c r="Q368" s="86"/>
      <c r="R368" s="86"/>
      <c r="S368" s="86"/>
      <c r="T368" s="86"/>
      <c r="U368" s="87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143</v>
      </c>
      <c r="AU368" s="19" t="s">
        <v>86</v>
      </c>
    </row>
    <row r="369" s="13" customFormat="1">
      <c r="A369" s="13"/>
      <c r="B369" s="229"/>
      <c r="C369" s="230"/>
      <c r="D369" s="222" t="s">
        <v>155</v>
      </c>
      <c r="E369" s="231" t="s">
        <v>20</v>
      </c>
      <c r="F369" s="232" t="s">
        <v>494</v>
      </c>
      <c r="G369" s="230"/>
      <c r="H369" s="233">
        <v>9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7"/>
      <c r="U369" s="238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9" t="s">
        <v>155</v>
      </c>
      <c r="AU369" s="239" t="s">
        <v>86</v>
      </c>
      <c r="AV369" s="13" t="s">
        <v>86</v>
      </c>
      <c r="AW369" s="13" t="s">
        <v>37</v>
      </c>
      <c r="AX369" s="13" t="s">
        <v>74</v>
      </c>
      <c r="AY369" s="239" t="s">
        <v>133</v>
      </c>
    </row>
    <row r="370" s="13" customFormat="1">
      <c r="A370" s="13"/>
      <c r="B370" s="229"/>
      <c r="C370" s="230"/>
      <c r="D370" s="222" t="s">
        <v>155</v>
      </c>
      <c r="E370" s="231" t="s">
        <v>20</v>
      </c>
      <c r="F370" s="232" t="s">
        <v>495</v>
      </c>
      <c r="G370" s="230"/>
      <c r="H370" s="233">
        <v>10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7"/>
      <c r="U370" s="238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9" t="s">
        <v>155</v>
      </c>
      <c r="AU370" s="239" t="s">
        <v>86</v>
      </c>
      <c r="AV370" s="13" t="s">
        <v>86</v>
      </c>
      <c r="AW370" s="13" t="s">
        <v>37</v>
      </c>
      <c r="AX370" s="13" t="s">
        <v>74</v>
      </c>
      <c r="AY370" s="239" t="s">
        <v>133</v>
      </c>
    </row>
    <row r="371" s="14" customFormat="1">
      <c r="A371" s="14"/>
      <c r="B371" s="240"/>
      <c r="C371" s="241"/>
      <c r="D371" s="222" t="s">
        <v>155</v>
      </c>
      <c r="E371" s="242" t="s">
        <v>20</v>
      </c>
      <c r="F371" s="243" t="s">
        <v>163</v>
      </c>
      <c r="G371" s="241"/>
      <c r="H371" s="244">
        <v>19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8"/>
      <c r="U371" s="249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0" t="s">
        <v>155</v>
      </c>
      <c r="AU371" s="250" t="s">
        <v>86</v>
      </c>
      <c r="AV371" s="14" t="s">
        <v>140</v>
      </c>
      <c r="AW371" s="14" t="s">
        <v>37</v>
      </c>
      <c r="AX371" s="14" t="s">
        <v>22</v>
      </c>
      <c r="AY371" s="250" t="s">
        <v>133</v>
      </c>
    </row>
    <row r="372" s="2" customFormat="1" ht="16.5" customHeight="1">
      <c r="A372" s="40"/>
      <c r="B372" s="41"/>
      <c r="C372" s="252" t="s">
        <v>496</v>
      </c>
      <c r="D372" s="252" t="s">
        <v>275</v>
      </c>
      <c r="E372" s="253" t="s">
        <v>497</v>
      </c>
      <c r="F372" s="254" t="s">
        <v>498</v>
      </c>
      <c r="G372" s="255" t="s">
        <v>172</v>
      </c>
      <c r="H372" s="256">
        <v>19.379999999999999</v>
      </c>
      <c r="I372" s="257"/>
      <c r="J372" s="258">
        <f>ROUND(I372*H372,2)</f>
        <v>0</v>
      </c>
      <c r="K372" s="254" t="s">
        <v>139</v>
      </c>
      <c r="L372" s="259"/>
      <c r="M372" s="260" t="s">
        <v>20</v>
      </c>
      <c r="N372" s="261" t="s">
        <v>45</v>
      </c>
      <c r="O372" s="86"/>
      <c r="P372" s="218">
        <f>O372*H372</f>
        <v>0</v>
      </c>
      <c r="Q372" s="218">
        <v>0.080000000000000002</v>
      </c>
      <c r="R372" s="218">
        <f>Q372*H372</f>
        <v>1.5504</v>
      </c>
      <c r="S372" s="218">
        <v>0</v>
      </c>
      <c r="T372" s="218">
        <f>S372*H372</f>
        <v>0</v>
      </c>
      <c r="U372" s="219" t="s">
        <v>20</v>
      </c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0" t="s">
        <v>184</v>
      </c>
      <c r="AT372" s="220" t="s">
        <v>275</v>
      </c>
      <c r="AU372" s="220" t="s">
        <v>86</v>
      </c>
      <c r="AY372" s="19" t="s">
        <v>133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19" t="s">
        <v>22</v>
      </c>
      <c r="BK372" s="221">
        <f>ROUND(I372*H372,2)</f>
        <v>0</v>
      </c>
      <c r="BL372" s="19" t="s">
        <v>140</v>
      </c>
      <c r="BM372" s="220" t="s">
        <v>499</v>
      </c>
    </row>
    <row r="373" s="2" customFormat="1">
      <c r="A373" s="40"/>
      <c r="B373" s="41"/>
      <c r="C373" s="42"/>
      <c r="D373" s="222" t="s">
        <v>142</v>
      </c>
      <c r="E373" s="42"/>
      <c r="F373" s="223" t="s">
        <v>498</v>
      </c>
      <c r="G373" s="42"/>
      <c r="H373" s="42"/>
      <c r="I373" s="224"/>
      <c r="J373" s="42"/>
      <c r="K373" s="42"/>
      <c r="L373" s="46"/>
      <c r="M373" s="225"/>
      <c r="N373" s="226"/>
      <c r="O373" s="86"/>
      <c r="P373" s="86"/>
      <c r="Q373" s="86"/>
      <c r="R373" s="86"/>
      <c r="S373" s="86"/>
      <c r="T373" s="86"/>
      <c r="U373" s="87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142</v>
      </c>
      <c r="AU373" s="19" t="s">
        <v>86</v>
      </c>
    </row>
    <row r="374" s="13" customFormat="1">
      <c r="A374" s="13"/>
      <c r="B374" s="229"/>
      <c r="C374" s="230"/>
      <c r="D374" s="222" t="s">
        <v>155</v>
      </c>
      <c r="E374" s="231" t="s">
        <v>20</v>
      </c>
      <c r="F374" s="232" t="s">
        <v>500</v>
      </c>
      <c r="G374" s="230"/>
      <c r="H374" s="233">
        <v>19.379999999999999</v>
      </c>
      <c r="I374" s="234"/>
      <c r="J374" s="230"/>
      <c r="K374" s="230"/>
      <c r="L374" s="235"/>
      <c r="M374" s="236"/>
      <c r="N374" s="237"/>
      <c r="O374" s="237"/>
      <c r="P374" s="237"/>
      <c r="Q374" s="237"/>
      <c r="R374" s="237"/>
      <c r="S374" s="237"/>
      <c r="T374" s="237"/>
      <c r="U374" s="238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9" t="s">
        <v>155</v>
      </c>
      <c r="AU374" s="239" t="s">
        <v>86</v>
      </c>
      <c r="AV374" s="13" t="s">
        <v>86</v>
      </c>
      <c r="AW374" s="13" t="s">
        <v>37</v>
      </c>
      <c r="AX374" s="13" t="s">
        <v>22</v>
      </c>
      <c r="AY374" s="239" t="s">
        <v>133</v>
      </c>
    </row>
    <row r="375" s="2" customFormat="1" ht="16.5" customHeight="1">
      <c r="A375" s="40"/>
      <c r="B375" s="41"/>
      <c r="C375" s="209" t="s">
        <v>501</v>
      </c>
      <c r="D375" s="209" t="s">
        <v>135</v>
      </c>
      <c r="E375" s="210" t="s">
        <v>502</v>
      </c>
      <c r="F375" s="211" t="s">
        <v>503</v>
      </c>
      <c r="G375" s="212" t="s">
        <v>172</v>
      </c>
      <c r="H375" s="213">
        <v>23.300000000000001</v>
      </c>
      <c r="I375" s="214"/>
      <c r="J375" s="215">
        <f>ROUND(I375*H375,2)</f>
        <v>0</v>
      </c>
      <c r="K375" s="211" t="s">
        <v>139</v>
      </c>
      <c r="L375" s="46"/>
      <c r="M375" s="216" t="s">
        <v>20</v>
      </c>
      <c r="N375" s="217" t="s">
        <v>45</v>
      </c>
      <c r="O375" s="86"/>
      <c r="P375" s="218">
        <f>O375*H375</f>
        <v>0</v>
      </c>
      <c r="Q375" s="218">
        <v>0</v>
      </c>
      <c r="R375" s="218">
        <f>Q375*H375</f>
        <v>0</v>
      </c>
      <c r="S375" s="218">
        <v>0</v>
      </c>
      <c r="T375" s="218">
        <f>S375*H375</f>
        <v>0</v>
      </c>
      <c r="U375" s="219" t="s">
        <v>20</v>
      </c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0" t="s">
        <v>140</v>
      </c>
      <c r="AT375" s="220" t="s">
        <v>135</v>
      </c>
      <c r="AU375" s="220" t="s">
        <v>86</v>
      </c>
      <c r="AY375" s="19" t="s">
        <v>133</v>
      </c>
      <c r="BE375" s="221">
        <f>IF(N375="základní",J375,0)</f>
        <v>0</v>
      </c>
      <c r="BF375" s="221">
        <f>IF(N375="snížená",J375,0)</f>
        <v>0</v>
      </c>
      <c r="BG375" s="221">
        <f>IF(N375="zákl. přenesená",J375,0)</f>
        <v>0</v>
      </c>
      <c r="BH375" s="221">
        <f>IF(N375="sníž. přenesená",J375,0)</f>
        <v>0</v>
      </c>
      <c r="BI375" s="221">
        <f>IF(N375="nulová",J375,0)</f>
        <v>0</v>
      </c>
      <c r="BJ375" s="19" t="s">
        <v>22</v>
      </c>
      <c r="BK375" s="221">
        <f>ROUND(I375*H375,2)</f>
        <v>0</v>
      </c>
      <c r="BL375" s="19" t="s">
        <v>140</v>
      </c>
      <c r="BM375" s="220" t="s">
        <v>504</v>
      </c>
    </row>
    <row r="376" s="2" customFormat="1">
      <c r="A376" s="40"/>
      <c r="B376" s="41"/>
      <c r="C376" s="42"/>
      <c r="D376" s="222" t="s">
        <v>142</v>
      </c>
      <c r="E376" s="42"/>
      <c r="F376" s="223" t="s">
        <v>503</v>
      </c>
      <c r="G376" s="42"/>
      <c r="H376" s="42"/>
      <c r="I376" s="224"/>
      <c r="J376" s="42"/>
      <c r="K376" s="42"/>
      <c r="L376" s="46"/>
      <c r="M376" s="225"/>
      <c r="N376" s="226"/>
      <c r="O376" s="86"/>
      <c r="P376" s="86"/>
      <c r="Q376" s="86"/>
      <c r="R376" s="86"/>
      <c r="S376" s="86"/>
      <c r="T376" s="86"/>
      <c r="U376" s="87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142</v>
      </c>
      <c r="AU376" s="19" t="s">
        <v>86</v>
      </c>
    </row>
    <row r="377" s="2" customFormat="1">
      <c r="A377" s="40"/>
      <c r="B377" s="41"/>
      <c r="C377" s="42"/>
      <c r="D377" s="227" t="s">
        <v>143</v>
      </c>
      <c r="E377" s="42"/>
      <c r="F377" s="228" t="s">
        <v>505</v>
      </c>
      <c r="G377" s="42"/>
      <c r="H377" s="42"/>
      <c r="I377" s="224"/>
      <c r="J377" s="42"/>
      <c r="K377" s="42"/>
      <c r="L377" s="46"/>
      <c r="M377" s="225"/>
      <c r="N377" s="226"/>
      <c r="O377" s="86"/>
      <c r="P377" s="86"/>
      <c r="Q377" s="86"/>
      <c r="R377" s="86"/>
      <c r="S377" s="86"/>
      <c r="T377" s="86"/>
      <c r="U377" s="87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143</v>
      </c>
      <c r="AU377" s="19" t="s">
        <v>86</v>
      </c>
    </row>
    <row r="378" s="13" customFormat="1">
      <c r="A378" s="13"/>
      <c r="B378" s="229"/>
      <c r="C378" s="230"/>
      <c r="D378" s="222" t="s">
        <v>155</v>
      </c>
      <c r="E378" s="231" t="s">
        <v>20</v>
      </c>
      <c r="F378" s="232" t="s">
        <v>506</v>
      </c>
      <c r="G378" s="230"/>
      <c r="H378" s="233">
        <v>23.300000000000001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7"/>
      <c r="U378" s="238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9" t="s">
        <v>155</v>
      </c>
      <c r="AU378" s="239" t="s">
        <v>86</v>
      </c>
      <c r="AV378" s="13" t="s">
        <v>86</v>
      </c>
      <c r="AW378" s="13" t="s">
        <v>37</v>
      </c>
      <c r="AX378" s="13" t="s">
        <v>22</v>
      </c>
      <c r="AY378" s="239" t="s">
        <v>133</v>
      </c>
    </row>
    <row r="379" s="2" customFormat="1" ht="16.5" customHeight="1">
      <c r="A379" s="40"/>
      <c r="B379" s="41"/>
      <c r="C379" s="209" t="s">
        <v>507</v>
      </c>
      <c r="D379" s="209" t="s">
        <v>135</v>
      </c>
      <c r="E379" s="210" t="s">
        <v>508</v>
      </c>
      <c r="F379" s="211" t="s">
        <v>509</v>
      </c>
      <c r="G379" s="212" t="s">
        <v>172</v>
      </c>
      <c r="H379" s="213">
        <v>33.149999999999999</v>
      </c>
      <c r="I379" s="214"/>
      <c r="J379" s="215">
        <f>ROUND(I379*H379,2)</f>
        <v>0</v>
      </c>
      <c r="K379" s="211" t="s">
        <v>20</v>
      </c>
      <c r="L379" s="46"/>
      <c r="M379" s="216" t="s">
        <v>20</v>
      </c>
      <c r="N379" s="217" t="s">
        <v>45</v>
      </c>
      <c r="O379" s="86"/>
      <c r="P379" s="218">
        <f>O379*H379</f>
        <v>0</v>
      </c>
      <c r="Q379" s="218">
        <v>0</v>
      </c>
      <c r="R379" s="218">
        <f>Q379*H379</f>
        <v>0</v>
      </c>
      <c r="S379" s="218">
        <v>0</v>
      </c>
      <c r="T379" s="218">
        <f>S379*H379</f>
        <v>0</v>
      </c>
      <c r="U379" s="219" t="s">
        <v>20</v>
      </c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0" t="s">
        <v>140</v>
      </c>
      <c r="AT379" s="220" t="s">
        <v>135</v>
      </c>
      <c r="AU379" s="220" t="s">
        <v>86</v>
      </c>
      <c r="AY379" s="19" t="s">
        <v>133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19" t="s">
        <v>22</v>
      </c>
      <c r="BK379" s="221">
        <f>ROUND(I379*H379,2)</f>
        <v>0</v>
      </c>
      <c r="BL379" s="19" t="s">
        <v>140</v>
      </c>
      <c r="BM379" s="220" t="s">
        <v>510</v>
      </c>
    </row>
    <row r="380" s="2" customFormat="1">
      <c r="A380" s="40"/>
      <c r="B380" s="41"/>
      <c r="C380" s="42"/>
      <c r="D380" s="222" t="s">
        <v>142</v>
      </c>
      <c r="E380" s="42"/>
      <c r="F380" s="223" t="s">
        <v>509</v>
      </c>
      <c r="G380" s="42"/>
      <c r="H380" s="42"/>
      <c r="I380" s="224"/>
      <c r="J380" s="42"/>
      <c r="K380" s="42"/>
      <c r="L380" s="46"/>
      <c r="M380" s="225"/>
      <c r="N380" s="226"/>
      <c r="O380" s="86"/>
      <c r="P380" s="86"/>
      <c r="Q380" s="86"/>
      <c r="R380" s="86"/>
      <c r="S380" s="86"/>
      <c r="T380" s="86"/>
      <c r="U380" s="87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142</v>
      </c>
      <c r="AU380" s="19" t="s">
        <v>86</v>
      </c>
    </row>
    <row r="381" s="13" customFormat="1">
      <c r="A381" s="13"/>
      <c r="B381" s="229"/>
      <c r="C381" s="230"/>
      <c r="D381" s="222" t="s">
        <v>155</v>
      </c>
      <c r="E381" s="231" t="s">
        <v>20</v>
      </c>
      <c r="F381" s="232" t="s">
        <v>511</v>
      </c>
      <c r="G381" s="230"/>
      <c r="H381" s="233">
        <v>9.5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7"/>
      <c r="U381" s="238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9" t="s">
        <v>155</v>
      </c>
      <c r="AU381" s="239" t="s">
        <v>86</v>
      </c>
      <c r="AV381" s="13" t="s">
        <v>86</v>
      </c>
      <c r="AW381" s="13" t="s">
        <v>37</v>
      </c>
      <c r="AX381" s="13" t="s">
        <v>74</v>
      </c>
      <c r="AY381" s="239" t="s">
        <v>133</v>
      </c>
    </row>
    <row r="382" s="13" customFormat="1">
      <c r="A382" s="13"/>
      <c r="B382" s="229"/>
      <c r="C382" s="230"/>
      <c r="D382" s="222" t="s">
        <v>155</v>
      </c>
      <c r="E382" s="231" t="s">
        <v>20</v>
      </c>
      <c r="F382" s="232" t="s">
        <v>512</v>
      </c>
      <c r="G382" s="230"/>
      <c r="H382" s="233">
        <v>11.65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7"/>
      <c r="U382" s="238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155</v>
      </c>
      <c r="AU382" s="239" t="s">
        <v>86</v>
      </c>
      <c r="AV382" s="13" t="s">
        <v>86</v>
      </c>
      <c r="AW382" s="13" t="s">
        <v>37</v>
      </c>
      <c r="AX382" s="13" t="s">
        <v>74</v>
      </c>
      <c r="AY382" s="239" t="s">
        <v>133</v>
      </c>
    </row>
    <row r="383" s="13" customFormat="1">
      <c r="A383" s="13"/>
      <c r="B383" s="229"/>
      <c r="C383" s="230"/>
      <c r="D383" s="222" t="s">
        <v>155</v>
      </c>
      <c r="E383" s="231" t="s">
        <v>20</v>
      </c>
      <c r="F383" s="232" t="s">
        <v>513</v>
      </c>
      <c r="G383" s="230"/>
      <c r="H383" s="233">
        <v>12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7"/>
      <c r="U383" s="238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9" t="s">
        <v>155</v>
      </c>
      <c r="AU383" s="239" t="s">
        <v>86</v>
      </c>
      <c r="AV383" s="13" t="s">
        <v>86</v>
      </c>
      <c r="AW383" s="13" t="s">
        <v>37</v>
      </c>
      <c r="AX383" s="13" t="s">
        <v>74</v>
      </c>
      <c r="AY383" s="239" t="s">
        <v>133</v>
      </c>
    </row>
    <row r="384" s="14" customFormat="1">
      <c r="A384" s="14"/>
      <c r="B384" s="240"/>
      <c r="C384" s="241"/>
      <c r="D384" s="222" t="s">
        <v>155</v>
      </c>
      <c r="E384" s="242" t="s">
        <v>20</v>
      </c>
      <c r="F384" s="243" t="s">
        <v>163</v>
      </c>
      <c r="G384" s="241"/>
      <c r="H384" s="244">
        <v>33.149999999999999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8"/>
      <c r="U384" s="249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0" t="s">
        <v>155</v>
      </c>
      <c r="AU384" s="250" t="s">
        <v>86</v>
      </c>
      <c r="AV384" s="14" t="s">
        <v>140</v>
      </c>
      <c r="AW384" s="14" t="s">
        <v>37</v>
      </c>
      <c r="AX384" s="14" t="s">
        <v>22</v>
      </c>
      <c r="AY384" s="250" t="s">
        <v>133</v>
      </c>
    </row>
    <row r="385" s="2" customFormat="1" ht="16.5" customHeight="1">
      <c r="A385" s="40"/>
      <c r="B385" s="41"/>
      <c r="C385" s="209" t="s">
        <v>514</v>
      </c>
      <c r="D385" s="209" t="s">
        <v>135</v>
      </c>
      <c r="E385" s="210" t="s">
        <v>515</v>
      </c>
      <c r="F385" s="211" t="s">
        <v>516</v>
      </c>
      <c r="G385" s="212" t="s">
        <v>180</v>
      </c>
      <c r="H385" s="213">
        <v>5.9299999999999997</v>
      </c>
      <c r="I385" s="214"/>
      <c r="J385" s="215">
        <f>ROUND(I385*H385,2)</f>
        <v>0</v>
      </c>
      <c r="K385" s="211" t="s">
        <v>139</v>
      </c>
      <c r="L385" s="46"/>
      <c r="M385" s="216" t="s">
        <v>20</v>
      </c>
      <c r="N385" s="217" t="s">
        <v>45</v>
      </c>
      <c r="O385" s="86"/>
      <c r="P385" s="218">
        <f>O385*H385</f>
        <v>0</v>
      </c>
      <c r="Q385" s="218">
        <v>0.12</v>
      </c>
      <c r="R385" s="218">
        <f>Q385*H385</f>
        <v>0.7115999999999999</v>
      </c>
      <c r="S385" s="218">
        <v>2.4900000000000002</v>
      </c>
      <c r="T385" s="218">
        <f>S385*H385</f>
        <v>14.765700000000001</v>
      </c>
      <c r="U385" s="219" t="s">
        <v>20</v>
      </c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0" t="s">
        <v>140</v>
      </c>
      <c r="AT385" s="220" t="s">
        <v>135</v>
      </c>
      <c r="AU385" s="220" t="s">
        <v>86</v>
      </c>
      <c r="AY385" s="19" t="s">
        <v>133</v>
      </c>
      <c r="BE385" s="221">
        <f>IF(N385="základní",J385,0)</f>
        <v>0</v>
      </c>
      <c r="BF385" s="221">
        <f>IF(N385="snížená",J385,0)</f>
        <v>0</v>
      </c>
      <c r="BG385" s="221">
        <f>IF(N385="zákl. přenesená",J385,0)</f>
        <v>0</v>
      </c>
      <c r="BH385" s="221">
        <f>IF(N385="sníž. přenesená",J385,0)</f>
        <v>0</v>
      </c>
      <c r="BI385" s="221">
        <f>IF(N385="nulová",J385,0)</f>
        <v>0</v>
      </c>
      <c r="BJ385" s="19" t="s">
        <v>22</v>
      </c>
      <c r="BK385" s="221">
        <f>ROUND(I385*H385,2)</f>
        <v>0</v>
      </c>
      <c r="BL385" s="19" t="s">
        <v>140</v>
      </c>
      <c r="BM385" s="220" t="s">
        <v>517</v>
      </c>
    </row>
    <row r="386" s="2" customFormat="1">
      <c r="A386" s="40"/>
      <c r="B386" s="41"/>
      <c r="C386" s="42"/>
      <c r="D386" s="222" t="s">
        <v>142</v>
      </c>
      <c r="E386" s="42"/>
      <c r="F386" s="223" t="s">
        <v>516</v>
      </c>
      <c r="G386" s="42"/>
      <c r="H386" s="42"/>
      <c r="I386" s="224"/>
      <c r="J386" s="42"/>
      <c r="K386" s="42"/>
      <c r="L386" s="46"/>
      <c r="M386" s="225"/>
      <c r="N386" s="226"/>
      <c r="O386" s="86"/>
      <c r="P386" s="86"/>
      <c r="Q386" s="86"/>
      <c r="R386" s="86"/>
      <c r="S386" s="86"/>
      <c r="T386" s="86"/>
      <c r="U386" s="87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142</v>
      </c>
      <c r="AU386" s="19" t="s">
        <v>86</v>
      </c>
    </row>
    <row r="387" s="2" customFormat="1">
      <c r="A387" s="40"/>
      <c r="B387" s="41"/>
      <c r="C387" s="42"/>
      <c r="D387" s="227" t="s">
        <v>143</v>
      </c>
      <c r="E387" s="42"/>
      <c r="F387" s="228" t="s">
        <v>518</v>
      </c>
      <c r="G387" s="42"/>
      <c r="H387" s="42"/>
      <c r="I387" s="224"/>
      <c r="J387" s="42"/>
      <c r="K387" s="42"/>
      <c r="L387" s="46"/>
      <c r="M387" s="225"/>
      <c r="N387" s="226"/>
      <c r="O387" s="86"/>
      <c r="P387" s="86"/>
      <c r="Q387" s="86"/>
      <c r="R387" s="86"/>
      <c r="S387" s="86"/>
      <c r="T387" s="86"/>
      <c r="U387" s="87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143</v>
      </c>
      <c r="AU387" s="19" t="s">
        <v>86</v>
      </c>
    </row>
    <row r="388" s="2" customFormat="1" ht="16.5" customHeight="1">
      <c r="A388" s="40"/>
      <c r="B388" s="41"/>
      <c r="C388" s="209" t="s">
        <v>519</v>
      </c>
      <c r="D388" s="209" t="s">
        <v>135</v>
      </c>
      <c r="E388" s="210" t="s">
        <v>520</v>
      </c>
      <c r="F388" s="211" t="s">
        <v>521</v>
      </c>
      <c r="G388" s="212" t="s">
        <v>180</v>
      </c>
      <c r="H388" s="213">
        <v>10.971</v>
      </c>
      <c r="I388" s="214"/>
      <c r="J388" s="215">
        <f>ROUND(I388*H388,2)</f>
        <v>0</v>
      </c>
      <c r="K388" s="211" t="s">
        <v>139</v>
      </c>
      <c r="L388" s="46"/>
      <c r="M388" s="216" t="s">
        <v>20</v>
      </c>
      <c r="N388" s="217" t="s">
        <v>45</v>
      </c>
      <c r="O388" s="86"/>
      <c r="P388" s="218">
        <f>O388*H388</f>
        <v>0</v>
      </c>
      <c r="Q388" s="218">
        <v>0.12</v>
      </c>
      <c r="R388" s="218">
        <f>Q388*H388</f>
        <v>1.3165199999999999</v>
      </c>
      <c r="S388" s="218">
        <v>2.4900000000000002</v>
      </c>
      <c r="T388" s="218">
        <f>S388*H388</f>
        <v>27.317790000000002</v>
      </c>
      <c r="U388" s="219" t="s">
        <v>20</v>
      </c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0" t="s">
        <v>140</v>
      </c>
      <c r="AT388" s="220" t="s">
        <v>135</v>
      </c>
      <c r="AU388" s="220" t="s">
        <v>86</v>
      </c>
      <c r="AY388" s="19" t="s">
        <v>133</v>
      </c>
      <c r="BE388" s="221">
        <f>IF(N388="základní",J388,0)</f>
        <v>0</v>
      </c>
      <c r="BF388" s="221">
        <f>IF(N388="snížená",J388,0)</f>
        <v>0</v>
      </c>
      <c r="BG388" s="221">
        <f>IF(N388="zákl. přenesená",J388,0)</f>
        <v>0</v>
      </c>
      <c r="BH388" s="221">
        <f>IF(N388="sníž. přenesená",J388,0)</f>
        <v>0</v>
      </c>
      <c r="BI388" s="221">
        <f>IF(N388="nulová",J388,0)</f>
        <v>0</v>
      </c>
      <c r="BJ388" s="19" t="s">
        <v>22</v>
      </c>
      <c r="BK388" s="221">
        <f>ROUND(I388*H388,2)</f>
        <v>0</v>
      </c>
      <c r="BL388" s="19" t="s">
        <v>140</v>
      </c>
      <c r="BM388" s="220" t="s">
        <v>522</v>
      </c>
    </row>
    <row r="389" s="2" customFormat="1">
      <c r="A389" s="40"/>
      <c r="B389" s="41"/>
      <c r="C389" s="42"/>
      <c r="D389" s="222" t="s">
        <v>142</v>
      </c>
      <c r="E389" s="42"/>
      <c r="F389" s="223" t="s">
        <v>521</v>
      </c>
      <c r="G389" s="42"/>
      <c r="H389" s="42"/>
      <c r="I389" s="224"/>
      <c r="J389" s="42"/>
      <c r="K389" s="42"/>
      <c r="L389" s="46"/>
      <c r="M389" s="225"/>
      <c r="N389" s="226"/>
      <c r="O389" s="86"/>
      <c r="P389" s="86"/>
      <c r="Q389" s="86"/>
      <c r="R389" s="86"/>
      <c r="S389" s="86"/>
      <c r="T389" s="86"/>
      <c r="U389" s="87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142</v>
      </c>
      <c r="AU389" s="19" t="s">
        <v>86</v>
      </c>
    </row>
    <row r="390" s="2" customFormat="1">
      <c r="A390" s="40"/>
      <c r="B390" s="41"/>
      <c r="C390" s="42"/>
      <c r="D390" s="227" t="s">
        <v>143</v>
      </c>
      <c r="E390" s="42"/>
      <c r="F390" s="228" t="s">
        <v>523</v>
      </c>
      <c r="G390" s="42"/>
      <c r="H390" s="42"/>
      <c r="I390" s="224"/>
      <c r="J390" s="42"/>
      <c r="K390" s="42"/>
      <c r="L390" s="46"/>
      <c r="M390" s="225"/>
      <c r="N390" s="226"/>
      <c r="O390" s="86"/>
      <c r="P390" s="86"/>
      <c r="Q390" s="86"/>
      <c r="R390" s="86"/>
      <c r="S390" s="86"/>
      <c r="T390" s="86"/>
      <c r="U390" s="87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143</v>
      </c>
      <c r="AU390" s="19" t="s">
        <v>86</v>
      </c>
    </row>
    <row r="391" s="15" customFormat="1">
      <c r="A391" s="15"/>
      <c r="B391" s="262"/>
      <c r="C391" s="263"/>
      <c r="D391" s="222" t="s">
        <v>155</v>
      </c>
      <c r="E391" s="264" t="s">
        <v>20</v>
      </c>
      <c r="F391" s="265" t="s">
        <v>524</v>
      </c>
      <c r="G391" s="263"/>
      <c r="H391" s="264" t="s">
        <v>20</v>
      </c>
      <c r="I391" s="266"/>
      <c r="J391" s="263"/>
      <c r="K391" s="263"/>
      <c r="L391" s="267"/>
      <c r="M391" s="268"/>
      <c r="N391" s="269"/>
      <c r="O391" s="269"/>
      <c r="P391" s="269"/>
      <c r="Q391" s="269"/>
      <c r="R391" s="269"/>
      <c r="S391" s="269"/>
      <c r="T391" s="269"/>
      <c r="U391" s="270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1" t="s">
        <v>155</v>
      </c>
      <c r="AU391" s="271" t="s">
        <v>86</v>
      </c>
      <c r="AV391" s="15" t="s">
        <v>22</v>
      </c>
      <c r="AW391" s="15" t="s">
        <v>37</v>
      </c>
      <c r="AX391" s="15" t="s">
        <v>74</v>
      </c>
      <c r="AY391" s="271" t="s">
        <v>133</v>
      </c>
    </row>
    <row r="392" s="13" customFormat="1">
      <c r="A392" s="13"/>
      <c r="B392" s="229"/>
      <c r="C392" s="230"/>
      <c r="D392" s="222" t="s">
        <v>155</v>
      </c>
      <c r="E392" s="231" t="s">
        <v>20</v>
      </c>
      <c r="F392" s="232" t="s">
        <v>525</v>
      </c>
      <c r="G392" s="230"/>
      <c r="H392" s="233">
        <v>10.971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7"/>
      <c r="U392" s="238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9" t="s">
        <v>155</v>
      </c>
      <c r="AU392" s="239" t="s">
        <v>86</v>
      </c>
      <c r="AV392" s="13" t="s">
        <v>86</v>
      </c>
      <c r="AW392" s="13" t="s">
        <v>37</v>
      </c>
      <c r="AX392" s="13" t="s">
        <v>22</v>
      </c>
      <c r="AY392" s="239" t="s">
        <v>133</v>
      </c>
    </row>
    <row r="393" s="2" customFormat="1" ht="21.75" customHeight="1">
      <c r="A393" s="40"/>
      <c r="B393" s="41"/>
      <c r="C393" s="209" t="s">
        <v>526</v>
      </c>
      <c r="D393" s="209" t="s">
        <v>135</v>
      </c>
      <c r="E393" s="210" t="s">
        <v>527</v>
      </c>
      <c r="F393" s="211" t="s">
        <v>528</v>
      </c>
      <c r="G393" s="212" t="s">
        <v>180</v>
      </c>
      <c r="H393" s="213">
        <v>2.25</v>
      </c>
      <c r="I393" s="214"/>
      <c r="J393" s="215">
        <f>ROUND(I393*H393,2)</f>
        <v>0</v>
      </c>
      <c r="K393" s="211" t="s">
        <v>20</v>
      </c>
      <c r="L393" s="46"/>
      <c r="M393" s="216" t="s">
        <v>20</v>
      </c>
      <c r="N393" s="217" t="s">
        <v>45</v>
      </c>
      <c r="O393" s="86"/>
      <c r="P393" s="218">
        <f>O393*H393</f>
        <v>0</v>
      </c>
      <c r="Q393" s="218">
        <v>0.12</v>
      </c>
      <c r="R393" s="218">
        <f>Q393*H393</f>
        <v>0.27000000000000002</v>
      </c>
      <c r="S393" s="218">
        <v>0</v>
      </c>
      <c r="T393" s="218">
        <f>S393*H393</f>
        <v>0</v>
      </c>
      <c r="U393" s="219" t="s">
        <v>20</v>
      </c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0" t="s">
        <v>140</v>
      </c>
      <c r="AT393" s="220" t="s">
        <v>135</v>
      </c>
      <c r="AU393" s="220" t="s">
        <v>86</v>
      </c>
      <c r="AY393" s="19" t="s">
        <v>133</v>
      </c>
      <c r="BE393" s="221">
        <f>IF(N393="základní",J393,0)</f>
        <v>0</v>
      </c>
      <c r="BF393" s="221">
        <f>IF(N393="snížená",J393,0)</f>
        <v>0</v>
      </c>
      <c r="BG393" s="221">
        <f>IF(N393="zákl. přenesená",J393,0)</f>
        <v>0</v>
      </c>
      <c r="BH393" s="221">
        <f>IF(N393="sníž. přenesená",J393,0)</f>
        <v>0</v>
      </c>
      <c r="BI393" s="221">
        <f>IF(N393="nulová",J393,0)</f>
        <v>0</v>
      </c>
      <c r="BJ393" s="19" t="s">
        <v>22</v>
      </c>
      <c r="BK393" s="221">
        <f>ROUND(I393*H393,2)</f>
        <v>0</v>
      </c>
      <c r="BL393" s="19" t="s">
        <v>140</v>
      </c>
      <c r="BM393" s="220" t="s">
        <v>529</v>
      </c>
    </row>
    <row r="394" s="2" customFormat="1">
      <c r="A394" s="40"/>
      <c r="B394" s="41"/>
      <c r="C394" s="42"/>
      <c r="D394" s="222" t="s">
        <v>142</v>
      </c>
      <c r="E394" s="42"/>
      <c r="F394" s="223" t="s">
        <v>528</v>
      </c>
      <c r="G394" s="42"/>
      <c r="H394" s="42"/>
      <c r="I394" s="224"/>
      <c r="J394" s="42"/>
      <c r="K394" s="42"/>
      <c r="L394" s="46"/>
      <c r="M394" s="225"/>
      <c r="N394" s="226"/>
      <c r="O394" s="86"/>
      <c r="P394" s="86"/>
      <c r="Q394" s="86"/>
      <c r="R394" s="86"/>
      <c r="S394" s="86"/>
      <c r="T394" s="86"/>
      <c r="U394" s="87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142</v>
      </c>
      <c r="AU394" s="19" t="s">
        <v>86</v>
      </c>
    </row>
    <row r="395" s="13" customFormat="1">
      <c r="A395" s="13"/>
      <c r="B395" s="229"/>
      <c r="C395" s="230"/>
      <c r="D395" s="222" t="s">
        <v>155</v>
      </c>
      <c r="E395" s="231" t="s">
        <v>20</v>
      </c>
      <c r="F395" s="232" t="s">
        <v>343</v>
      </c>
      <c r="G395" s="230"/>
      <c r="H395" s="233">
        <v>2.25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7"/>
      <c r="U395" s="238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9" t="s">
        <v>155</v>
      </c>
      <c r="AU395" s="239" t="s">
        <v>86</v>
      </c>
      <c r="AV395" s="13" t="s">
        <v>86</v>
      </c>
      <c r="AW395" s="13" t="s">
        <v>37</v>
      </c>
      <c r="AX395" s="13" t="s">
        <v>22</v>
      </c>
      <c r="AY395" s="239" t="s">
        <v>133</v>
      </c>
    </row>
    <row r="396" s="2" customFormat="1" ht="16.5" customHeight="1">
      <c r="A396" s="40"/>
      <c r="B396" s="41"/>
      <c r="C396" s="209" t="s">
        <v>530</v>
      </c>
      <c r="D396" s="209" t="s">
        <v>135</v>
      </c>
      <c r="E396" s="210" t="s">
        <v>531</v>
      </c>
      <c r="F396" s="211" t="s">
        <v>532</v>
      </c>
      <c r="G396" s="212" t="s">
        <v>180</v>
      </c>
      <c r="H396" s="213">
        <v>5.8559999999999999</v>
      </c>
      <c r="I396" s="214"/>
      <c r="J396" s="215">
        <f>ROUND(I396*H396,2)</f>
        <v>0</v>
      </c>
      <c r="K396" s="211" t="s">
        <v>139</v>
      </c>
      <c r="L396" s="46"/>
      <c r="M396" s="216" t="s">
        <v>20</v>
      </c>
      <c r="N396" s="217" t="s">
        <v>45</v>
      </c>
      <c r="O396" s="86"/>
      <c r="P396" s="218">
        <f>O396*H396</f>
        <v>0</v>
      </c>
      <c r="Q396" s="218">
        <v>0.12171</v>
      </c>
      <c r="R396" s="218">
        <f>Q396*H396</f>
        <v>0.71273375999999999</v>
      </c>
      <c r="S396" s="218">
        <v>2.3999999999999999</v>
      </c>
      <c r="T396" s="218">
        <f>S396*H396</f>
        <v>14.054399999999999</v>
      </c>
      <c r="U396" s="219" t="s">
        <v>20</v>
      </c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0" t="s">
        <v>140</v>
      </c>
      <c r="AT396" s="220" t="s">
        <v>135</v>
      </c>
      <c r="AU396" s="220" t="s">
        <v>86</v>
      </c>
      <c r="AY396" s="19" t="s">
        <v>133</v>
      </c>
      <c r="BE396" s="221">
        <f>IF(N396="základní",J396,0)</f>
        <v>0</v>
      </c>
      <c r="BF396" s="221">
        <f>IF(N396="snížená",J396,0)</f>
        <v>0</v>
      </c>
      <c r="BG396" s="221">
        <f>IF(N396="zákl. přenesená",J396,0)</f>
        <v>0</v>
      </c>
      <c r="BH396" s="221">
        <f>IF(N396="sníž. přenesená",J396,0)</f>
        <v>0</v>
      </c>
      <c r="BI396" s="221">
        <f>IF(N396="nulová",J396,0)</f>
        <v>0</v>
      </c>
      <c r="BJ396" s="19" t="s">
        <v>22</v>
      </c>
      <c r="BK396" s="221">
        <f>ROUND(I396*H396,2)</f>
        <v>0</v>
      </c>
      <c r="BL396" s="19" t="s">
        <v>140</v>
      </c>
      <c r="BM396" s="220" t="s">
        <v>533</v>
      </c>
    </row>
    <row r="397" s="2" customFormat="1">
      <c r="A397" s="40"/>
      <c r="B397" s="41"/>
      <c r="C397" s="42"/>
      <c r="D397" s="222" t="s">
        <v>142</v>
      </c>
      <c r="E397" s="42"/>
      <c r="F397" s="223" t="s">
        <v>532</v>
      </c>
      <c r="G397" s="42"/>
      <c r="H397" s="42"/>
      <c r="I397" s="224"/>
      <c r="J397" s="42"/>
      <c r="K397" s="42"/>
      <c r="L397" s="46"/>
      <c r="M397" s="225"/>
      <c r="N397" s="226"/>
      <c r="O397" s="86"/>
      <c r="P397" s="86"/>
      <c r="Q397" s="86"/>
      <c r="R397" s="86"/>
      <c r="S397" s="86"/>
      <c r="T397" s="86"/>
      <c r="U397" s="87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142</v>
      </c>
      <c r="AU397" s="19" t="s">
        <v>86</v>
      </c>
    </row>
    <row r="398" s="2" customFormat="1">
      <c r="A398" s="40"/>
      <c r="B398" s="41"/>
      <c r="C398" s="42"/>
      <c r="D398" s="227" t="s">
        <v>143</v>
      </c>
      <c r="E398" s="42"/>
      <c r="F398" s="228" t="s">
        <v>534</v>
      </c>
      <c r="G398" s="42"/>
      <c r="H398" s="42"/>
      <c r="I398" s="224"/>
      <c r="J398" s="42"/>
      <c r="K398" s="42"/>
      <c r="L398" s="46"/>
      <c r="M398" s="225"/>
      <c r="N398" s="226"/>
      <c r="O398" s="86"/>
      <c r="P398" s="86"/>
      <c r="Q398" s="86"/>
      <c r="R398" s="86"/>
      <c r="S398" s="86"/>
      <c r="T398" s="86"/>
      <c r="U398" s="87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143</v>
      </c>
      <c r="AU398" s="19" t="s">
        <v>86</v>
      </c>
    </row>
    <row r="399" s="15" customFormat="1">
      <c r="A399" s="15"/>
      <c r="B399" s="262"/>
      <c r="C399" s="263"/>
      <c r="D399" s="222" t="s">
        <v>155</v>
      </c>
      <c r="E399" s="264" t="s">
        <v>20</v>
      </c>
      <c r="F399" s="265" t="s">
        <v>524</v>
      </c>
      <c r="G399" s="263"/>
      <c r="H399" s="264" t="s">
        <v>20</v>
      </c>
      <c r="I399" s="266"/>
      <c r="J399" s="263"/>
      <c r="K399" s="263"/>
      <c r="L399" s="267"/>
      <c r="M399" s="268"/>
      <c r="N399" s="269"/>
      <c r="O399" s="269"/>
      <c r="P399" s="269"/>
      <c r="Q399" s="269"/>
      <c r="R399" s="269"/>
      <c r="S399" s="269"/>
      <c r="T399" s="269"/>
      <c r="U399" s="270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1" t="s">
        <v>155</v>
      </c>
      <c r="AU399" s="271" t="s">
        <v>86</v>
      </c>
      <c r="AV399" s="15" t="s">
        <v>22</v>
      </c>
      <c r="AW399" s="15" t="s">
        <v>37</v>
      </c>
      <c r="AX399" s="15" t="s">
        <v>74</v>
      </c>
      <c r="AY399" s="271" t="s">
        <v>133</v>
      </c>
    </row>
    <row r="400" s="13" customFormat="1">
      <c r="A400" s="13"/>
      <c r="B400" s="229"/>
      <c r="C400" s="230"/>
      <c r="D400" s="222" t="s">
        <v>155</v>
      </c>
      <c r="E400" s="231" t="s">
        <v>20</v>
      </c>
      <c r="F400" s="232" t="s">
        <v>535</v>
      </c>
      <c r="G400" s="230"/>
      <c r="H400" s="233">
        <v>3.9194999999999998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7"/>
      <c r="U400" s="238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9" t="s">
        <v>155</v>
      </c>
      <c r="AU400" s="239" t="s">
        <v>86</v>
      </c>
      <c r="AV400" s="13" t="s">
        <v>86</v>
      </c>
      <c r="AW400" s="13" t="s">
        <v>37</v>
      </c>
      <c r="AX400" s="13" t="s">
        <v>74</v>
      </c>
      <c r="AY400" s="239" t="s">
        <v>133</v>
      </c>
    </row>
    <row r="401" s="13" customFormat="1">
      <c r="A401" s="13"/>
      <c r="B401" s="229"/>
      <c r="C401" s="230"/>
      <c r="D401" s="222" t="s">
        <v>155</v>
      </c>
      <c r="E401" s="231" t="s">
        <v>20</v>
      </c>
      <c r="F401" s="232" t="s">
        <v>536</v>
      </c>
      <c r="G401" s="230"/>
      <c r="H401" s="233">
        <v>1.5600000000000003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7"/>
      <c r="U401" s="238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9" t="s">
        <v>155</v>
      </c>
      <c r="AU401" s="239" t="s">
        <v>86</v>
      </c>
      <c r="AV401" s="13" t="s">
        <v>86</v>
      </c>
      <c r="AW401" s="13" t="s">
        <v>37</v>
      </c>
      <c r="AX401" s="13" t="s">
        <v>74</v>
      </c>
      <c r="AY401" s="239" t="s">
        <v>133</v>
      </c>
    </row>
    <row r="402" s="13" customFormat="1">
      <c r="A402" s="13"/>
      <c r="B402" s="229"/>
      <c r="C402" s="230"/>
      <c r="D402" s="222" t="s">
        <v>155</v>
      </c>
      <c r="E402" s="231" t="s">
        <v>20</v>
      </c>
      <c r="F402" s="232" t="s">
        <v>537</v>
      </c>
      <c r="G402" s="230"/>
      <c r="H402" s="233">
        <v>0.37600000000000006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7"/>
      <c r="U402" s="238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9" t="s">
        <v>155</v>
      </c>
      <c r="AU402" s="239" t="s">
        <v>86</v>
      </c>
      <c r="AV402" s="13" t="s">
        <v>86</v>
      </c>
      <c r="AW402" s="13" t="s">
        <v>37</v>
      </c>
      <c r="AX402" s="13" t="s">
        <v>74</v>
      </c>
      <c r="AY402" s="239" t="s">
        <v>133</v>
      </c>
    </row>
    <row r="403" s="14" customFormat="1">
      <c r="A403" s="14"/>
      <c r="B403" s="240"/>
      <c r="C403" s="241"/>
      <c r="D403" s="222" t="s">
        <v>155</v>
      </c>
      <c r="E403" s="242" t="s">
        <v>20</v>
      </c>
      <c r="F403" s="243" t="s">
        <v>163</v>
      </c>
      <c r="G403" s="241"/>
      <c r="H403" s="244">
        <v>5.8555000000000001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8"/>
      <c r="U403" s="249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0" t="s">
        <v>155</v>
      </c>
      <c r="AU403" s="250" t="s">
        <v>86</v>
      </c>
      <c r="AV403" s="14" t="s">
        <v>140</v>
      </c>
      <c r="AW403" s="14" t="s">
        <v>37</v>
      </c>
      <c r="AX403" s="14" t="s">
        <v>22</v>
      </c>
      <c r="AY403" s="250" t="s">
        <v>133</v>
      </c>
    </row>
    <row r="404" s="2" customFormat="1" ht="16.5" customHeight="1">
      <c r="A404" s="40"/>
      <c r="B404" s="41"/>
      <c r="C404" s="209" t="s">
        <v>538</v>
      </c>
      <c r="D404" s="209" t="s">
        <v>135</v>
      </c>
      <c r="E404" s="210" t="s">
        <v>539</v>
      </c>
      <c r="F404" s="211" t="s">
        <v>540</v>
      </c>
      <c r="G404" s="212" t="s">
        <v>152</v>
      </c>
      <c r="H404" s="213">
        <v>3.75</v>
      </c>
      <c r="I404" s="214"/>
      <c r="J404" s="215">
        <f>ROUND(I404*H404,2)</f>
        <v>0</v>
      </c>
      <c r="K404" s="211" t="s">
        <v>20</v>
      </c>
      <c r="L404" s="46"/>
      <c r="M404" s="216" t="s">
        <v>20</v>
      </c>
      <c r="N404" s="217" t="s">
        <v>45</v>
      </c>
      <c r="O404" s="86"/>
      <c r="P404" s="218">
        <f>O404*H404</f>
        <v>0</v>
      </c>
      <c r="Q404" s="218">
        <v>0</v>
      </c>
      <c r="R404" s="218">
        <f>Q404*H404</f>
        <v>0</v>
      </c>
      <c r="S404" s="218">
        <v>0</v>
      </c>
      <c r="T404" s="218">
        <f>S404*H404</f>
        <v>0</v>
      </c>
      <c r="U404" s="219" t="s">
        <v>20</v>
      </c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0" t="s">
        <v>140</v>
      </c>
      <c r="AT404" s="220" t="s">
        <v>135</v>
      </c>
      <c r="AU404" s="220" t="s">
        <v>86</v>
      </c>
      <c r="AY404" s="19" t="s">
        <v>133</v>
      </c>
      <c r="BE404" s="221">
        <f>IF(N404="základní",J404,0)</f>
        <v>0</v>
      </c>
      <c r="BF404" s="221">
        <f>IF(N404="snížená",J404,0)</f>
        <v>0</v>
      </c>
      <c r="BG404" s="221">
        <f>IF(N404="zákl. přenesená",J404,0)</f>
        <v>0</v>
      </c>
      <c r="BH404" s="221">
        <f>IF(N404="sníž. přenesená",J404,0)</f>
        <v>0</v>
      </c>
      <c r="BI404" s="221">
        <f>IF(N404="nulová",J404,0)</f>
        <v>0</v>
      </c>
      <c r="BJ404" s="19" t="s">
        <v>22</v>
      </c>
      <c r="BK404" s="221">
        <f>ROUND(I404*H404,2)</f>
        <v>0</v>
      </c>
      <c r="BL404" s="19" t="s">
        <v>140</v>
      </c>
      <c r="BM404" s="220" t="s">
        <v>541</v>
      </c>
    </row>
    <row r="405" s="2" customFormat="1">
      <c r="A405" s="40"/>
      <c r="B405" s="41"/>
      <c r="C405" s="42"/>
      <c r="D405" s="222" t="s">
        <v>142</v>
      </c>
      <c r="E405" s="42"/>
      <c r="F405" s="223" t="s">
        <v>540</v>
      </c>
      <c r="G405" s="42"/>
      <c r="H405" s="42"/>
      <c r="I405" s="224"/>
      <c r="J405" s="42"/>
      <c r="K405" s="42"/>
      <c r="L405" s="46"/>
      <c r="M405" s="225"/>
      <c r="N405" s="226"/>
      <c r="O405" s="86"/>
      <c r="P405" s="86"/>
      <c r="Q405" s="86"/>
      <c r="R405" s="86"/>
      <c r="S405" s="86"/>
      <c r="T405" s="86"/>
      <c r="U405" s="87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142</v>
      </c>
      <c r="AU405" s="19" t="s">
        <v>86</v>
      </c>
    </row>
    <row r="406" s="2" customFormat="1">
      <c r="A406" s="40"/>
      <c r="B406" s="41"/>
      <c r="C406" s="42"/>
      <c r="D406" s="222" t="s">
        <v>175</v>
      </c>
      <c r="E406" s="42"/>
      <c r="F406" s="251" t="s">
        <v>542</v>
      </c>
      <c r="G406" s="42"/>
      <c r="H406" s="42"/>
      <c r="I406" s="224"/>
      <c r="J406" s="42"/>
      <c r="K406" s="42"/>
      <c r="L406" s="46"/>
      <c r="M406" s="225"/>
      <c r="N406" s="226"/>
      <c r="O406" s="86"/>
      <c r="P406" s="86"/>
      <c r="Q406" s="86"/>
      <c r="R406" s="86"/>
      <c r="S406" s="86"/>
      <c r="T406" s="86"/>
      <c r="U406" s="87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175</v>
      </c>
      <c r="AU406" s="19" t="s">
        <v>86</v>
      </c>
    </row>
    <row r="407" s="13" customFormat="1">
      <c r="A407" s="13"/>
      <c r="B407" s="229"/>
      <c r="C407" s="230"/>
      <c r="D407" s="222" t="s">
        <v>155</v>
      </c>
      <c r="E407" s="231" t="s">
        <v>20</v>
      </c>
      <c r="F407" s="232" t="s">
        <v>543</v>
      </c>
      <c r="G407" s="230"/>
      <c r="H407" s="233">
        <v>3.75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7"/>
      <c r="U407" s="238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9" t="s">
        <v>155</v>
      </c>
      <c r="AU407" s="239" t="s">
        <v>86</v>
      </c>
      <c r="AV407" s="13" t="s">
        <v>86</v>
      </c>
      <c r="AW407" s="13" t="s">
        <v>37</v>
      </c>
      <c r="AX407" s="13" t="s">
        <v>22</v>
      </c>
      <c r="AY407" s="239" t="s">
        <v>133</v>
      </c>
    </row>
    <row r="408" s="2" customFormat="1" ht="16.5" customHeight="1">
      <c r="A408" s="40"/>
      <c r="B408" s="41"/>
      <c r="C408" s="209" t="s">
        <v>544</v>
      </c>
      <c r="D408" s="209" t="s">
        <v>135</v>
      </c>
      <c r="E408" s="210" t="s">
        <v>545</v>
      </c>
      <c r="F408" s="211" t="s">
        <v>546</v>
      </c>
      <c r="G408" s="212" t="s">
        <v>172</v>
      </c>
      <c r="H408" s="213">
        <v>2.5</v>
      </c>
      <c r="I408" s="214"/>
      <c r="J408" s="215">
        <f>ROUND(I408*H408,2)</f>
        <v>0</v>
      </c>
      <c r="K408" s="211" t="s">
        <v>20</v>
      </c>
      <c r="L408" s="46"/>
      <c r="M408" s="216" t="s">
        <v>20</v>
      </c>
      <c r="N408" s="217" t="s">
        <v>45</v>
      </c>
      <c r="O408" s="86"/>
      <c r="P408" s="218">
        <f>O408*H408</f>
        <v>0</v>
      </c>
      <c r="Q408" s="218">
        <v>0</v>
      </c>
      <c r="R408" s="218">
        <f>Q408*H408</f>
        <v>0</v>
      </c>
      <c r="S408" s="218">
        <v>0</v>
      </c>
      <c r="T408" s="218">
        <f>S408*H408</f>
        <v>0</v>
      </c>
      <c r="U408" s="219" t="s">
        <v>20</v>
      </c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0" t="s">
        <v>140</v>
      </c>
      <c r="AT408" s="220" t="s">
        <v>135</v>
      </c>
      <c r="AU408" s="220" t="s">
        <v>86</v>
      </c>
      <c r="AY408" s="19" t="s">
        <v>133</v>
      </c>
      <c r="BE408" s="221">
        <f>IF(N408="základní",J408,0)</f>
        <v>0</v>
      </c>
      <c r="BF408" s="221">
        <f>IF(N408="snížená",J408,0)</f>
        <v>0</v>
      </c>
      <c r="BG408" s="221">
        <f>IF(N408="zákl. přenesená",J408,0)</f>
        <v>0</v>
      </c>
      <c r="BH408" s="221">
        <f>IF(N408="sníž. přenesená",J408,0)</f>
        <v>0</v>
      </c>
      <c r="BI408" s="221">
        <f>IF(N408="nulová",J408,0)</f>
        <v>0</v>
      </c>
      <c r="BJ408" s="19" t="s">
        <v>22</v>
      </c>
      <c r="BK408" s="221">
        <f>ROUND(I408*H408,2)</f>
        <v>0</v>
      </c>
      <c r="BL408" s="19" t="s">
        <v>140</v>
      </c>
      <c r="BM408" s="220" t="s">
        <v>547</v>
      </c>
    </row>
    <row r="409" s="2" customFormat="1">
      <c r="A409" s="40"/>
      <c r="B409" s="41"/>
      <c r="C409" s="42"/>
      <c r="D409" s="222" t="s">
        <v>142</v>
      </c>
      <c r="E409" s="42"/>
      <c r="F409" s="223" t="s">
        <v>546</v>
      </c>
      <c r="G409" s="42"/>
      <c r="H409" s="42"/>
      <c r="I409" s="224"/>
      <c r="J409" s="42"/>
      <c r="K409" s="42"/>
      <c r="L409" s="46"/>
      <c r="M409" s="225"/>
      <c r="N409" s="226"/>
      <c r="O409" s="86"/>
      <c r="P409" s="86"/>
      <c r="Q409" s="86"/>
      <c r="R409" s="86"/>
      <c r="S409" s="86"/>
      <c r="T409" s="86"/>
      <c r="U409" s="87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142</v>
      </c>
      <c r="AU409" s="19" t="s">
        <v>86</v>
      </c>
    </row>
    <row r="410" s="2" customFormat="1">
      <c r="A410" s="40"/>
      <c r="B410" s="41"/>
      <c r="C410" s="42"/>
      <c r="D410" s="222" t="s">
        <v>175</v>
      </c>
      <c r="E410" s="42"/>
      <c r="F410" s="251" t="s">
        <v>548</v>
      </c>
      <c r="G410" s="42"/>
      <c r="H410" s="42"/>
      <c r="I410" s="224"/>
      <c r="J410" s="42"/>
      <c r="K410" s="42"/>
      <c r="L410" s="46"/>
      <c r="M410" s="225"/>
      <c r="N410" s="226"/>
      <c r="O410" s="86"/>
      <c r="P410" s="86"/>
      <c r="Q410" s="86"/>
      <c r="R410" s="86"/>
      <c r="S410" s="86"/>
      <c r="T410" s="86"/>
      <c r="U410" s="87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175</v>
      </c>
      <c r="AU410" s="19" t="s">
        <v>86</v>
      </c>
    </row>
    <row r="411" s="13" customFormat="1">
      <c r="A411" s="13"/>
      <c r="B411" s="229"/>
      <c r="C411" s="230"/>
      <c r="D411" s="222" t="s">
        <v>155</v>
      </c>
      <c r="E411" s="231" t="s">
        <v>20</v>
      </c>
      <c r="F411" s="232" t="s">
        <v>549</v>
      </c>
      <c r="G411" s="230"/>
      <c r="H411" s="233">
        <v>2.5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7"/>
      <c r="U411" s="238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9" t="s">
        <v>155</v>
      </c>
      <c r="AU411" s="239" t="s">
        <v>86</v>
      </c>
      <c r="AV411" s="13" t="s">
        <v>86</v>
      </c>
      <c r="AW411" s="13" t="s">
        <v>37</v>
      </c>
      <c r="AX411" s="13" t="s">
        <v>22</v>
      </c>
      <c r="AY411" s="239" t="s">
        <v>133</v>
      </c>
    </row>
    <row r="412" s="2" customFormat="1" ht="16.5" customHeight="1">
      <c r="A412" s="40"/>
      <c r="B412" s="41"/>
      <c r="C412" s="209" t="s">
        <v>550</v>
      </c>
      <c r="D412" s="209" t="s">
        <v>135</v>
      </c>
      <c r="E412" s="210" t="s">
        <v>551</v>
      </c>
      <c r="F412" s="211" t="s">
        <v>552</v>
      </c>
      <c r="G412" s="212" t="s">
        <v>172</v>
      </c>
      <c r="H412" s="213">
        <v>9.5</v>
      </c>
      <c r="I412" s="214"/>
      <c r="J412" s="215">
        <f>ROUND(I412*H412,2)</f>
        <v>0</v>
      </c>
      <c r="K412" s="211" t="s">
        <v>20</v>
      </c>
      <c r="L412" s="46"/>
      <c r="M412" s="216" t="s">
        <v>20</v>
      </c>
      <c r="N412" s="217" t="s">
        <v>45</v>
      </c>
      <c r="O412" s="86"/>
      <c r="P412" s="218">
        <f>O412*H412</f>
        <v>0</v>
      </c>
      <c r="Q412" s="218">
        <v>0</v>
      </c>
      <c r="R412" s="218">
        <f>Q412*H412</f>
        <v>0</v>
      </c>
      <c r="S412" s="218">
        <v>0</v>
      </c>
      <c r="T412" s="218">
        <f>S412*H412</f>
        <v>0</v>
      </c>
      <c r="U412" s="219" t="s">
        <v>20</v>
      </c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0" t="s">
        <v>140</v>
      </c>
      <c r="AT412" s="220" t="s">
        <v>135</v>
      </c>
      <c r="AU412" s="220" t="s">
        <v>86</v>
      </c>
      <c r="AY412" s="19" t="s">
        <v>133</v>
      </c>
      <c r="BE412" s="221">
        <f>IF(N412="základní",J412,0)</f>
        <v>0</v>
      </c>
      <c r="BF412" s="221">
        <f>IF(N412="snížená",J412,0)</f>
        <v>0</v>
      </c>
      <c r="BG412" s="221">
        <f>IF(N412="zákl. přenesená",J412,0)</f>
        <v>0</v>
      </c>
      <c r="BH412" s="221">
        <f>IF(N412="sníž. přenesená",J412,0)</f>
        <v>0</v>
      </c>
      <c r="BI412" s="221">
        <f>IF(N412="nulová",J412,0)</f>
        <v>0</v>
      </c>
      <c r="BJ412" s="19" t="s">
        <v>22</v>
      </c>
      <c r="BK412" s="221">
        <f>ROUND(I412*H412,2)</f>
        <v>0</v>
      </c>
      <c r="BL412" s="19" t="s">
        <v>140</v>
      </c>
      <c r="BM412" s="220" t="s">
        <v>553</v>
      </c>
    </row>
    <row r="413" s="2" customFormat="1">
      <c r="A413" s="40"/>
      <c r="B413" s="41"/>
      <c r="C413" s="42"/>
      <c r="D413" s="222" t="s">
        <v>142</v>
      </c>
      <c r="E413" s="42"/>
      <c r="F413" s="223" t="s">
        <v>552</v>
      </c>
      <c r="G413" s="42"/>
      <c r="H413" s="42"/>
      <c r="I413" s="224"/>
      <c r="J413" s="42"/>
      <c r="K413" s="42"/>
      <c r="L413" s="46"/>
      <c r="M413" s="225"/>
      <c r="N413" s="226"/>
      <c r="O413" s="86"/>
      <c r="P413" s="86"/>
      <c r="Q413" s="86"/>
      <c r="R413" s="86"/>
      <c r="S413" s="86"/>
      <c r="T413" s="86"/>
      <c r="U413" s="87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142</v>
      </c>
      <c r="AU413" s="19" t="s">
        <v>86</v>
      </c>
    </row>
    <row r="414" s="2" customFormat="1">
      <c r="A414" s="40"/>
      <c r="B414" s="41"/>
      <c r="C414" s="42"/>
      <c r="D414" s="222" t="s">
        <v>175</v>
      </c>
      <c r="E414" s="42"/>
      <c r="F414" s="251" t="s">
        <v>554</v>
      </c>
      <c r="G414" s="42"/>
      <c r="H414" s="42"/>
      <c r="I414" s="224"/>
      <c r="J414" s="42"/>
      <c r="K414" s="42"/>
      <c r="L414" s="46"/>
      <c r="M414" s="225"/>
      <c r="N414" s="226"/>
      <c r="O414" s="86"/>
      <c r="P414" s="86"/>
      <c r="Q414" s="86"/>
      <c r="R414" s="86"/>
      <c r="S414" s="86"/>
      <c r="T414" s="86"/>
      <c r="U414" s="87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175</v>
      </c>
      <c r="AU414" s="19" t="s">
        <v>86</v>
      </c>
    </row>
    <row r="415" s="13" customFormat="1">
      <c r="A415" s="13"/>
      <c r="B415" s="229"/>
      <c r="C415" s="230"/>
      <c r="D415" s="222" t="s">
        <v>155</v>
      </c>
      <c r="E415" s="231" t="s">
        <v>20</v>
      </c>
      <c r="F415" s="232" t="s">
        <v>555</v>
      </c>
      <c r="G415" s="230"/>
      <c r="H415" s="233">
        <v>9.5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7"/>
      <c r="U415" s="238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9" t="s">
        <v>155</v>
      </c>
      <c r="AU415" s="239" t="s">
        <v>86</v>
      </c>
      <c r="AV415" s="13" t="s">
        <v>86</v>
      </c>
      <c r="AW415" s="13" t="s">
        <v>37</v>
      </c>
      <c r="AX415" s="13" t="s">
        <v>22</v>
      </c>
      <c r="AY415" s="239" t="s">
        <v>133</v>
      </c>
    </row>
    <row r="416" s="2" customFormat="1" ht="16.5" customHeight="1">
      <c r="A416" s="40"/>
      <c r="B416" s="41"/>
      <c r="C416" s="209" t="s">
        <v>556</v>
      </c>
      <c r="D416" s="209" t="s">
        <v>135</v>
      </c>
      <c r="E416" s="210" t="s">
        <v>557</v>
      </c>
      <c r="F416" s="211" t="s">
        <v>558</v>
      </c>
      <c r="G416" s="212" t="s">
        <v>138</v>
      </c>
      <c r="H416" s="213">
        <v>2</v>
      </c>
      <c r="I416" s="214"/>
      <c r="J416" s="215">
        <f>ROUND(I416*H416,2)</f>
        <v>0</v>
      </c>
      <c r="K416" s="211" t="s">
        <v>20</v>
      </c>
      <c r="L416" s="46"/>
      <c r="M416" s="216" t="s">
        <v>20</v>
      </c>
      <c r="N416" s="217" t="s">
        <v>45</v>
      </c>
      <c r="O416" s="86"/>
      <c r="P416" s="218">
        <f>O416*H416</f>
        <v>0</v>
      </c>
      <c r="Q416" s="218">
        <v>0</v>
      </c>
      <c r="R416" s="218">
        <f>Q416*H416</f>
        <v>0</v>
      </c>
      <c r="S416" s="218">
        <v>0</v>
      </c>
      <c r="T416" s="218">
        <f>S416*H416</f>
        <v>0</v>
      </c>
      <c r="U416" s="219" t="s">
        <v>20</v>
      </c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0" t="s">
        <v>140</v>
      </c>
      <c r="AT416" s="220" t="s">
        <v>135</v>
      </c>
      <c r="AU416" s="220" t="s">
        <v>86</v>
      </c>
      <c r="AY416" s="19" t="s">
        <v>133</v>
      </c>
      <c r="BE416" s="221">
        <f>IF(N416="základní",J416,0)</f>
        <v>0</v>
      </c>
      <c r="BF416" s="221">
        <f>IF(N416="snížená",J416,0)</f>
        <v>0</v>
      </c>
      <c r="BG416" s="221">
        <f>IF(N416="zákl. přenesená",J416,0)</f>
        <v>0</v>
      </c>
      <c r="BH416" s="221">
        <f>IF(N416="sníž. přenesená",J416,0)</f>
        <v>0</v>
      </c>
      <c r="BI416" s="221">
        <f>IF(N416="nulová",J416,0)</f>
        <v>0</v>
      </c>
      <c r="BJ416" s="19" t="s">
        <v>22</v>
      </c>
      <c r="BK416" s="221">
        <f>ROUND(I416*H416,2)</f>
        <v>0</v>
      </c>
      <c r="BL416" s="19" t="s">
        <v>140</v>
      </c>
      <c r="BM416" s="220" t="s">
        <v>559</v>
      </c>
    </row>
    <row r="417" s="2" customFormat="1">
      <c r="A417" s="40"/>
      <c r="B417" s="41"/>
      <c r="C417" s="42"/>
      <c r="D417" s="222" t="s">
        <v>142</v>
      </c>
      <c r="E417" s="42"/>
      <c r="F417" s="223" t="s">
        <v>558</v>
      </c>
      <c r="G417" s="42"/>
      <c r="H417" s="42"/>
      <c r="I417" s="224"/>
      <c r="J417" s="42"/>
      <c r="K417" s="42"/>
      <c r="L417" s="46"/>
      <c r="M417" s="225"/>
      <c r="N417" s="226"/>
      <c r="O417" s="86"/>
      <c r="P417" s="86"/>
      <c r="Q417" s="86"/>
      <c r="R417" s="86"/>
      <c r="S417" s="86"/>
      <c r="T417" s="86"/>
      <c r="U417" s="87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142</v>
      </c>
      <c r="AU417" s="19" t="s">
        <v>86</v>
      </c>
    </row>
    <row r="418" s="2" customFormat="1">
      <c r="A418" s="40"/>
      <c r="B418" s="41"/>
      <c r="C418" s="42"/>
      <c r="D418" s="222" t="s">
        <v>175</v>
      </c>
      <c r="E418" s="42"/>
      <c r="F418" s="251" t="s">
        <v>560</v>
      </c>
      <c r="G418" s="42"/>
      <c r="H418" s="42"/>
      <c r="I418" s="224"/>
      <c r="J418" s="42"/>
      <c r="K418" s="42"/>
      <c r="L418" s="46"/>
      <c r="M418" s="225"/>
      <c r="N418" s="226"/>
      <c r="O418" s="86"/>
      <c r="P418" s="86"/>
      <c r="Q418" s="86"/>
      <c r="R418" s="86"/>
      <c r="S418" s="86"/>
      <c r="T418" s="86"/>
      <c r="U418" s="87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175</v>
      </c>
      <c r="AU418" s="19" t="s">
        <v>86</v>
      </c>
    </row>
    <row r="419" s="12" customFormat="1" ht="22.8" customHeight="1">
      <c r="A419" s="12"/>
      <c r="B419" s="193"/>
      <c r="C419" s="194"/>
      <c r="D419" s="195" t="s">
        <v>73</v>
      </c>
      <c r="E419" s="207" t="s">
        <v>561</v>
      </c>
      <c r="F419" s="207" t="s">
        <v>562</v>
      </c>
      <c r="G419" s="194"/>
      <c r="H419" s="194"/>
      <c r="I419" s="197"/>
      <c r="J419" s="208">
        <f>BK419</f>
        <v>0</v>
      </c>
      <c r="K419" s="194"/>
      <c r="L419" s="199"/>
      <c r="M419" s="200"/>
      <c r="N419" s="201"/>
      <c r="O419" s="201"/>
      <c r="P419" s="202">
        <f>SUM(P420:P443)</f>
        <v>0</v>
      </c>
      <c r="Q419" s="201"/>
      <c r="R419" s="202">
        <f>SUM(R420:R443)</f>
        <v>0</v>
      </c>
      <c r="S419" s="201"/>
      <c r="T419" s="202">
        <f>SUM(T420:T443)</f>
        <v>0</v>
      </c>
      <c r="U419" s="203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4" t="s">
        <v>22</v>
      </c>
      <c r="AT419" s="205" t="s">
        <v>73</v>
      </c>
      <c r="AU419" s="205" t="s">
        <v>22</v>
      </c>
      <c r="AY419" s="204" t="s">
        <v>133</v>
      </c>
      <c r="BK419" s="206">
        <f>SUM(BK420:BK443)</f>
        <v>0</v>
      </c>
    </row>
    <row r="420" s="2" customFormat="1" ht="24.15" customHeight="1">
      <c r="A420" s="40"/>
      <c r="B420" s="41"/>
      <c r="C420" s="209" t="s">
        <v>563</v>
      </c>
      <c r="D420" s="209" t="s">
        <v>135</v>
      </c>
      <c r="E420" s="210" t="s">
        <v>564</v>
      </c>
      <c r="F420" s="211" t="s">
        <v>565</v>
      </c>
      <c r="G420" s="212" t="s">
        <v>246</v>
      </c>
      <c r="H420" s="213">
        <v>14.054</v>
      </c>
      <c r="I420" s="214"/>
      <c r="J420" s="215">
        <f>ROUND(I420*H420,2)</f>
        <v>0</v>
      </c>
      <c r="K420" s="211" t="s">
        <v>139</v>
      </c>
      <c r="L420" s="46"/>
      <c r="M420" s="216" t="s">
        <v>20</v>
      </c>
      <c r="N420" s="217" t="s">
        <v>45</v>
      </c>
      <c r="O420" s="86"/>
      <c r="P420" s="218">
        <f>O420*H420</f>
        <v>0</v>
      </c>
      <c r="Q420" s="218">
        <v>0</v>
      </c>
      <c r="R420" s="218">
        <f>Q420*H420</f>
        <v>0</v>
      </c>
      <c r="S420" s="218">
        <v>0</v>
      </c>
      <c r="T420" s="218">
        <f>S420*H420</f>
        <v>0</v>
      </c>
      <c r="U420" s="219" t="s">
        <v>20</v>
      </c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0" t="s">
        <v>140</v>
      </c>
      <c r="AT420" s="220" t="s">
        <v>135</v>
      </c>
      <c r="AU420" s="220" t="s">
        <v>86</v>
      </c>
      <c r="AY420" s="19" t="s">
        <v>133</v>
      </c>
      <c r="BE420" s="221">
        <f>IF(N420="základní",J420,0)</f>
        <v>0</v>
      </c>
      <c r="BF420" s="221">
        <f>IF(N420="snížená",J420,0)</f>
        <v>0</v>
      </c>
      <c r="BG420" s="221">
        <f>IF(N420="zákl. přenesená",J420,0)</f>
        <v>0</v>
      </c>
      <c r="BH420" s="221">
        <f>IF(N420="sníž. přenesená",J420,0)</f>
        <v>0</v>
      </c>
      <c r="BI420" s="221">
        <f>IF(N420="nulová",J420,0)</f>
        <v>0</v>
      </c>
      <c r="BJ420" s="19" t="s">
        <v>22</v>
      </c>
      <c r="BK420" s="221">
        <f>ROUND(I420*H420,2)</f>
        <v>0</v>
      </c>
      <c r="BL420" s="19" t="s">
        <v>140</v>
      </c>
      <c r="BM420" s="220" t="s">
        <v>566</v>
      </c>
    </row>
    <row r="421" s="2" customFormat="1">
      <c r="A421" s="40"/>
      <c r="B421" s="41"/>
      <c r="C421" s="42"/>
      <c r="D421" s="222" t="s">
        <v>142</v>
      </c>
      <c r="E421" s="42"/>
      <c r="F421" s="223" t="s">
        <v>565</v>
      </c>
      <c r="G421" s="42"/>
      <c r="H421" s="42"/>
      <c r="I421" s="224"/>
      <c r="J421" s="42"/>
      <c r="K421" s="42"/>
      <c r="L421" s="46"/>
      <c r="M421" s="225"/>
      <c r="N421" s="226"/>
      <c r="O421" s="86"/>
      <c r="P421" s="86"/>
      <c r="Q421" s="86"/>
      <c r="R421" s="86"/>
      <c r="S421" s="86"/>
      <c r="T421" s="86"/>
      <c r="U421" s="87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142</v>
      </c>
      <c r="AU421" s="19" t="s">
        <v>86</v>
      </c>
    </row>
    <row r="422" s="2" customFormat="1">
      <c r="A422" s="40"/>
      <c r="B422" s="41"/>
      <c r="C422" s="42"/>
      <c r="D422" s="227" t="s">
        <v>143</v>
      </c>
      <c r="E422" s="42"/>
      <c r="F422" s="228" t="s">
        <v>567</v>
      </c>
      <c r="G422" s="42"/>
      <c r="H422" s="42"/>
      <c r="I422" s="224"/>
      <c r="J422" s="42"/>
      <c r="K422" s="42"/>
      <c r="L422" s="46"/>
      <c r="M422" s="225"/>
      <c r="N422" s="226"/>
      <c r="O422" s="86"/>
      <c r="P422" s="86"/>
      <c r="Q422" s="86"/>
      <c r="R422" s="86"/>
      <c r="S422" s="86"/>
      <c r="T422" s="86"/>
      <c r="U422" s="87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143</v>
      </c>
      <c r="AU422" s="19" t="s">
        <v>86</v>
      </c>
    </row>
    <row r="423" s="2" customFormat="1" ht="24.15" customHeight="1">
      <c r="A423" s="40"/>
      <c r="B423" s="41"/>
      <c r="C423" s="209" t="s">
        <v>568</v>
      </c>
      <c r="D423" s="209" t="s">
        <v>135</v>
      </c>
      <c r="E423" s="210" t="s">
        <v>569</v>
      </c>
      <c r="F423" s="211" t="s">
        <v>570</v>
      </c>
      <c r="G423" s="212" t="s">
        <v>246</v>
      </c>
      <c r="H423" s="213">
        <v>22.087</v>
      </c>
      <c r="I423" s="214"/>
      <c r="J423" s="215">
        <f>ROUND(I423*H423,2)</f>
        <v>0</v>
      </c>
      <c r="K423" s="211" t="s">
        <v>139</v>
      </c>
      <c r="L423" s="46"/>
      <c r="M423" s="216" t="s">
        <v>20</v>
      </c>
      <c r="N423" s="217" t="s">
        <v>45</v>
      </c>
      <c r="O423" s="86"/>
      <c r="P423" s="218">
        <f>O423*H423</f>
        <v>0</v>
      </c>
      <c r="Q423" s="218">
        <v>0</v>
      </c>
      <c r="R423" s="218">
        <f>Q423*H423</f>
        <v>0</v>
      </c>
      <c r="S423" s="218">
        <v>0</v>
      </c>
      <c r="T423" s="218">
        <f>S423*H423</f>
        <v>0</v>
      </c>
      <c r="U423" s="219" t="s">
        <v>20</v>
      </c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0" t="s">
        <v>140</v>
      </c>
      <c r="AT423" s="220" t="s">
        <v>135</v>
      </c>
      <c r="AU423" s="220" t="s">
        <v>86</v>
      </c>
      <c r="AY423" s="19" t="s">
        <v>133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19" t="s">
        <v>22</v>
      </c>
      <c r="BK423" s="221">
        <f>ROUND(I423*H423,2)</f>
        <v>0</v>
      </c>
      <c r="BL423" s="19" t="s">
        <v>140</v>
      </c>
      <c r="BM423" s="220" t="s">
        <v>571</v>
      </c>
    </row>
    <row r="424" s="2" customFormat="1">
      <c r="A424" s="40"/>
      <c r="B424" s="41"/>
      <c r="C424" s="42"/>
      <c r="D424" s="222" t="s">
        <v>142</v>
      </c>
      <c r="E424" s="42"/>
      <c r="F424" s="223" t="s">
        <v>570</v>
      </c>
      <c r="G424" s="42"/>
      <c r="H424" s="42"/>
      <c r="I424" s="224"/>
      <c r="J424" s="42"/>
      <c r="K424" s="42"/>
      <c r="L424" s="46"/>
      <c r="M424" s="225"/>
      <c r="N424" s="226"/>
      <c r="O424" s="86"/>
      <c r="P424" s="86"/>
      <c r="Q424" s="86"/>
      <c r="R424" s="86"/>
      <c r="S424" s="86"/>
      <c r="T424" s="86"/>
      <c r="U424" s="87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142</v>
      </c>
      <c r="AU424" s="19" t="s">
        <v>86</v>
      </c>
    </row>
    <row r="425" s="2" customFormat="1">
      <c r="A425" s="40"/>
      <c r="B425" s="41"/>
      <c r="C425" s="42"/>
      <c r="D425" s="227" t="s">
        <v>143</v>
      </c>
      <c r="E425" s="42"/>
      <c r="F425" s="228" t="s">
        <v>572</v>
      </c>
      <c r="G425" s="42"/>
      <c r="H425" s="42"/>
      <c r="I425" s="224"/>
      <c r="J425" s="42"/>
      <c r="K425" s="42"/>
      <c r="L425" s="46"/>
      <c r="M425" s="225"/>
      <c r="N425" s="226"/>
      <c r="O425" s="86"/>
      <c r="P425" s="86"/>
      <c r="Q425" s="86"/>
      <c r="R425" s="86"/>
      <c r="S425" s="86"/>
      <c r="T425" s="86"/>
      <c r="U425" s="87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143</v>
      </c>
      <c r="AU425" s="19" t="s">
        <v>86</v>
      </c>
    </row>
    <row r="426" s="13" customFormat="1">
      <c r="A426" s="13"/>
      <c r="B426" s="229"/>
      <c r="C426" s="230"/>
      <c r="D426" s="222" t="s">
        <v>155</v>
      </c>
      <c r="E426" s="231" t="s">
        <v>20</v>
      </c>
      <c r="F426" s="232" t="s">
        <v>573</v>
      </c>
      <c r="G426" s="230"/>
      <c r="H426" s="233">
        <v>22.087000000000003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7"/>
      <c r="U426" s="238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9" t="s">
        <v>155</v>
      </c>
      <c r="AU426" s="239" t="s">
        <v>86</v>
      </c>
      <c r="AV426" s="13" t="s">
        <v>86</v>
      </c>
      <c r="AW426" s="13" t="s">
        <v>37</v>
      </c>
      <c r="AX426" s="13" t="s">
        <v>22</v>
      </c>
      <c r="AY426" s="239" t="s">
        <v>133</v>
      </c>
    </row>
    <row r="427" s="2" customFormat="1" ht="24.15" customHeight="1">
      <c r="A427" s="40"/>
      <c r="B427" s="41"/>
      <c r="C427" s="209" t="s">
        <v>574</v>
      </c>
      <c r="D427" s="209" t="s">
        <v>135</v>
      </c>
      <c r="E427" s="210" t="s">
        <v>575</v>
      </c>
      <c r="F427" s="211" t="s">
        <v>576</v>
      </c>
      <c r="G427" s="212" t="s">
        <v>246</v>
      </c>
      <c r="H427" s="213">
        <v>22.632000000000001</v>
      </c>
      <c r="I427" s="214"/>
      <c r="J427" s="215">
        <f>ROUND(I427*H427,2)</f>
        <v>0</v>
      </c>
      <c r="K427" s="211" t="s">
        <v>139</v>
      </c>
      <c r="L427" s="46"/>
      <c r="M427" s="216" t="s">
        <v>20</v>
      </c>
      <c r="N427" s="217" t="s">
        <v>45</v>
      </c>
      <c r="O427" s="86"/>
      <c r="P427" s="218">
        <f>O427*H427</f>
        <v>0</v>
      </c>
      <c r="Q427" s="218">
        <v>0</v>
      </c>
      <c r="R427" s="218">
        <f>Q427*H427</f>
        <v>0</v>
      </c>
      <c r="S427" s="218">
        <v>0</v>
      </c>
      <c r="T427" s="218">
        <f>S427*H427</f>
        <v>0</v>
      </c>
      <c r="U427" s="219" t="s">
        <v>20</v>
      </c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0" t="s">
        <v>140</v>
      </c>
      <c r="AT427" s="220" t="s">
        <v>135</v>
      </c>
      <c r="AU427" s="220" t="s">
        <v>86</v>
      </c>
      <c r="AY427" s="19" t="s">
        <v>133</v>
      </c>
      <c r="BE427" s="221">
        <f>IF(N427="základní",J427,0)</f>
        <v>0</v>
      </c>
      <c r="BF427" s="221">
        <f>IF(N427="snížená",J427,0)</f>
        <v>0</v>
      </c>
      <c r="BG427" s="221">
        <f>IF(N427="zákl. přenesená",J427,0)</f>
        <v>0</v>
      </c>
      <c r="BH427" s="221">
        <f>IF(N427="sníž. přenesená",J427,0)</f>
        <v>0</v>
      </c>
      <c r="BI427" s="221">
        <f>IF(N427="nulová",J427,0)</f>
        <v>0</v>
      </c>
      <c r="BJ427" s="19" t="s">
        <v>22</v>
      </c>
      <c r="BK427" s="221">
        <f>ROUND(I427*H427,2)</f>
        <v>0</v>
      </c>
      <c r="BL427" s="19" t="s">
        <v>140</v>
      </c>
      <c r="BM427" s="220" t="s">
        <v>577</v>
      </c>
    </row>
    <row r="428" s="2" customFormat="1">
      <c r="A428" s="40"/>
      <c r="B428" s="41"/>
      <c r="C428" s="42"/>
      <c r="D428" s="222" t="s">
        <v>142</v>
      </c>
      <c r="E428" s="42"/>
      <c r="F428" s="223" t="s">
        <v>576</v>
      </c>
      <c r="G428" s="42"/>
      <c r="H428" s="42"/>
      <c r="I428" s="224"/>
      <c r="J428" s="42"/>
      <c r="K428" s="42"/>
      <c r="L428" s="46"/>
      <c r="M428" s="225"/>
      <c r="N428" s="226"/>
      <c r="O428" s="86"/>
      <c r="P428" s="86"/>
      <c r="Q428" s="86"/>
      <c r="R428" s="86"/>
      <c r="S428" s="86"/>
      <c r="T428" s="86"/>
      <c r="U428" s="87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142</v>
      </c>
      <c r="AU428" s="19" t="s">
        <v>86</v>
      </c>
    </row>
    <row r="429" s="2" customFormat="1">
      <c r="A429" s="40"/>
      <c r="B429" s="41"/>
      <c r="C429" s="42"/>
      <c r="D429" s="227" t="s">
        <v>143</v>
      </c>
      <c r="E429" s="42"/>
      <c r="F429" s="228" t="s">
        <v>578</v>
      </c>
      <c r="G429" s="42"/>
      <c r="H429" s="42"/>
      <c r="I429" s="224"/>
      <c r="J429" s="42"/>
      <c r="K429" s="42"/>
      <c r="L429" s="46"/>
      <c r="M429" s="225"/>
      <c r="N429" s="226"/>
      <c r="O429" s="86"/>
      <c r="P429" s="86"/>
      <c r="Q429" s="86"/>
      <c r="R429" s="86"/>
      <c r="S429" s="86"/>
      <c r="T429" s="86"/>
      <c r="U429" s="87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143</v>
      </c>
      <c r="AU429" s="19" t="s">
        <v>86</v>
      </c>
    </row>
    <row r="430" s="2" customFormat="1" ht="24.15" customHeight="1">
      <c r="A430" s="40"/>
      <c r="B430" s="41"/>
      <c r="C430" s="209" t="s">
        <v>579</v>
      </c>
      <c r="D430" s="209" t="s">
        <v>135</v>
      </c>
      <c r="E430" s="210" t="s">
        <v>580</v>
      </c>
      <c r="F430" s="211" t="s">
        <v>245</v>
      </c>
      <c r="G430" s="212" t="s">
        <v>246</v>
      </c>
      <c r="H430" s="213">
        <v>42.084000000000003</v>
      </c>
      <c r="I430" s="214"/>
      <c r="J430" s="215">
        <f>ROUND(I430*H430,2)</f>
        <v>0</v>
      </c>
      <c r="K430" s="211" t="s">
        <v>139</v>
      </c>
      <c r="L430" s="46"/>
      <c r="M430" s="216" t="s">
        <v>20</v>
      </c>
      <c r="N430" s="217" t="s">
        <v>45</v>
      </c>
      <c r="O430" s="86"/>
      <c r="P430" s="218">
        <f>O430*H430</f>
        <v>0</v>
      </c>
      <c r="Q430" s="218">
        <v>0</v>
      </c>
      <c r="R430" s="218">
        <f>Q430*H430</f>
        <v>0</v>
      </c>
      <c r="S430" s="218">
        <v>0</v>
      </c>
      <c r="T430" s="218">
        <f>S430*H430</f>
        <v>0</v>
      </c>
      <c r="U430" s="219" t="s">
        <v>20</v>
      </c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0" t="s">
        <v>140</v>
      </c>
      <c r="AT430" s="220" t="s">
        <v>135</v>
      </c>
      <c r="AU430" s="220" t="s">
        <v>86</v>
      </c>
      <c r="AY430" s="19" t="s">
        <v>133</v>
      </c>
      <c r="BE430" s="221">
        <f>IF(N430="základní",J430,0)</f>
        <v>0</v>
      </c>
      <c r="BF430" s="221">
        <f>IF(N430="snížená",J430,0)</f>
        <v>0</v>
      </c>
      <c r="BG430" s="221">
        <f>IF(N430="zákl. přenesená",J430,0)</f>
        <v>0</v>
      </c>
      <c r="BH430" s="221">
        <f>IF(N430="sníž. přenesená",J430,0)</f>
        <v>0</v>
      </c>
      <c r="BI430" s="221">
        <f>IF(N430="nulová",J430,0)</f>
        <v>0</v>
      </c>
      <c r="BJ430" s="19" t="s">
        <v>22</v>
      </c>
      <c r="BK430" s="221">
        <f>ROUND(I430*H430,2)</f>
        <v>0</v>
      </c>
      <c r="BL430" s="19" t="s">
        <v>140</v>
      </c>
      <c r="BM430" s="220" t="s">
        <v>581</v>
      </c>
    </row>
    <row r="431" s="2" customFormat="1">
      <c r="A431" s="40"/>
      <c r="B431" s="41"/>
      <c r="C431" s="42"/>
      <c r="D431" s="222" t="s">
        <v>142</v>
      </c>
      <c r="E431" s="42"/>
      <c r="F431" s="223" t="s">
        <v>245</v>
      </c>
      <c r="G431" s="42"/>
      <c r="H431" s="42"/>
      <c r="I431" s="224"/>
      <c r="J431" s="42"/>
      <c r="K431" s="42"/>
      <c r="L431" s="46"/>
      <c r="M431" s="225"/>
      <c r="N431" s="226"/>
      <c r="O431" s="86"/>
      <c r="P431" s="86"/>
      <c r="Q431" s="86"/>
      <c r="R431" s="86"/>
      <c r="S431" s="86"/>
      <c r="T431" s="86"/>
      <c r="U431" s="87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142</v>
      </c>
      <c r="AU431" s="19" t="s">
        <v>86</v>
      </c>
    </row>
    <row r="432" s="2" customFormat="1">
      <c r="A432" s="40"/>
      <c r="B432" s="41"/>
      <c r="C432" s="42"/>
      <c r="D432" s="227" t="s">
        <v>143</v>
      </c>
      <c r="E432" s="42"/>
      <c r="F432" s="228" t="s">
        <v>582</v>
      </c>
      <c r="G432" s="42"/>
      <c r="H432" s="42"/>
      <c r="I432" s="224"/>
      <c r="J432" s="42"/>
      <c r="K432" s="42"/>
      <c r="L432" s="46"/>
      <c r="M432" s="225"/>
      <c r="N432" s="226"/>
      <c r="O432" s="86"/>
      <c r="P432" s="86"/>
      <c r="Q432" s="86"/>
      <c r="R432" s="86"/>
      <c r="S432" s="86"/>
      <c r="T432" s="86"/>
      <c r="U432" s="87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143</v>
      </c>
      <c r="AU432" s="19" t="s">
        <v>86</v>
      </c>
    </row>
    <row r="433" s="13" customFormat="1">
      <c r="A433" s="13"/>
      <c r="B433" s="229"/>
      <c r="C433" s="230"/>
      <c r="D433" s="222" t="s">
        <v>155</v>
      </c>
      <c r="E433" s="231" t="s">
        <v>20</v>
      </c>
      <c r="F433" s="232" t="s">
        <v>583</v>
      </c>
      <c r="G433" s="230"/>
      <c r="H433" s="233">
        <v>42.084000000000003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7"/>
      <c r="U433" s="238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9" t="s">
        <v>155</v>
      </c>
      <c r="AU433" s="239" t="s">
        <v>86</v>
      </c>
      <c r="AV433" s="13" t="s">
        <v>86</v>
      </c>
      <c r="AW433" s="13" t="s">
        <v>37</v>
      </c>
      <c r="AX433" s="13" t="s">
        <v>22</v>
      </c>
      <c r="AY433" s="239" t="s">
        <v>133</v>
      </c>
    </row>
    <row r="434" s="2" customFormat="1" ht="33" customHeight="1">
      <c r="A434" s="40"/>
      <c r="B434" s="41"/>
      <c r="C434" s="209" t="s">
        <v>584</v>
      </c>
      <c r="D434" s="209" t="s">
        <v>135</v>
      </c>
      <c r="E434" s="210" t="s">
        <v>585</v>
      </c>
      <c r="F434" s="211" t="s">
        <v>586</v>
      </c>
      <c r="G434" s="212" t="s">
        <v>246</v>
      </c>
      <c r="H434" s="213">
        <v>100.856</v>
      </c>
      <c r="I434" s="214"/>
      <c r="J434" s="215">
        <f>ROUND(I434*H434,2)</f>
        <v>0</v>
      </c>
      <c r="K434" s="211" t="s">
        <v>139</v>
      </c>
      <c r="L434" s="46"/>
      <c r="M434" s="216" t="s">
        <v>20</v>
      </c>
      <c r="N434" s="217" t="s">
        <v>45</v>
      </c>
      <c r="O434" s="86"/>
      <c r="P434" s="218">
        <f>O434*H434</f>
        <v>0</v>
      </c>
      <c r="Q434" s="218">
        <v>0</v>
      </c>
      <c r="R434" s="218">
        <f>Q434*H434</f>
        <v>0</v>
      </c>
      <c r="S434" s="218">
        <v>0</v>
      </c>
      <c r="T434" s="218">
        <f>S434*H434</f>
        <v>0</v>
      </c>
      <c r="U434" s="219" t="s">
        <v>20</v>
      </c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0" t="s">
        <v>140</v>
      </c>
      <c r="AT434" s="220" t="s">
        <v>135</v>
      </c>
      <c r="AU434" s="220" t="s">
        <v>86</v>
      </c>
      <c r="AY434" s="19" t="s">
        <v>133</v>
      </c>
      <c r="BE434" s="221">
        <f>IF(N434="základní",J434,0)</f>
        <v>0</v>
      </c>
      <c r="BF434" s="221">
        <f>IF(N434="snížená",J434,0)</f>
        <v>0</v>
      </c>
      <c r="BG434" s="221">
        <f>IF(N434="zákl. přenesená",J434,0)</f>
        <v>0</v>
      </c>
      <c r="BH434" s="221">
        <f>IF(N434="sníž. přenesená",J434,0)</f>
        <v>0</v>
      </c>
      <c r="BI434" s="221">
        <f>IF(N434="nulová",J434,0)</f>
        <v>0</v>
      </c>
      <c r="BJ434" s="19" t="s">
        <v>22</v>
      </c>
      <c r="BK434" s="221">
        <f>ROUND(I434*H434,2)</f>
        <v>0</v>
      </c>
      <c r="BL434" s="19" t="s">
        <v>140</v>
      </c>
      <c r="BM434" s="220" t="s">
        <v>587</v>
      </c>
    </row>
    <row r="435" s="2" customFormat="1">
      <c r="A435" s="40"/>
      <c r="B435" s="41"/>
      <c r="C435" s="42"/>
      <c r="D435" s="222" t="s">
        <v>142</v>
      </c>
      <c r="E435" s="42"/>
      <c r="F435" s="223" t="s">
        <v>586</v>
      </c>
      <c r="G435" s="42"/>
      <c r="H435" s="42"/>
      <c r="I435" s="224"/>
      <c r="J435" s="42"/>
      <c r="K435" s="42"/>
      <c r="L435" s="46"/>
      <c r="M435" s="225"/>
      <c r="N435" s="226"/>
      <c r="O435" s="86"/>
      <c r="P435" s="86"/>
      <c r="Q435" s="86"/>
      <c r="R435" s="86"/>
      <c r="S435" s="86"/>
      <c r="T435" s="86"/>
      <c r="U435" s="87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142</v>
      </c>
      <c r="AU435" s="19" t="s">
        <v>86</v>
      </c>
    </row>
    <row r="436" s="2" customFormat="1">
      <c r="A436" s="40"/>
      <c r="B436" s="41"/>
      <c r="C436" s="42"/>
      <c r="D436" s="227" t="s">
        <v>143</v>
      </c>
      <c r="E436" s="42"/>
      <c r="F436" s="228" t="s">
        <v>588</v>
      </c>
      <c r="G436" s="42"/>
      <c r="H436" s="42"/>
      <c r="I436" s="224"/>
      <c r="J436" s="42"/>
      <c r="K436" s="42"/>
      <c r="L436" s="46"/>
      <c r="M436" s="225"/>
      <c r="N436" s="226"/>
      <c r="O436" s="86"/>
      <c r="P436" s="86"/>
      <c r="Q436" s="86"/>
      <c r="R436" s="86"/>
      <c r="S436" s="86"/>
      <c r="T436" s="86"/>
      <c r="U436" s="87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143</v>
      </c>
      <c r="AU436" s="19" t="s">
        <v>86</v>
      </c>
    </row>
    <row r="437" s="2" customFormat="1" ht="21.75" customHeight="1">
      <c r="A437" s="40"/>
      <c r="B437" s="41"/>
      <c r="C437" s="209" t="s">
        <v>589</v>
      </c>
      <c r="D437" s="209" t="s">
        <v>135</v>
      </c>
      <c r="E437" s="210" t="s">
        <v>590</v>
      </c>
      <c r="F437" s="211" t="s">
        <v>591</v>
      </c>
      <c r="G437" s="212" t="s">
        <v>246</v>
      </c>
      <c r="H437" s="213">
        <v>100.856</v>
      </c>
      <c r="I437" s="214"/>
      <c r="J437" s="215">
        <f>ROUND(I437*H437,2)</f>
        <v>0</v>
      </c>
      <c r="K437" s="211" t="s">
        <v>139</v>
      </c>
      <c r="L437" s="46"/>
      <c r="M437" s="216" t="s">
        <v>20</v>
      </c>
      <c r="N437" s="217" t="s">
        <v>45</v>
      </c>
      <c r="O437" s="86"/>
      <c r="P437" s="218">
        <f>O437*H437</f>
        <v>0</v>
      </c>
      <c r="Q437" s="218">
        <v>0</v>
      </c>
      <c r="R437" s="218">
        <f>Q437*H437</f>
        <v>0</v>
      </c>
      <c r="S437" s="218">
        <v>0</v>
      </c>
      <c r="T437" s="218">
        <f>S437*H437</f>
        <v>0</v>
      </c>
      <c r="U437" s="219" t="s">
        <v>20</v>
      </c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0" t="s">
        <v>140</v>
      </c>
      <c r="AT437" s="220" t="s">
        <v>135</v>
      </c>
      <c r="AU437" s="220" t="s">
        <v>86</v>
      </c>
      <c r="AY437" s="19" t="s">
        <v>133</v>
      </c>
      <c r="BE437" s="221">
        <f>IF(N437="základní",J437,0)</f>
        <v>0</v>
      </c>
      <c r="BF437" s="221">
        <f>IF(N437="snížená",J437,0)</f>
        <v>0</v>
      </c>
      <c r="BG437" s="221">
        <f>IF(N437="zákl. přenesená",J437,0)</f>
        <v>0</v>
      </c>
      <c r="BH437" s="221">
        <f>IF(N437="sníž. přenesená",J437,0)</f>
        <v>0</v>
      </c>
      <c r="BI437" s="221">
        <f>IF(N437="nulová",J437,0)</f>
        <v>0</v>
      </c>
      <c r="BJ437" s="19" t="s">
        <v>22</v>
      </c>
      <c r="BK437" s="221">
        <f>ROUND(I437*H437,2)</f>
        <v>0</v>
      </c>
      <c r="BL437" s="19" t="s">
        <v>140</v>
      </c>
      <c r="BM437" s="220" t="s">
        <v>592</v>
      </c>
    </row>
    <row r="438" s="2" customFormat="1">
      <c r="A438" s="40"/>
      <c r="B438" s="41"/>
      <c r="C438" s="42"/>
      <c r="D438" s="222" t="s">
        <v>142</v>
      </c>
      <c r="E438" s="42"/>
      <c r="F438" s="223" t="s">
        <v>591</v>
      </c>
      <c r="G438" s="42"/>
      <c r="H438" s="42"/>
      <c r="I438" s="224"/>
      <c r="J438" s="42"/>
      <c r="K438" s="42"/>
      <c r="L438" s="46"/>
      <c r="M438" s="225"/>
      <c r="N438" s="226"/>
      <c r="O438" s="86"/>
      <c r="P438" s="86"/>
      <c r="Q438" s="86"/>
      <c r="R438" s="86"/>
      <c r="S438" s="86"/>
      <c r="T438" s="86"/>
      <c r="U438" s="87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142</v>
      </c>
      <c r="AU438" s="19" t="s">
        <v>86</v>
      </c>
    </row>
    <row r="439" s="2" customFormat="1">
      <c r="A439" s="40"/>
      <c r="B439" s="41"/>
      <c r="C439" s="42"/>
      <c r="D439" s="227" t="s">
        <v>143</v>
      </c>
      <c r="E439" s="42"/>
      <c r="F439" s="228" t="s">
        <v>593</v>
      </c>
      <c r="G439" s="42"/>
      <c r="H439" s="42"/>
      <c r="I439" s="224"/>
      <c r="J439" s="42"/>
      <c r="K439" s="42"/>
      <c r="L439" s="46"/>
      <c r="M439" s="225"/>
      <c r="N439" s="226"/>
      <c r="O439" s="86"/>
      <c r="P439" s="86"/>
      <c r="Q439" s="86"/>
      <c r="R439" s="86"/>
      <c r="S439" s="86"/>
      <c r="T439" s="86"/>
      <c r="U439" s="87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143</v>
      </c>
      <c r="AU439" s="19" t="s">
        <v>86</v>
      </c>
    </row>
    <row r="440" s="2" customFormat="1" ht="24.15" customHeight="1">
      <c r="A440" s="40"/>
      <c r="B440" s="41"/>
      <c r="C440" s="209" t="s">
        <v>594</v>
      </c>
      <c r="D440" s="209" t="s">
        <v>135</v>
      </c>
      <c r="E440" s="210" t="s">
        <v>595</v>
      </c>
      <c r="F440" s="211" t="s">
        <v>596</v>
      </c>
      <c r="G440" s="212" t="s">
        <v>246</v>
      </c>
      <c r="H440" s="213">
        <v>907.70399999999995</v>
      </c>
      <c r="I440" s="214"/>
      <c r="J440" s="215">
        <f>ROUND(I440*H440,2)</f>
        <v>0</v>
      </c>
      <c r="K440" s="211" t="s">
        <v>139</v>
      </c>
      <c r="L440" s="46"/>
      <c r="M440" s="216" t="s">
        <v>20</v>
      </c>
      <c r="N440" s="217" t="s">
        <v>45</v>
      </c>
      <c r="O440" s="86"/>
      <c r="P440" s="218">
        <f>O440*H440</f>
        <v>0</v>
      </c>
      <c r="Q440" s="218">
        <v>0</v>
      </c>
      <c r="R440" s="218">
        <f>Q440*H440</f>
        <v>0</v>
      </c>
      <c r="S440" s="218">
        <v>0</v>
      </c>
      <c r="T440" s="218">
        <f>S440*H440</f>
        <v>0</v>
      </c>
      <c r="U440" s="219" t="s">
        <v>20</v>
      </c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0" t="s">
        <v>140</v>
      </c>
      <c r="AT440" s="220" t="s">
        <v>135</v>
      </c>
      <c r="AU440" s="220" t="s">
        <v>86</v>
      </c>
      <c r="AY440" s="19" t="s">
        <v>133</v>
      </c>
      <c r="BE440" s="221">
        <f>IF(N440="základní",J440,0)</f>
        <v>0</v>
      </c>
      <c r="BF440" s="221">
        <f>IF(N440="snížená",J440,0)</f>
        <v>0</v>
      </c>
      <c r="BG440" s="221">
        <f>IF(N440="zákl. přenesená",J440,0)</f>
        <v>0</v>
      </c>
      <c r="BH440" s="221">
        <f>IF(N440="sníž. přenesená",J440,0)</f>
        <v>0</v>
      </c>
      <c r="BI440" s="221">
        <f>IF(N440="nulová",J440,0)</f>
        <v>0</v>
      </c>
      <c r="BJ440" s="19" t="s">
        <v>22</v>
      </c>
      <c r="BK440" s="221">
        <f>ROUND(I440*H440,2)</f>
        <v>0</v>
      </c>
      <c r="BL440" s="19" t="s">
        <v>140</v>
      </c>
      <c r="BM440" s="220" t="s">
        <v>597</v>
      </c>
    </row>
    <row r="441" s="2" customFormat="1">
      <c r="A441" s="40"/>
      <c r="B441" s="41"/>
      <c r="C441" s="42"/>
      <c r="D441" s="222" t="s">
        <v>142</v>
      </c>
      <c r="E441" s="42"/>
      <c r="F441" s="223" t="s">
        <v>596</v>
      </c>
      <c r="G441" s="42"/>
      <c r="H441" s="42"/>
      <c r="I441" s="224"/>
      <c r="J441" s="42"/>
      <c r="K441" s="42"/>
      <c r="L441" s="46"/>
      <c r="M441" s="225"/>
      <c r="N441" s="226"/>
      <c r="O441" s="86"/>
      <c r="P441" s="86"/>
      <c r="Q441" s="86"/>
      <c r="R441" s="86"/>
      <c r="S441" s="86"/>
      <c r="T441" s="86"/>
      <c r="U441" s="87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142</v>
      </c>
      <c r="AU441" s="19" t="s">
        <v>86</v>
      </c>
    </row>
    <row r="442" s="2" customFormat="1">
      <c r="A442" s="40"/>
      <c r="B442" s="41"/>
      <c r="C442" s="42"/>
      <c r="D442" s="227" t="s">
        <v>143</v>
      </c>
      <c r="E442" s="42"/>
      <c r="F442" s="228" t="s">
        <v>598</v>
      </c>
      <c r="G442" s="42"/>
      <c r="H442" s="42"/>
      <c r="I442" s="224"/>
      <c r="J442" s="42"/>
      <c r="K442" s="42"/>
      <c r="L442" s="46"/>
      <c r="M442" s="225"/>
      <c r="N442" s="226"/>
      <c r="O442" s="86"/>
      <c r="P442" s="86"/>
      <c r="Q442" s="86"/>
      <c r="R442" s="86"/>
      <c r="S442" s="86"/>
      <c r="T442" s="86"/>
      <c r="U442" s="87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143</v>
      </c>
      <c r="AU442" s="19" t="s">
        <v>86</v>
      </c>
    </row>
    <row r="443" s="13" customFormat="1">
      <c r="A443" s="13"/>
      <c r="B443" s="229"/>
      <c r="C443" s="230"/>
      <c r="D443" s="222" t="s">
        <v>155</v>
      </c>
      <c r="E443" s="231" t="s">
        <v>20</v>
      </c>
      <c r="F443" s="232" t="s">
        <v>599</v>
      </c>
      <c r="G443" s="230"/>
      <c r="H443" s="233">
        <v>907.70399999999995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7"/>
      <c r="U443" s="238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9" t="s">
        <v>155</v>
      </c>
      <c r="AU443" s="239" t="s">
        <v>86</v>
      </c>
      <c r="AV443" s="13" t="s">
        <v>86</v>
      </c>
      <c r="AW443" s="13" t="s">
        <v>37</v>
      </c>
      <c r="AX443" s="13" t="s">
        <v>22</v>
      </c>
      <c r="AY443" s="239" t="s">
        <v>133</v>
      </c>
    </row>
    <row r="444" s="12" customFormat="1" ht="22.8" customHeight="1">
      <c r="A444" s="12"/>
      <c r="B444" s="193"/>
      <c r="C444" s="194"/>
      <c r="D444" s="195" t="s">
        <v>73</v>
      </c>
      <c r="E444" s="207" t="s">
        <v>600</v>
      </c>
      <c r="F444" s="207" t="s">
        <v>601</v>
      </c>
      <c r="G444" s="194"/>
      <c r="H444" s="194"/>
      <c r="I444" s="197"/>
      <c r="J444" s="208">
        <f>BK444</f>
        <v>0</v>
      </c>
      <c r="K444" s="194"/>
      <c r="L444" s="199"/>
      <c r="M444" s="200"/>
      <c r="N444" s="201"/>
      <c r="O444" s="201"/>
      <c r="P444" s="202">
        <f>SUM(P445:P447)</f>
        <v>0</v>
      </c>
      <c r="Q444" s="201"/>
      <c r="R444" s="202">
        <f>SUM(R445:R447)</f>
        <v>0</v>
      </c>
      <c r="S444" s="201"/>
      <c r="T444" s="202">
        <f>SUM(T445:T447)</f>
        <v>0</v>
      </c>
      <c r="U444" s="203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4" t="s">
        <v>22</v>
      </c>
      <c r="AT444" s="205" t="s">
        <v>73</v>
      </c>
      <c r="AU444" s="205" t="s">
        <v>22</v>
      </c>
      <c r="AY444" s="204" t="s">
        <v>133</v>
      </c>
      <c r="BK444" s="206">
        <f>SUM(BK445:BK447)</f>
        <v>0</v>
      </c>
    </row>
    <row r="445" s="2" customFormat="1" ht="24.15" customHeight="1">
      <c r="A445" s="40"/>
      <c r="B445" s="41"/>
      <c r="C445" s="209" t="s">
        <v>602</v>
      </c>
      <c r="D445" s="209" t="s">
        <v>135</v>
      </c>
      <c r="E445" s="210" t="s">
        <v>603</v>
      </c>
      <c r="F445" s="211" t="s">
        <v>604</v>
      </c>
      <c r="G445" s="212" t="s">
        <v>246</v>
      </c>
      <c r="H445" s="213">
        <v>55.776000000000003</v>
      </c>
      <c r="I445" s="214"/>
      <c r="J445" s="215">
        <f>ROUND(I445*H445,2)</f>
        <v>0</v>
      </c>
      <c r="K445" s="211" t="s">
        <v>139</v>
      </c>
      <c r="L445" s="46"/>
      <c r="M445" s="216" t="s">
        <v>20</v>
      </c>
      <c r="N445" s="217" t="s">
        <v>45</v>
      </c>
      <c r="O445" s="86"/>
      <c r="P445" s="218">
        <f>O445*H445</f>
        <v>0</v>
      </c>
      <c r="Q445" s="218">
        <v>0</v>
      </c>
      <c r="R445" s="218">
        <f>Q445*H445</f>
        <v>0</v>
      </c>
      <c r="S445" s="218">
        <v>0</v>
      </c>
      <c r="T445" s="218">
        <f>S445*H445</f>
        <v>0</v>
      </c>
      <c r="U445" s="219" t="s">
        <v>20</v>
      </c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0" t="s">
        <v>140</v>
      </c>
      <c r="AT445" s="220" t="s">
        <v>135</v>
      </c>
      <c r="AU445" s="220" t="s">
        <v>86</v>
      </c>
      <c r="AY445" s="19" t="s">
        <v>133</v>
      </c>
      <c r="BE445" s="221">
        <f>IF(N445="základní",J445,0)</f>
        <v>0</v>
      </c>
      <c r="BF445" s="221">
        <f>IF(N445="snížená",J445,0)</f>
        <v>0</v>
      </c>
      <c r="BG445" s="221">
        <f>IF(N445="zákl. přenesená",J445,0)</f>
        <v>0</v>
      </c>
      <c r="BH445" s="221">
        <f>IF(N445="sníž. přenesená",J445,0)</f>
        <v>0</v>
      </c>
      <c r="BI445" s="221">
        <f>IF(N445="nulová",J445,0)</f>
        <v>0</v>
      </c>
      <c r="BJ445" s="19" t="s">
        <v>22</v>
      </c>
      <c r="BK445" s="221">
        <f>ROUND(I445*H445,2)</f>
        <v>0</v>
      </c>
      <c r="BL445" s="19" t="s">
        <v>140</v>
      </c>
      <c r="BM445" s="220" t="s">
        <v>605</v>
      </c>
    </row>
    <row r="446" s="2" customFormat="1">
      <c r="A446" s="40"/>
      <c r="B446" s="41"/>
      <c r="C446" s="42"/>
      <c r="D446" s="222" t="s">
        <v>142</v>
      </c>
      <c r="E446" s="42"/>
      <c r="F446" s="223" t="s">
        <v>604</v>
      </c>
      <c r="G446" s="42"/>
      <c r="H446" s="42"/>
      <c r="I446" s="224"/>
      <c r="J446" s="42"/>
      <c r="K446" s="42"/>
      <c r="L446" s="46"/>
      <c r="M446" s="225"/>
      <c r="N446" s="226"/>
      <c r="O446" s="86"/>
      <c r="P446" s="86"/>
      <c r="Q446" s="86"/>
      <c r="R446" s="86"/>
      <c r="S446" s="86"/>
      <c r="T446" s="86"/>
      <c r="U446" s="87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142</v>
      </c>
      <c r="AU446" s="19" t="s">
        <v>86</v>
      </c>
    </row>
    <row r="447" s="2" customFormat="1">
      <c r="A447" s="40"/>
      <c r="B447" s="41"/>
      <c r="C447" s="42"/>
      <c r="D447" s="227" t="s">
        <v>143</v>
      </c>
      <c r="E447" s="42"/>
      <c r="F447" s="228" t="s">
        <v>606</v>
      </c>
      <c r="G447" s="42"/>
      <c r="H447" s="42"/>
      <c r="I447" s="224"/>
      <c r="J447" s="42"/>
      <c r="K447" s="42"/>
      <c r="L447" s="46"/>
      <c r="M447" s="225"/>
      <c r="N447" s="226"/>
      <c r="O447" s="86"/>
      <c r="P447" s="86"/>
      <c r="Q447" s="86"/>
      <c r="R447" s="86"/>
      <c r="S447" s="86"/>
      <c r="T447" s="86"/>
      <c r="U447" s="87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143</v>
      </c>
      <c r="AU447" s="19" t="s">
        <v>86</v>
      </c>
    </row>
    <row r="448" s="12" customFormat="1" ht="25.92" customHeight="1">
      <c r="A448" s="12"/>
      <c r="B448" s="193"/>
      <c r="C448" s="194"/>
      <c r="D448" s="195" t="s">
        <v>73</v>
      </c>
      <c r="E448" s="196" t="s">
        <v>607</v>
      </c>
      <c r="F448" s="196" t="s">
        <v>608</v>
      </c>
      <c r="G448" s="194"/>
      <c r="H448" s="194"/>
      <c r="I448" s="197"/>
      <c r="J448" s="198">
        <f>BK448</f>
        <v>0</v>
      </c>
      <c r="K448" s="194"/>
      <c r="L448" s="199"/>
      <c r="M448" s="200"/>
      <c r="N448" s="201"/>
      <c r="O448" s="201"/>
      <c r="P448" s="202">
        <f>P449+P495</f>
        <v>0</v>
      </c>
      <c r="Q448" s="201"/>
      <c r="R448" s="202">
        <f>R449+R495</f>
        <v>0.36082179999999997</v>
      </c>
      <c r="S448" s="201"/>
      <c r="T448" s="202">
        <f>T449+T495</f>
        <v>0</v>
      </c>
      <c r="U448" s="203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4" t="s">
        <v>86</v>
      </c>
      <c r="AT448" s="205" t="s">
        <v>73</v>
      </c>
      <c r="AU448" s="205" t="s">
        <v>74</v>
      </c>
      <c r="AY448" s="204" t="s">
        <v>133</v>
      </c>
      <c r="BK448" s="206">
        <f>BK449+BK495</f>
        <v>0</v>
      </c>
    </row>
    <row r="449" s="12" customFormat="1" ht="22.8" customHeight="1">
      <c r="A449" s="12"/>
      <c r="B449" s="193"/>
      <c r="C449" s="194"/>
      <c r="D449" s="195" t="s">
        <v>73</v>
      </c>
      <c r="E449" s="207" t="s">
        <v>609</v>
      </c>
      <c r="F449" s="207" t="s">
        <v>610</v>
      </c>
      <c r="G449" s="194"/>
      <c r="H449" s="194"/>
      <c r="I449" s="197"/>
      <c r="J449" s="208">
        <f>BK449</f>
        <v>0</v>
      </c>
      <c r="K449" s="194"/>
      <c r="L449" s="199"/>
      <c r="M449" s="200"/>
      <c r="N449" s="201"/>
      <c r="O449" s="201"/>
      <c r="P449" s="202">
        <f>SUM(P450:P494)</f>
        <v>0</v>
      </c>
      <c r="Q449" s="201"/>
      <c r="R449" s="202">
        <f>SUM(R450:R494)</f>
        <v>0.36082179999999997</v>
      </c>
      <c r="S449" s="201"/>
      <c r="T449" s="202">
        <f>SUM(T450:T494)</f>
        <v>0</v>
      </c>
      <c r="U449" s="203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4" t="s">
        <v>86</v>
      </c>
      <c r="AT449" s="205" t="s">
        <v>73</v>
      </c>
      <c r="AU449" s="205" t="s">
        <v>22</v>
      </c>
      <c r="AY449" s="204" t="s">
        <v>133</v>
      </c>
      <c r="BK449" s="206">
        <f>SUM(BK450:BK494)</f>
        <v>0</v>
      </c>
    </row>
    <row r="450" s="2" customFormat="1" ht="21.75" customHeight="1">
      <c r="A450" s="40"/>
      <c r="B450" s="41"/>
      <c r="C450" s="209" t="s">
        <v>611</v>
      </c>
      <c r="D450" s="209" t="s">
        <v>135</v>
      </c>
      <c r="E450" s="210" t="s">
        <v>612</v>
      </c>
      <c r="F450" s="211" t="s">
        <v>613</v>
      </c>
      <c r="G450" s="212" t="s">
        <v>152</v>
      </c>
      <c r="H450" s="213">
        <v>20.722999999999999</v>
      </c>
      <c r="I450" s="214"/>
      <c r="J450" s="215">
        <f>ROUND(I450*H450,2)</f>
        <v>0</v>
      </c>
      <c r="K450" s="211" t="s">
        <v>139</v>
      </c>
      <c r="L450" s="46"/>
      <c r="M450" s="216" t="s">
        <v>20</v>
      </c>
      <c r="N450" s="217" t="s">
        <v>45</v>
      </c>
      <c r="O450" s="86"/>
      <c r="P450" s="218">
        <f>O450*H450</f>
        <v>0</v>
      </c>
      <c r="Q450" s="218">
        <v>0</v>
      </c>
      <c r="R450" s="218">
        <f>Q450*H450</f>
        <v>0</v>
      </c>
      <c r="S450" s="218">
        <v>0</v>
      </c>
      <c r="T450" s="218">
        <f>S450*H450</f>
        <v>0</v>
      </c>
      <c r="U450" s="219" t="s">
        <v>20</v>
      </c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0" t="s">
        <v>224</v>
      </c>
      <c r="AT450" s="220" t="s">
        <v>135</v>
      </c>
      <c r="AU450" s="220" t="s">
        <v>86</v>
      </c>
      <c r="AY450" s="19" t="s">
        <v>133</v>
      </c>
      <c r="BE450" s="221">
        <f>IF(N450="základní",J450,0)</f>
        <v>0</v>
      </c>
      <c r="BF450" s="221">
        <f>IF(N450="snížená",J450,0)</f>
        <v>0</v>
      </c>
      <c r="BG450" s="221">
        <f>IF(N450="zákl. přenesená",J450,0)</f>
        <v>0</v>
      </c>
      <c r="BH450" s="221">
        <f>IF(N450="sníž. přenesená",J450,0)</f>
        <v>0</v>
      </c>
      <c r="BI450" s="221">
        <f>IF(N450="nulová",J450,0)</f>
        <v>0</v>
      </c>
      <c r="BJ450" s="19" t="s">
        <v>22</v>
      </c>
      <c r="BK450" s="221">
        <f>ROUND(I450*H450,2)</f>
        <v>0</v>
      </c>
      <c r="BL450" s="19" t="s">
        <v>224</v>
      </c>
      <c r="BM450" s="220" t="s">
        <v>614</v>
      </c>
    </row>
    <row r="451" s="2" customFormat="1">
      <c r="A451" s="40"/>
      <c r="B451" s="41"/>
      <c r="C451" s="42"/>
      <c r="D451" s="222" t="s">
        <v>142</v>
      </c>
      <c r="E451" s="42"/>
      <c r="F451" s="223" t="s">
        <v>613</v>
      </c>
      <c r="G451" s="42"/>
      <c r="H451" s="42"/>
      <c r="I451" s="224"/>
      <c r="J451" s="42"/>
      <c r="K451" s="42"/>
      <c r="L451" s="46"/>
      <c r="M451" s="225"/>
      <c r="N451" s="226"/>
      <c r="O451" s="86"/>
      <c r="P451" s="86"/>
      <c r="Q451" s="86"/>
      <c r="R451" s="86"/>
      <c r="S451" s="86"/>
      <c r="T451" s="86"/>
      <c r="U451" s="87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142</v>
      </c>
      <c r="AU451" s="19" t="s">
        <v>86</v>
      </c>
    </row>
    <row r="452" s="2" customFormat="1">
      <c r="A452" s="40"/>
      <c r="B452" s="41"/>
      <c r="C452" s="42"/>
      <c r="D452" s="227" t="s">
        <v>143</v>
      </c>
      <c r="E452" s="42"/>
      <c r="F452" s="228" t="s">
        <v>615</v>
      </c>
      <c r="G452" s="42"/>
      <c r="H452" s="42"/>
      <c r="I452" s="224"/>
      <c r="J452" s="42"/>
      <c r="K452" s="42"/>
      <c r="L452" s="46"/>
      <c r="M452" s="225"/>
      <c r="N452" s="226"/>
      <c r="O452" s="86"/>
      <c r="P452" s="86"/>
      <c r="Q452" s="86"/>
      <c r="R452" s="86"/>
      <c r="S452" s="86"/>
      <c r="T452" s="86"/>
      <c r="U452" s="87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143</v>
      </c>
      <c r="AU452" s="19" t="s">
        <v>86</v>
      </c>
    </row>
    <row r="453" s="15" customFormat="1">
      <c r="A453" s="15"/>
      <c r="B453" s="262"/>
      <c r="C453" s="263"/>
      <c r="D453" s="222" t="s">
        <v>155</v>
      </c>
      <c r="E453" s="264" t="s">
        <v>20</v>
      </c>
      <c r="F453" s="265" t="s">
        <v>616</v>
      </c>
      <c r="G453" s="263"/>
      <c r="H453" s="264" t="s">
        <v>20</v>
      </c>
      <c r="I453" s="266"/>
      <c r="J453" s="263"/>
      <c r="K453" s="263"/>
      <c r="L453" s="267"/>
      <c r="M453" s="268"/>
      <c r="N453" s="269"/>
      <c r="O453" s="269"/>
      <c r="P453" s="269"/>
      <c r="Q453" s="269"/>
      <c r="R453" s="269"/>
      <c r="S453" s="269"/>
      <c r="T453" s="269"/>
      <c r="U453" s="270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1" t="s">
        <v>155</v>
      </c>
      <c r="AU453" s="271" t="s">
        <v>86</v>
      </c>
      <c r="AV453" s="15" t="s">
        <v>22</v>
      </c>
      <c r="AW453" s="15" t="s">
        <v>37</v>
      </c>
      <c r="AX453" s="15" t="s">
        <v>74</v>
      </c>
      <c r="AY453" s="271" t="s">
        <v>133</v>
      </c>
    </row>
    <row r="454" s="13" customFormat="1">
      <c r="A454" s="13"/>
      <c r="B454" s="229"/>
      <c r="C454" s="230"/>
      <c r="D454" s="222" t="s">
        <v>155</v>
      </c>
      <c r="E454" s="231" t="s">
        <v>20</v>
      </c>
      <c r="F454" s="232" t="s">
        <v>617</v>
      </c>
      <c r="G454" s="230"/>
      <c r="H454" s="233">
        <v>20.722999999999999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7"/>
      <c r="U454" s="238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9" t="s">
        <v>155</v>
      </c>
      <c r="AU454" s="239" t="s">
        <v>86</v>
      </c>
      <c r="AV454" s="13" t="s">
        <v>86</v>
      </c>
      <c r="AW454" s="13" t="s">
        <v>37</v>
      </c>
      <c r="AX454" s="13" t="s">
        <v>22</v>
      </c>
      <c r="AY454" s="239" t="s">
        <v>133</v>
      </c>
    </row>
    <row r="455" s="2" customFormat="1" ht="16.5" customHeight="1">
      <c r="A455" s="40"/>
      <c r="B455" s="41"/>
      <c r="C455" s="252" t="s">
        <v>618</v>
      </c>
      <c r="D455" s="252" t="s">
        <v>275</v>
      </c>
      <c r="E455" s="253" t="s">
        <v>619</v>
      </c>
      <c r="F455" s="254" t="s">
        <v>620</v>
      </c>
      <c r="G455" s="255" t="s">
        <v>246</v>
      </c>
      <c r="H455" s="256">
        <v>0.0060000000000000001</v>
      </c>
      <c r="I455" s="257"/>
      <c r="J455" s="258">
        <f>ROUND(I455*H455,2)</f>
        <v>0</v>
      </c>
      <c r="K455" s="254" t="s">
        <v>139</v>
      </c>
      <c r="L455" s="259"/>
      <c r="M455" s="260" t="s">
        <v>20</v>
      </c>
      <c r="N455" s="261" t="s">
        <v>45</v>
      </c>
      <c r="O455" s="86"/>
      <c r="P455" s="218">
        <f>O455*H455</f>
        <v>0</v>
      </c>
      <c r="Q455" s="218">
        <v>1</v>
      </c>
      <c r="R455" s="218">
        <f>Q455*H455</f>
        <v>0.0060000000000000001</v>
      </c>
      <c r="S455" s="218">
        <v>0</v>
      </c>
      <c r="T455" s="218">
        <f>S455*H455</f>
        <v>0</v>
      </c>
      <c r="U455" s="219" t="s">
        <v>20</v>
      </c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0" t="s">
        <v>331</v>
      </c>
      <c r="AT455" s="220" t="s">
        <v>275</v>
      </c>
      <c r="AU455" s="220" t="s">
        <v>86</v>
      </c>
      <c r="AY455" s="19" t="s">
        <v>133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19" t="s">
        <v>22</v>
      </c>
      <c r="BK455" s="221">
        <f>ROUND(I455*H455,2)</f>
        <v>0</v>
      </c>
      <c r="BL455" s="19" t="s">
        <v>224</v>
      </c>
      <c r="BM455" s="220" t="s">
        <v>621</v>
      </c>
    </row>
    <row r="456" s="2" customFormat="1">
      <c r="A456" s="40"/>
      <c r="B456" s="41"/>
      <c r="C456" s="42"/>
      <c r="D456" s="222" t="s">
        <v>142</v>
      </c>
      <c r="E456" s="42"/>
      <c r="F456" s="223" t="s">
        <v>620</v>
      </c>
      <c r="G456" s="42"/>
      <c r="H456" s="42"/>
      <c r="I456" s="224"/>
      <c r="J456" s="42"/>
      <c r="K456" s="42"/>
      <c r="L456" s="46"/>
      <c r="M456" s="225"/>
      <c r="N456" s="226"/>
      <c r="O456" s="86"/>
      <c r="P456" s="86"/>
      <c r="Q456" s="86"/>
      <c r="R456" s="86"/>
      <c r="S456" s="86"/>
      <c r="T456" s="86"/>
      <c r="U456" s="87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142</v>
      </c>
      <c r="AU456" s="19" t="s">
        <v>86</v>
      </c>
    </row>
    <row r="457" s="13" customFormat="1">
      <c r="A457" s="13"/>
      <c r="B457" s="229"/>
      <c r="C457" s="230"/>
      <c r="D457" s="222" t="s">
        <v>155</v>
      </c>
      <c r="E457" s="231" t="s">
        <v>20</v>
      </c>
      <c r="F457" s="232" t="s">
        <v>622</v>
      </c>
      <c r="G457" s="230"/>
      <c r="H457" s="233">
        <v>0.0062168999999999992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7"/>
      <c r="U457" s="238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9" t="s">
        <v>155</v>
      </c>
      <c r="AU457" s="239" t="s">
        <v>86</v>
      </c>
      <c r="AV457" s="13" t="s">
        <v>86</v>
      </c>
      <c r="AW457" s="13" t="s">
        <v>37</v>
      </c>
      <c r="AX457" s="13" t="s">
        <v>22</v>
      </c>
      <c r="AY457" s="239" t="s">
        <v>133</v>
      </c>
    </row>
    <row r="458" s="2" customFormat="1" ht="24.15" customHeight="1">
      <c r="A458" s="40"/>
      <c r="B458" s="41"/>
      <c r="C458" s="209" t="s">
        <v>623</v>
      </c>
      <c r="D458" s="209" t="s">
        <v>135</v>
      </c>
      <c r="E458" s="210" t="s">
        <v>624</v>
      </c>
      <c r="F458" s="211" t="s">
        <v>625</v>
      </c>
      <c r="G458" s="212" t="s">
        <v>152</v>
      </c>
      <c r="H458" s="213">
        <v>26.513000000000002</v>
      </c>
      <c r="I458" s="214"/>
      <c r="J458" s="215">
        <f>ROUND(I458*H458,2)</f>
        <v>0</v>
      </c>
      <c r="K458" s="211" t="s">
        <v>139</v>
      </c>
      <c r="L458" s="46"/>
      <c r="M458" s="216" t="s">
        <v>20</v>
      </c>
      <c r="N458" s="217" t="s">
        <v>45</v>
      </c>
      <c r="O458" s="86"/>
      <c r="P458" s="218">
        <f>O458*H458</f>
        <v>0</v>
      </c>
      <c r="Q458" s="218">
        <v>0</v>
      </c>
      <c r="R458" s="218">
        <f>Q458*H458</f>
        <v>0</v>
      </c>
      <c r="S458" s="218">
        <v>0</v>
      </c>
      <c r="T458" s="218">
        <f>S458*H458</f>
        <v>0</v>
      </c>
      <c r="U458" s="219" t="s">
        <v>20</v>
      </c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0" t="s">
        <v>224</v>
      </c>
      <c r="AT458" s="220" t="s">
        <v>135</v>
      </c>
      <c r="AU458" s="220" t="s">
        <v>86</v>
      </c>
      <c r="AY458" s="19" t="s">
        <v>133</v>
      </c>
      <c r="BE458" s="221">
        <f>IF(N458="základní",J458,0)</f>
        <v>0</v>
      </c>
      <c r="BF458" s="221">
        <f>IF(N458="snížená",J458,0)</f>
        <v>0</v>
      </c>
      <c r="BG458" s="221">
        <f>IF(N458="zákl. přenesená",J458,0)</f>
        <v>0</v>
      </c>
      <c r="BH458" s="221">
        <f>IF(N458="sníž. přenesená",J458,0)</f>
        <v>0</v>
      </c>
      <c r="BI458" s="221">
        <f>IF(N458="nulová",J458,0)</f>
        <v>0</v>
      </c>
      <c r="BJ458" s="19" t="s">
        <v>22</v>
      </c>
      <c r="BK458" s="221">
        <f>ROUND(I458*H458,2)</f>
        <v>0</v>
      </c>
      <c r="BL458" s="19" t="s">
        <v>224</v>
      </c>
      <c r="BM458" s="220" t="s">
        <v>626</v>
      </c>
    </row>
    <row r="459" s="2" customFormat="1">
      <c r="A459" s="40"/>
      <c r="B459" s="41"/>
      <c r="C459" s="42"/>
      <c r="D459" s="222" t="s">
        <v>142</v>
      </c>
      <c r="E459" s="42"/>
      <c r="F459" s="223" t="s">
        <v>625</v>
      </c>
      <c r="G459" s="42"/>
      <c r="H459" s="42"/>
      <c r="I459" s="224"/>
      <c r="J459" s="42"/>
      <c r="K459" s="42"/>
      <c r="L459" s="46"/>
      <c r="M459" s="225"/>
      <c r="N459" s="226"/>
      <c r="O459" s="86"/>
      <c r="P459" s="86"/>
      <c r="Q459" s="86"/>
      <c r="R459" s="86"/>
      <c r="S459" s="86"/>
      <c r="T459" s="86"/>
      <c r="U459" s="87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142</v>
      </c>
      <c r="AU459" s="19" t="s">
        <v>86</v>
      </c>
    </row>
    <row r="460" s="2" customFormat="1">
      <c r="A460" s="40"/>
      <c r="B460" s="41"/>
      <c r="C460" s="42"/>
      <c r="D460" s="227" t="s">
        <v>143</v>
      </c>
      <c r="E460" s="42"/>
      <c r="F460" s="228" t="s">
        <v>627</v>
      </c>
      <c r="G460" s="42"/>
      <c r="H460" s="42"/>
      <c r="I460" s="224"/>
      <c r="J460" s="42"/>
      <c r="K460" s="42"/>
      <c r="L460" s="46"/>
      <c r="M460" s="225"/>
      <c r="N460" s="226"/>
      <c r="O460" s="86"/>
      <c r="P460" s="86"/>
      <c r="Q460" s="86"/>
      <c r="R460" s="86"/>
      <c r="S460" s="86"/>
      <c r="T460" s="86"/>
      <c r="U460" s="87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143</v>
      </c>
      <c r="AU460" s="19" t="s">
        <v>86</v>
      </c>
    </row>
    <row r="461" s="13" customFormat="1">
      <c r="A461" s="13"/>
      <c r="B461" s="229"/>
      <c r="C461" s="230"/>
      <c r="D461" s="222" t="s">
        <v>155</v>
      </c>
      <c r="E461" s="231" t="s">
        <v>20</v>
      </c>
      <c r="F461" s="232" t="s">
        <v>156</v>
      </c>
      <c r="G461" s="230"/>
      <c r="H461" s="233">
        <v>26.513249999999996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7"/>
      <c r="U461" s="238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9" t="s">
        <v>155</v>
      </c>
      <c r="AU461" s="239" t="s">
        <v>86</v>
      </c>
      <c r="AV461" s="13" t="s">
        <v>86</v>
      </c>
      <c r="AW461" s="13" t="s">
        <v>37</v>
      </c>
      <c r="AX461" s="13" t="s">
        <v>22</v>
      </c>
      <c r="AY461" s="239" t="s">
        <v>133</v>
      </c>
    </row>
    <row r="462" s="2" customFormat="1" ht="16.5" customHeight="1">
      <c r="A462" s="40"/>
      <c r="B462" s="41"/>
      <c r="C462" s="252" t="s">
        <v>628</v>
      </c>
      <c r="D462" s="252" t="s">
        <v>275</v>
      </c>
      <c r="E462" s="253" t="s">
        <v>629</v>
      </c>
      <c r="F462" s="254" t="s">
        <v>630</v>
      </c>
      <c r="G462" s="255" t="s">
        <v>246</v>
      </c>
      <c r="H462" s="256">
        <v>0.01</v>
      </c>
      <c r="I462" s="257"/>
      <c r="J462" s="258">
        <f>ROUND(I462*H462,2)</f>
        <v>0</v>
      </c>
      <c r="K462" s="254" t="s">
        <v>139</v>
      </c>
      <c r="L462" s="259"/>
      <c r="M462" s="260" t="s">
        <v>20</v>
      </c>
      <c r="N462" s="261" t="s">
        <v>45</v>
      </c>
      <c r="O462" s="86"/>
      <c r="P462" s="218">
        <f>O462*H462</f>
        <v>0</v>
      </c>
      <c r="Q462" s="218">
        <v>1</v>
      </c>
      <c r="R462" s="218">
        <f>Q462*H462</f>
        <v>0.01</v>
      </c>
      <c r="S462" s="218">
        <v>0</v>
      </c>
      <c r="T462" s="218">
        <f>S462*H462</f>
        <v>0</v>
      </c>
      <c r="U462" s="219" t="s">
        <v>20</v>
      </c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0" t="s">
        <v>331</v>
      </c>
      <c r="AT462" s="220" t="s">
        <v>275</v>
      </c>
      <c r="AU462" s="220" t="s">
        <v>86</v>
      </c>
      <c r="AY462" s="19" t="s">
        <v>133</v>
      </c>
      <c r="BE462" s="221">
        <f>IF(N462="základní",J462,0)</f>
        <v>0</v>
      </c>
      <c r="BF462" s="221">
        <f>IF(N462="snížená",J462,0)</f>
        <v>0</v>
      </c>
      <c r="BG462" s="221">
        <f>IF(N462="zákl. přenesená",J462,0)</f>
        <v>0</v>
      </c>
      <c r="BH462" s="221">
        <f>IF(N462="sníž. přenesená",J462,0)</f>
        <v>0</v>
      </c>
      <c r="BI462" s="221">
        <f>IF(N462="nulová",J462,0)</f>
        <v>0</v>
      </c>
      <c r="BJ462" s="19" t="s">
        <v>22</v>
      </c>
      <c r="BK462" s="221">
        <f>ROUND(I462*H462,2)</f>
        <v>0</v>
      </c>
      <c r="BL462" s="19" t="s">
        <v>224</v>
      </c>
      <c r="BM462" s="220" t="s">
        <v>631</v>
      </c>
    </row>
    <row r="463" s="2" customFormat="1">
      <c r="A463" s="40"/>
      <c r="B463" s="41"/>
      <c r="C463" s="42"/>
      <c r="D463" s="222" t="s">
        <v>142</v>
      </c>
      <c r="E463" s="42"/>
      <c r="F463" s="223" t="s">
        <v>630</v>
      </c>
      <c r="G463" s="42"/>
      <c r="H463" s="42"/>
      <c r="I463" s="224"/>
      <c r="J463" s="42"/>
      <c r="K463" s="42"/>
      <c r="L463" s="46"/>
      <c r="M463" s="225"/>
      <c r="N463" s="226"/>
      <c r="O463" s="86"/>
      <c r="P463" s="86"/>
      <c r="Q463" s="86"/>
      <c r="R463" s="86"/>
      <c r="S463" s="86"/>
      <c r="T463" s="86"/>
      <c r="U463" s="87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142</v>
      </c>
      <c r="AU463" s="19" t="s">
        <v>86</v>
      </c>
    </row>
    <row r="464" s="13" customFormat="1">
      <c r="A464" s="13"/>
      <c r="B464" s="229"/>
      <c r="C464" s="230"/>
      <c r="D464" s="222" t="s">
        <v>155</v>
      </c>
      <c r="E464" s="231" t="s">
        <v>20</v>
      </c>
      <c r="F464" s="232" t="s">
        <v>632</v>
      </c>
      <c r="G464" s="230"/>
      <c r="H464" s="233">
        <v>26.513249999999996</v>
      </c>
      <c r="I464" s="234"/>
      <c r="J464" s="230"/>
      <c r="K464" s="230"/>
      <c r="L464" s="235"/>
      <c r="M464" s="236"/>
      <c r="N464" s="237"/>
      <c r="O464" s="237"/>
      <c r="P464" s="237"/>
      <c r="Q464" s="237"/>
      <c r="R464" s="237"/>
      <c r="S464" s="237"/>
      <c r="T464" s="237"/>
      <c r="U464" s="238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9" t="s">
        <v>155</v>
      </c>
      <c r="AU464" s="239" t="s">
        <v>86</v>
      </c>
      <c r="AV464" s="13" t="s">
        <v>86</v>
      </c>
      <c r="AW464" s="13" t="s">
        <v>37</v>
      </c>
      <c r="AX464" s="13" t="s">
        <v>74</v>
      </c>
      <c r="AY464" s="239" t="s">
        <v>133</v>
      </c>
    </row>
    <row r="465" s="13" customFormat="1">
      <c r="A465" s="13"/>
      <c r="B465" s="229"/>
      <c r="C465" s="230"/>
      <c r="D465" s="222" t="s">
        <v>155</v>
      </c>
      <c r="E465" s="231" t="s">
        <v>20</v>
      </c>
      <c r="F465" s="232" t="s">
        <v>633</v>
      </c>
      <c r="G465" s="230"/>
      <c r="H465" s="233">
        <v>0.01034007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7"/>
      <c r="U465" s="238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9" t="s">
        <v>155</v>
      </c>
      <c r="AU465" s="239" t="s">
        <v>86</v>
      </c>
      <c r="AV465" s="13" t="s">
        <v>86</v>
      </c>
      <c r="AW465" s="13" t="s">
        <v>37</v>
      </c>
      <c r="AX465" s="13" t="s">
        <v>22</v>
      </c>
      <c r="AY465" s="239" t="s">
        <v>133</v>
      </c>
    </row>
    <row r="466" s="2" customFormat="1" ht="24.15" customHeight="1">
      <c r="A466" s="40"/>
      <c r="B466" s="41"/>
      <c r="C466" s="209" t="s">
        <v>634</v>
      </c>
      <c r="D466" s="209" t="s">
        <v>135</v>
      </c>
      <c r="E466" s="210" t="s">
        <v>635</v>
      </c>
      <c r="F466" s="211" t="s">
        <v>636</v>
      </c>
      <c r="G466" s="212" t="s">
        <v>152</v>
      </c>
      <c r="H466" s="213">
        <v>20.722999999999999</v>
      </c>
      <c r="I466" s="214"/>
      <c r="J466" s="215">
        <f>ROUND(I466*H466,2)</f>
        <v>0</v>
      </c>
      <c r="K466" s="211" t="s">
        <v>139</v>
      </c>
      <c r="L466" s="46"/>
      <c r="M466" s="216" t="s">
        <v>20</v>
      </c>
      <c r="N466" s="217" t="s">
        <v>45</v>
      </c>
      <c r="O466" s="86"/>
      <c r="P466" s="218">
        <f>O466*H466</f>
        <v>0</v>
      </c>
      <c r="Q466" s="218">
        <v>0</v>
      </c>
      <c r="R466" s="218">
        <f>Q466*H466</f>
        <v>0</v>
      </c>
      <c r="S466" s="218">
        <v>0</v>
      </c>
      <c r="T466" s="218">
        <f>S466*H466</f>
        <v>0</v>
      </c>
      <c r="U466" s="219" t="s">
        <v>20</v>
      </c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0" t="s">
        <v>224</v>
      </c>
      <c r="AT466" s="220" t="s">
        <v>135</v>
      </c>
      <c r="AU466" s="220" t="s">
        <v>86</v>
      </c>
      <c r="AY466" s="19" t="s">
        <v>133</v>
      </c>
      <c r="BE466" s="221">
        <f>IF(N466="základní",J466,0)</f>
        <v>0</v>
      </c>
      <c r="BF466" s="221">
        <f>IF(N466="snížená",J466,0)</f>
        <v>0</v>
      </c>
      <c r="BG466" s="221">
        <f>IF(N466="zákl. přenesená",J466,0)</f>
        <v>0</v>
      </c>
      <c r="BH466" s="221">
        <f>IF(N466="sníž. přenesená",J466,0)</f>
        <v>0</v>
      </c>
      <c r="BI466" s="221">
        <f>IF(N466="nulová",J466,0)</f>
        <v>0</v>
      </c>
      <c r="BJ466" s="19" t="s">
        <v>22</v>
      </c>
      <c r="BK466" s="221">
        <f>ROUND(I466*H466,2)</f>
        <v>0</v>
      </c>
      <c r="BL466" s="19" t="s">
        <v>224</v>
      </c>
      <c r="BM466" s="220" t="s">
        <v>637</v>
      </c>
    </row>
    <row r="467" s="2" customFormat="1">
      <c r="A467" s="40"/>
      <c r="B467" s="41"/>
      <c r="C467" s="42"/>
      <c r="D467" s="222" t="s">
        <v>142</v>
      </c>
      <c r="E467" s="42"/>
      <c r="F467" s="223" t="s">
        <v>636</v>
      </c>
      <c r="G467" s="42"/>
      <c r="H467" s="42"/>
      <c r="I467" s="224"/>
      <c r="J467" s="42"/>
      <c r="K467" s="42"/>
      <c r="L467" s="46"/>
      <c r="M467" s="225"/>
      <c r="N467" s="226"/>
      <c r="O467" s="86"/>
      <c r="P467" s="86"/>
      <c r="Q467" s="86"/>
      <c r="R467" s="86"/>
      <c r="S467" s="86"/>
      <c r="T467" s="86"/>
      <c r="U467" s="87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142</v>
      </c>
      <c r="AU467" s="19" t="s">
        <v>86</v>
      </c>
    </row>
    <row r="468" s="2" customFormat="1">
      <c r="A468" s="40"/>
      <c r="B468" s="41"/>
      <c r="C468" s="42"/>
      <c r="D468" s="227" t="s">
        <v>143</v>
      </c>
      <c r="E468" s="42"/>
      <c r="F468" s="228" t="s">
        <v>638</v>
      </c>
      <c r="G468" s="42"/>
      <c r="H468" s="42"/>
      <c r="I468" s="224"/>
      <c r="J468" s="42"/>
      <c r="K468" s="42"/>
      <c r="L468" s="46"/>
      <c r="M468" s="225"/>
      <c r="N468" s="226"/>
      <c r="O468" s="86"/>
      <c r="P468" s="86"/>
      <c r="Q468" s="86"/>
      <c r="R468" s="86"/>
      <c r="S468" s="86"/>
      <c r="T468" s="86"/>
      <c r="U468" s="87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143</v>
      </c>
      <c r="AU468" s="19" t="s">
        <v>86</v>
      </c>
    </row>
    <row r="469" s="13" customFormat="1">
      <c r="A469" s="13"/>
      <c r="B469" s="229"/>
      <c r="C469" s="230"/>
      <c r="D469" s="222" t="s">
        <v>155</v>
      </c>
      <c r="E469" s="231" t="s">
        <v>20</v>
      </c>
      <c r="F469" s="232" t="s">
        <v>639</v>
      </c>
      <c r="G469" s="230"/>
      <c r="H469" s="233">
        <v>20.722999999999999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7"/>
      <c r="U469" s="238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9" t="s">
        <v>155</v>
      </c>
      <c r="AU469" s="239" t="s">
        <v>86</v>
      </c>
      <c r="AV469" s="13" t="s">
        <v>86</v>
      </c>
      <c r="AW469" s="13" t="s">
        <v>37</v>
      </c>
      <c r="AX469" s="13" t="s">
        <v>22</v>
      </c>
      <c r="AY469" s="239" t="s">
        <v>133</v>
      </c>
    </row>
    <row r="470" s="2" customFormat="1" ht="16.5" customHeight="1">
      <c r="A470" s="40"/>
      <c r="B470" s="41"/>
      <c r="C470" s="252" t="s">
        <v>640</v>
      </c>
      <c r="D470" s="252" t="s">
        <v>275</v>
      </c>
      <c r="E470" s="253" t="s">
        <v>641</v>
      </c>
      <c r="F470" s="254" t="s">
        <v>642</v>
      </c>
      <c r="G470" s="255" t="s">
        <v>643</v>
      </c>
      <c r="H470" s="256">
        <v>0.83099999999999996</v>
      </c>
      <c r="I470" s="257"/>
      <c r="J470" s="258">
        <f>ROUND(I470*H470,2)</f>
        <v>0</v>
      </c>
      <c r="K470" s="254" t="s">
        <v>139</v>
      </c>
      <c r="L470" s="259"/>
      <c r="M470" s="260" t="s">
        <v>20</v>
      </c>
      <c r="N470" s="261" t="s">
        <v>45</v>
      </c>
      <c r="O470" s="86"/>
      <c r="P470" s="218">
        <f>O470*H470</f>
        <v>0</v>
      </c>
      <c r="Q470" s="218">
        <v>0.001</v>
      </c>
      <c r="R470" s="218">
        <f>Q470*H470</f>
        <v>0.00083099999999999992</v>
      </c>
      <c r="S470" s="218">
        <v>0</v>
      </c>
      <c r="T470" s="218">
        <f>S470*H470</f>
        <v>0</v>
      </c>
      <c r="U470" s="219" t="s">
        <v>20</v>
      </c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0" t="s">
        <v>331</v>
      </c>
      <c r="AT470" s="220" t="s">
        <v>275</v>
      </c>
      <c r="AU470" s="220" t="s">
        <v>86</v>
      </c>
      <c r="AY470" s="19" t="s">
        <v>133</v>
      </c>
      <c r="BE470" s="221">
        <f>IF(N470="základní",J470,0)</f>
        <v>0</v>
      </c>
      <c r="BF470" s="221">
        <f>IF(N470="snížená",J470,0)</f>
        <v>0</v>
      </c>
      <c r="BG470" s="221">
        <f>IF(N470="zákl. přenesená",J470,0)</f>
        <v>0</v>
      </c>
      <c r="BH470" s="221">
        <f>IF(N470="sníž. přenesená",J470,0)</f>
        <v>0</v>
      </c>
      <c r="BI470" s="221">
        <f>IF(N470="nulová",J470,0)</f>
        <v>0</v>
      </c>
      <c r="BJ470" s="19" t="s">
        <v>22</v>
      </c>
      <c r="BK470" s="221">
        <f>ROUND(I470*H470,2)</f>
        <v>0</v>
      </c>
      <c r="BL470" s="19" t="s">
        <v>224</v>
      </c>
      <c r="BM470" s="220" t="s">
        <v>644</v>
      </c>
    </row>
    <row r="471" s="2" customFormat="1">
      <c r="A471" s="40"/>
      <c r="B471" s="41"/>
      <c r="C471" s="42"/>
      <c r="D471" s="222" t="s">
        <v>142</v>
      </c>
      <c r="E471" s="42"/>
      <c r="F471" s="223" t="s">
        <v>642</v>
      </c>
      <c r="G471" s="42"/>
      <c r="H471" s="42"/>
      <c r="I471" s="224"/>
      <c r="J471" s="42"/>
      <c r="K471" s="42"/>
      <c r="L471" s="46"/>
      <c r="M471" s="225"/>
      <c r="N471" s="226"/>
      <c r="O471" s="86"/>
      <c r="P471" s="86"/>
      <c r="Q471" s="86"/>
      <c r="R471" s="86"/>
      <c r="S471" s="86"/>
      <c r="T471" s="86"/>
      <c r="U471" s="87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142</v>
      </c>
      <c r="AU471" s="19" t="s">
        <v>86</v>
      </c>
    </row>
    <row r="472" s="13" customFormat="1">
      <c r="A472" s="13"/>
      <c r="B472" s="229"/>
      <c r="C472" s="230"/>
      <c r="D472" s="222" t="s">
        <v>155</v>
      </c>
      <c r="E472" s="231" t="s">
        <v>20</v>
      </c>
      <c r="F472" s="232" t="s">
        <v>645</v>
      </c>
      <c r="G472" s="230"/>
      <c r="H472" s="233">
        <v>0.83132000000000006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7"/>
      <c r="U472" s="238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9" t="s">
        <v>155</v>
      </c>
      <c r="AU472" s="239" t="s">
        <v>86</v>
      </c>
      <c r="AV472" s="13" t="s">
        <v>86</v>
      </c>
      <c r="AW472" s="13" t="s">
        <v>37</v>
      </c>
      <c r="AX472" s="13" t="s">
        <v>22</v>
      </c>
      <c r="AY472" s="239" t="s">
        <v>133</v>
      </c>
    </row>
    <row r="473" s="2" customFormat="1" ht="21.75" customHeight="1">
      <c r="A473" s="40"/>
      <c r="B473" s="41"/>
      <c r="C473" s="209" t="s">
        <v>646</v>
      </c>
      <c r="D473" s="209" t="s">
        <v>135</v>
      </c>
      <c r="E473" s="210" t="s">
        <v>647</v>
      </c>
      <c r="F473" s="211" t="s">
        <v>648</v>
      </c>
      <c r="G473" s="212" t="s">
        <v>152</v>
      </c>
      <c r="H473" s="213">
        <v>32.912999999999997</v>
      </c>
      <c r="I473" s="214"/>
      <c r="J473" s="215">
        <f>ROUND(I473*H473,2)</f>
        <v>0</v>
      </c>
      <c r="K473" s="211" t="s">
        <v>139</v>
      </c>
      <c r="L473" s="46"/>
      <c r="M473" s="216" t="s">
        <v>20</v>
      </c>
      <c r="N473" s="217" t="s">
        <v>45</v>
      </c>
      <c r="O473" s="86"/>
      <c r="P473" s="218">
        <f>O473*H473</f>
        <v>0</v>
      </c>
      <c r="Q473" s="218">
        <v>0</v>
      </c>
      <c r="R473" s="218">
        <f>Q473*H473</f>
        <v>0</v>
      </c>
      <c r="S473" s="218">
        <v>0</v>
      </c>
      <c r="T473" s="218">
        <f>S473*H473</f>
        <v>0</v>
      </c>
      <c r="U473" s="219" t="s">
        <v>20</v>
      </c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0" t="s">
        <v>224</v>
      </c>
      <c r="AT473" s="220" t="s">
        <v>135</v>
      </c>
      <c r="AU473" s="220" t="s">
        <v>86</v>
      </c>
      <c r="AY473" s="19" t="s">
        <v>133</v>
      </c>
      <c r="BE473" s="221">
        <f>IF(N473="základní",J473,0)</f>
        <v>0</v>
      </c>
      <c r="BF473" s="221">
        <f>IF(N473="snížená",J473,0)</f>
        <v>0</v>
      </c>
      <c r="BG473" s="221">
        <f>IF(N473="zákl. přenesená",J473,0)</f>
        <v>0</v>
      </c>
      <c r="BH473" s="221">
        <f>IF(N473="sníž. přenesená",J473,0)</f>
        <v>0</v>
      </c>
      <c r="BI473" s="221">
        <f>IF(N473="nulová",J473,0)</f>
        <v>0</v>
      </c>
      <c r="BJ473" s="19" t="s">
        <v>22</v>
      </c>
      <c r="BK473" s="221">
        <f>ROUND(I473*H473,2)</f>
        <v>0</v>
      </c>
      <c r="BL473" s="19" t="s">
        <v>224</v>
      </c>
      <c r="BM473" s="220" t="s">
        <v>649</v>
      </c>
    </row>
    <row r="474" s="2" customFormat="1">
      <c r="A474" s="40"/>
      <c r="B474" s="41"/>
      <c r="C474" s="42"/>
      <c r="D474" s="222" t="s">
        <v>142</v>
      </c>
      <c r="E474" s="42"/>
      <c r="F474" s="223" t="s">
        <v>648</v>
      </c>
      <c r="G474" s="42"/>
      <c r="H474" s="42"/>
      <c r="I474" s="224"/>
      <c r="J474" s="42"/>
      <c r="K474" s="42"/>
      <c r="L474" s="46"/>
      <c r="M474" s="225"/>
      <c r="N474" s="226"/>
      <c r="O474" s="86"/>
      <c r="P474" s="86"/>
      <c r="Q474" s="86"/>
      <c r="R474" s="86"/>
      <c r="S474" s="86"/>
      <c r="T474" s="86"/>
      <c r="U474" s="87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142</v>
      </c>
      <c r="AU474" s="19" t="s">
        <v>86</v>
      </c>
    </row>
    <row r="475" s="2" customFormat="1">
      <c r="A475" s="40"/>
      <c r="B475" s="41"/>
      <c r="C475" s="42"/>
      <c r="D475" s="227" t="s">
        <v>143</v>
      </c>
      <c r="E475" s="42"/>
      <c r="F475" s="228" t="s">
        <v>650</v>
      </c>
      <c r="G475" s="42"/>
      <c r="H475" s="42"/>
      <c r="I475" s="224"/>
      <c r="J475" s="42"/>
      <c r="K475" s="42"/>
      <c r="L475" s="46"/>
      <c r="M475" s="225"/>
      <c r="N475" s="226"/>
      <c r="O475" s="86"/>
      <c r="P475" s="86"/>
      <c r="Q475" s="86"/>
      <c r="R475" s="86"/>
      <c r="S475" s="86"/>
      <c r="T475" s="86"/>
      <c r="U475" s="87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143</v>
      </c>
      <c r="AU475" s="19" t="s">
        <v>86</v>
      </c>
    </row>
    <row r="476" s="2" customFormat="1" ht="16.5" customHeight="1">
      <c r="A476" s="40"/>
      <c r="B476" s="41"/>
      <c r="C476" s="252" t="s">
        <v>651</v>
      </c>
      <c r="D476" s="252" t="s">
        <v>275</v>
      </c>
      <c r="E476" s="253" t="s">
        <v>619</v>
      </c>
      <c r="F476" s="254" t="s">
        <v>620</v>
      </c>
      <c r="G476" s="255" t="s">
        <v>246</v>
      </c>
      <c r="H476" s="256">
        <v>0.010999999999999999</v>
      </c>
      <c r="I476" s="257"/>
      <c r="J476" s="258">
        <f>ROUND(I476*H476,2)</f>
        <v>0</v>
      </c>
      <c r="K476" s="254" t="s">
        <v>139</v>
      </c>
      <c r="L476" s="259"/>
      <c r="M476" s="260" t="s">
        <v>20</v>
      </c>
      <c r="N476" s="261" t="s">
        <v>45</v>
      </c>
      <c r="O476" s="86"/>
      <c r="P476" s="218">
        <f>O476*H476</f>
        <v>0</v>
      </c>
      <c r="Q476" s="218">
        <v>1</v>
      </c>
      <c r="R476" s="218">
        <f>Q476*H476</f>
        <v>0.010999999999999999</v>
      </c>
      <c r="S476" s="218">
        <v>0</v>
      </c>
      <c r="T476" s="218">
        <f>S476*H476</f>
        <v>0</v>
      </c>
      <c r="U476" s="219" t="s">
        <v>20</v>
      </c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0" t="s">
        <v>331</v>
      </c>
      <c r="AT476" s="220" t="s">
        <v>275</v>
      </c>
      <c r="AU476" s="220" t="s">
        <v>86</v>
      </c>
      <c r="AY476" s="19" t="s">
        <v>133</v>
      </c>
      <c r="BE476" s="221">
        <f>IF(N476="základní",J476,0)</f>
        <v>0</v>
      </c>
      <c r="BF476" s="221">
        <f>IF(N476="snížená",J476,0)</f>
        <v>0</v>
      </c>
      <c r="BG476" s="221">
        <f>IF(N476="zákl. přenesená",J476,0)</f>
        <v>0</v>
      </c>
      <c r="BH476" s="221">
        <f>IF(N476="sníž. přenesená",J476,0)</f>
        <v>0</v>
      </c>
      <c r="BI476" s="221">
        <f>IF(N476="nulová",J476,0)</f>
        <v>0</v>
      </c>
      <c r="BJ476" s="19" t="s">
        <v>22</v>
      </c>
      <c r="BK476" s="221">
        <f>ROUND(I476*H476,2)</f>
        <v>0</v>
      </c>
      <c r="BL476" s="19" t="s">
        <v>224</v>
      </c>
      <c r="BM476" s="220" t="s">
        <v>652</v>
      </c>
    </row>
    <row r="477" s="2" customFormat="1">
      <c r="A477" s="40"/>
      <c r="B477" s="41"/>
      <c r="C477" s="42"/>
      <c r="D477" s="222" t="s">
        <v>142</v>
      </c>
      <c r="E477" s="42"/>
      <c r="F477" s="223" t="s">
        <v>620</v>
      </c>
      <c r="G477" s="42"/>
      <c r="H477" s="42"/>
      <c r="I477" s="224"/>
      <c r="J477" s="42"/>
      <c r="K477" s="42"/>
      <c r="L477" s="46"/>
      <c r="M477" s="225"/>
      <c r="N477" s="226"/>
      <c r="O477" s="86"/>
      <c r="P477" s="86"/>
      <c r="Q477" s="86"/>
      <c r="R477" s="86"/>
      <c r="S477" s="86"/>
      <c r="T477" s="86"/>
      <c r="U477" s="87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142</v>
      </c>
      <c r="AU477" s="19" t="s">
        <v>86</v>
      </c>
    </row>
    <row r="478" s="13" customFormat="1">
      <c r="A478" s="13"/>
      <c r="B478" s="229"/>
      <c r="C478" s="230"/>
      <c r="D478" s="222" t="s">
        <v>155</v>
      </c>
      <c r="E478" s="231" t="s">
        <v>20</v>
      </c>
      <c r="F478" s="232" t="s">
        <v>653</v>
      </c>
      <c r="G478" s="230"/>
      <c r="H478" s="233">
        <v>32.913000000000004</v>
      </c>
      <c r="I478" s="234"/>
      <c r="J478" s="230"/>
      <c r="K478" s="230"/>
      <c r="L478" s="235"/>
      <c r="M478" s="236"/>
      <c r="N478" s="237"/>
      <c r="O478" s="237"/>
      <c r="P478" s="237"/>
      <c r="Q478" s="237"/>
      <c r="R478" s="237"/>
      <c r="S478" s="237"/>
      <c r="T478" s="237"/>
      <c r="U478" s="238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9" t="s">
        <v>155</v>
      </c>
      <c r="AU478" s="239" t="s">
        <v>86</v>
      </c>
      <c r="AV478" s="13" t="s">
        <v>86</v>
      </c>
      <c r="AW478" s="13" t="s">
        <v>37</v>
      </c>
      <c r="AX478" s="13" t="s">
        <v>74</v>
      </c>
      <c r="AY478" s="239" t="s">
        <v>133</v>
      </c>
    </row>
    <row r="479" s="13" customFormat="1">
      <c r="A479" s="13"/>
      <c r="B479" s="229"/>
      <c r="C479" s="230"/>
      <c r="D479" s="222" t="s">
        <v>155</v>
      </c>
      <c r="E479" s="231" t="s">
        <v>20</v>
      </c>
      <c r="F479" s="232" t="s">
        <v>654</v>
      </c>
      <c r="G479" s="230"/>
      <c r="H479" s="233">
        <v>0.01119042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7"/>
      <c r="U479" s="238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9" t="s">
        <v>155</v>
      </c>
      <c r="AU479" s="239" t="s">
        <v>86</v>
      </c>
      <c r="AV479" s="13" t="s">
        <v>86</v>
      </c>
      <c r="AW479" s="13" t="s">
        <v>37</v>
      </c>
      <c r="AX479" s="13" t="s">
        <v>22</v>
      </c>
      <c r="AY479" s="239" t="s">
        <v>133</v>
      </c>
    </row>
    <row r="480" s="2" customFormat="1" ht="16.5" customHeight="1">
      <c r="A480" s="40"/>
      <c r="B480" s="41"/>
      <c r="C480" s="209" t="s">
        <v>655</v>
      </c>
      <c r="D480" s="209" t="s">
        <v>135</v>
      </c>
      <c r="E480" s="210" t="s">
        <v>656</v>
      </c>
      <c r="F480" s="211" t="s">
        <v>657</v>
      </c>
      <c r="G480" s="212" t="s">
        <v>152</v>
      </c>
      <c r="H480" s="213">
        <v>49.747</v>
      </c>
      <c r="I480" s="214"/>
      <c r="J480" s="215">
        <f>ROUND(I480*H480,2)</f>
        <v>0</v>
      </c>
      <c r="K480" s="211" t="s">
        <v>139</v>
      </c>
      <c r="L480" s="46"/>
      <c r="M480" s="216" t="s">
        <v>20</v>
      </c>
      <c r="N480" s="217" t="s">
        <v>45</v>
      </c>
      <c r="O480" s="86"/>
      <c r="P480" s="218">
        <f>O480*H480</f>
        <v>0</v>
      </c>
      <c r="Q480" s="218">
        <v>0.00040000000000000002</v>
      </c>
      <c r="R480" s="218">
        <f>Q480*H480</f>
        <v>0.019898800000000001</v>
      </c>
      <c r="S480" s="218">
        <v>0</v>
      </c>
      <c r="T480" s="218">
        <f>S480*H480</f>
        <v>0</v>
      </c>
      <c r="U480" s="219" t="s">
        <v>20</v>
      </c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0" t="s">
        <v>224</v>
      </c>
      <c r="AT480" s="220" t="s">
        <v>135</v>
      </c>
      <c r="AU480" s="220" t="s">
        <v>86</v>
      </c>
      <c r="AY480" s="19" t="s">
        <v>133</v>
      </c>
      <c r="BE480" s="221">
        <f>IF(N480="základní",J480,0)</f>
        <v>0</v>
      </c>
      <c r="BF480" s="221">
        <f>IF(N480="snížená",J480,0)</f>
        <v>0</v>
      </c>
      <c r="BG480" s="221">
        <f>IF(N480="zákl. přenesená",J480,0)</f>
        <v>0</v>
      </c>
      <c r="BH480" s="221">
        <f>IF(N480="sníž. přenesená",J480,0)</f>
        <v>0</v>
      </c>
      <c r="BI480" s="221">
        <f>IF(N480="nulová",J480,0)</f>
        <v>0</v>
      </c>
      <c r="BJ480" s="19" t="s">
        <v>22</v>
      </c>
      <c r="BK480" s="221">
        <f>ROUND(I480*H480,2)</f>
        <v>0</v>
      </c>
      <c r="BL480" s="19" t="s">
        <v>224</v>
      </c>
      <c r="BM480" s="220" t="s">
        <v>658</v>
      </c>
    </row>
    <row r="481" s="2" customFormat="1">
      <c r="A481" s="40"/>
      <c r="B481" s="41"/>
      <c r="C481" s="42"/>
      <c r="D481" s="222" t="s">
        <v>142</v>
      </c>
      <c r="E481" s="42"/>
      <c r="F481" s="223" t="s">
        <v>657</v>
      </c>
      <c r="G481" s="42"/>
      <c r="H481" s="42"/>
      <c r="I481" s="224"/>
      <c r="J481" s="42"/>
      <c r="K481" s="42"/>
      <c r="L481" s="46"/>
      <c r="M481" s="225"/>
      <c r="N481" s="226"/>
      <c r="O481" s="86"/>
      <c r="P481" s="86"/>
      <c r="Q481" s="86"/>
      <c r="R481" s="86"/>
      <c r="S481" s="86"/>
      <c r="T481" s="86"/>
      <c r="U481" s="87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142</v>
      </c>
      <c r="AU481" s="19" t="s">
        <v>86</v>
      </c>
    </row>
    <row r="482" s="2" customFormat="1">
      <c r="A482" s="40"/>
      <c r="B482" s="41"/>
      <c r="C482" s="42"/>
      <c r="D482" s="227" t="s">
        <v>143</v>
      </c>
      <c r="E482" s="42"/>
      <c r="F482" s="228" t="s">
        <v>659</v>
      </c>
      <c r="G482" s="42"/>
      <c r="H482" s="42"/>
      <c r="I482" s="224"/>
      <c r="J482" s="42"/>
      <c r="K482" s="42"/>
      <c r="L482" s="46"/>
      <c r="M482" s="225"/>
      <c r="N482" s="226"/>
      <c r="O482" s="86"/>
      <c r="P482" s="86"/>
      <c r="Q482" s="86"/>
      <c r="R482" s="86"/>
      <c r="S482" s="86"/>
      <c r="T482" s="86"/>
      <c r="U482" s="87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143</v>
      </c>
      <c r="AU482" s="19" t="s">
        <v>86</v>
      </c>
    </row>
    <row r="483" s="13" customFormat="1">
      <c r="A483" s="13"/>
      <c r="B483" s="229"/>
      <c r="C483" s="230"/>
      <c r="D483" s="222" t="s">
        <v>155</v>
      </c>
      <c r="E483" s="231" t="s">
        <v>20</v>
      </c>
      <c r="F483" s="232" t="s">
        <v>660</v>
      </c>
      <c r="G483" s="230"/>
      <c r="H483" s="233">
        <v>49.746987500000003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7"/>
      <c r="U483" s="238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9" t="s">
        <v>155</v>
      </c>
      <c r="AU483" s="239" t="s">
        <v>86</v>
      </c>
      <c r="AV483" s="13" t="s">
        <v>86</v>
      </c>
      <c r="AW483" s="13" t="s">
        <v>37</v>
      </c>
      <c r="AX483" s="13" t="s">
        <v>22</v>
      </c>
      <c r="AY483" s="239" t="s">
        <v>133</v>
      </c>
    </row>
    <row r="484" s="2" customFormat="1" ht="24.15" customHeight="1">
      <c r="A484" s="40"/>
      <c r="B484" s="41"/>
      <c r="C484" s="252" t="s">
        <v>661</v>
      </c>
      <c r="D484" s="252" t="s">
        <v>275</v>
      </c>
      <c r="E484" s="253" t="s">
        <v>662</v>
      </c>
      <c r="F484" s="254" t="s">
        <v>663</v>
      </c>
      <c r="G484" s="255" t="s">
        <v>152</v>
      </c>
      <c r="H484" s="256">
        <v>57.979999999999997</v>
      </c>
      <c r="I484" s="257"/>
      <c r="J484" s="258">
        <f>ROUND(I484*H484,2)</f>
        <v>0</v>
      </c>
      <c r="K484" s="254" t="s">
        <v>139</v>
      </c>
      <c r="L484" s="259"/>
      <c r="M484" s="260" t="s">
        <v>20</v>
      </c>
      <c r="N484" s="261" t="s">
        <v>45</v>
      </c>
      <c r="O484" s="86"/>
      <c r="P484" s="218">
        <f>O484*H484</f>
        <v>0</v>
      </c>
      <c r="Q484" s="218">
        <v>0.0054000000000000003</v>
      </c>
      <c r="R484" s="218">
        <f>Q484*H484</f>
        <v>0.31309199999999998</v>
      </c>
      <c r="S484" s="218">
        <v>0</v>
      </c>
      <c r="T484" s="218">
        <f>S484*H484</f>
        <v>0</v>
      </c>
      <c r="U484" s="219" t="s">
        <v>20</v>
      </c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0" t="s">
        <v>331</v>
      </c>
      <c r="AT484" s="220" t="s">
        <v>275</v>
      </c>
      <c r="AU484" s="220" t="s">
        <v>86</v>
      </c>
      <c r="AY484" s="19" t="s">
        <v>133</v>
      </c>
      <c r="BE484" s="221">
        <f>IF(N484="základní",J484,0)</f>
        <v>0</v>
      </c>
      <c r="BF484" s="221">
        <f>IF(N484="snížená",J484,0)</f>
        <v>0</v>
      </c>
      <c r="BG484" s="221">
        <f>IF(N484="zákl. přenesená",J484,0)</f>
        <v>0</v>
      </c>
      <c r="BH484" s="221">
        <f>IF(N484="sníž. přenesená",J484,0)</f>
        <v>0</v>
      </c>
      <c r="BI484" s="221">
        <f>IF(N484="nulová",J484,0)</f>
        <v>0</v>
      </c>
      <c r="BJ484" s="19" t="s">
        <v>22</v>
      </c>
      <c r="BK484" s="221">
        <f>ROUND(I484*H484,2)</f>
        <v>0</v>
      </c>
      <c r="BL484" s="19" t="s">
        <v>224</v>
      </c>
      <c r="BM484" s="220" t="s">
        <v>664</v>
      </c>
    </row>
    <row r="485" s="2" customFormat="1">
      <c r="A485" s="40"/>
      <c r="B485" s="41"/>
      <c r="C485" s="42"/>
      <c r="D485" s="222" t="s">
        <v>142</v>
      </c>
      <c r="E485" s="42"/>
      <c r="F485" s="223" t="s">
        <v>663</v>
      </c>
      <c r="G485" s="42"/>
      <c r="H485" s="42"/>
      <c r="I485" s="224"/>
      <c r="J485" s="42"/>
      <c r="K485" s="42"/>
      <c r="L485" s="46"/>
      <c r="M485" s="225"/>
      <c r="N485" s="226"/>
      <c r="O485" s="86"/>
      <c r="P485" s="86"/>
      <c r="Q485" s="86"/>
      <c r="R485" s="86"/>
      <c r="S485" s="86"/>
      <c r="T485" s="86"/>
      <c r="U485" s="87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142</v>
      </c>
      <c r="AU485" s="19" t="s">
        <v>86</v>
      </c>
    </row>
    <row r="486" s="13" customFormat="1">
      <c r="A486" s="13"/>
      <c r="B486" s="229"/>
      <c r="C486" s="230"/>
      <c r="D486" s="222" t="s">
        <v>155</v>
      </c>
      <c r="E486" s="231" t="s">
        <v>20</v>
      </c>
      <c r="F486" s="232" t="s">
        <v>665</v>
      </c>
      <c r="G486" s="230"/>
      <c r="H486" s="233">
        <v>57.980128499999999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7"/>
      <c r="U486" s="238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9" t="s">
        <v>155</v>
      </c>
      <c r="AU486" s="239" t="s">
        <v>86</v>
      </c>
      <c r="AV486" s="13" t="s">
        <v>86</v>
      </c>
      <c r="AW486" s="13" t="s">
        <v>37</v>
      </c>
      <c r="AX486" s="13" t="s">
        <v>22</v>
      </c>
      <c r="AY486" s="239" t="s">
        <v>133</v>
      </c>
    </row>
    <row r="487" s="2" customFormat="1" ht="24.15" customHeight="1">
      <c r="A487" s="40"/>
      <c r="B487" s="41"/>
      <c r="C487" s="209" t="s">
        <v>666</v>
      </c>
      <c r="D487" s="209" t="s">
        <v>135</v>
      </c>
      <c r="E487" s="210" t="s">
        <v>667</v>
      </c>
      <c r="F487" s="211" t="s">
        <v>668</v>
      </c>
      <c r="G487" s="212" t="s">
        <v>152</v>
      </c>
      <c r="H487" s="213">
        <v>17.065999999999999</v>
      </c>
      <c r="I487" s="214"/>
      <c r="J487" s="215">
        <f>ROUND(I487*H487,2)</f>
        <v>0</v>
      </c>
      <c r="K487" s="211" t="s">
        <v>139</v>
      </c>
      <c r="L487" s="46"/>
      <c r="M487" s="216" t="s">
        <v>20</v>
      </c>
      <c r="N487" s="217" t="s">
        <v>45</v>
      </c>
      <c r="O487" s="86"/>
      <c r="P487" s="218">
        <f>O487*H487</f>
        <v>0</v>
      </c>
      <c r="Q487" s="218">
        <v>0</v>
      </c>
      <c r="R487" s="218">
        <f>Q487*H487</f>
        <v>0</v>
      </c>
      <c r="S487" s="218">
        <v>0</v>
      </c>
      <c r="T487" s="218">
        <f>S487*H487</f>
        <v>0</v>
      </c>
      <c r="U487" s="219" t="s">
        <v>20</v>
      </c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0" t="s">
        <v>224</v>
      </c>
      <c r="AT487" s="220" t="s">
        <v>135</v>
      </c>
      <c r="AU487" s="220" t="s">
        <v>86</v>
      </c>
      <c r="AY487" s="19" t="s">
        <v>133</v>
      </c>
      <c r="BE487" s="221">
        <f>IF(N487="základní",J487,0)</f>
        <v>0</v>
      </c>
      <c r="BF487" s="221">
        <f>IF(N487="snížená",J487,0)</f>
        <v>0</v>
      </c>
      <c r="BG487" s="221">
        <f>IF(N487="zákl. přenesená",J487,0)</f>
        <v>0</v>
      </c>
      <c r="BH487" s="221">
        <f>IF(N487="sníž. přenesená",J487,0)</f>
        <v>0</v>
      </c>
      <c r="BI487" s="221">
        <f>IF(N487="nulová",J487,0)</f>
        <v>0</v>
      </c>
      <c r="BJ487" s="19" t="s">
        <v>22</v>
      </c>
      <c r="BK487" s="221">
        <f>ROUND(I487*H487,2)</f>
        <v>0</v>
      </c>
      <c r="BL487" s="19" t="s">
        <v>224</v>
      </c>
      <c r="BM487" s="220" t="s">
        <v>669</v>
      </c>
    </row>
    <row r="488" s="2" customFormat="1">
      <c r="A488" s="40"/>
      <c r="B488" s="41"/>
      <c r="C488" s="42"/>
      <c r="D488" s="222" t="s">
        <v>142</v>
      </c>
      <c r="E488" s="42"/>
      <c r="F488" s="223" t="s">
        <v>668</v>
      </c>
      <c r="G488" s="42"/>
      <c r="H488" s="42"/>
      <c r="I488" s="224"/>
      <c r="J488" s="42"/>
      <c r="K488" s="42"/>
      <c r="L488" s="46"/>
      <c r="M488" s="225"/>
      <c r="N488" s="226"/>
      <c r="O488" s="86"/>
      <c r="P488" s="86"/>
      <c r="Q488" s="86"/>
      <c r="R488" s="86"/>
      <c r="S488" s="86"/>
      <c r="T488" s="86"/>
      <c r="U488" s="87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142</v>
      </c>
      <c r="AU488" s="19" t="s">
        <v>86</v>
      </c>
    </row>
    <row r="489" s="2" customFormat="1">
      <c r="A489" s="40"/>
      <c r="B489" s="41"/>
      <c r="C489" s="42"/>
      <c r="D489" s="227" t="s">
        <v>143</v>
      </c>
      <c r="E489" s="42"/>
      <c r="F489" s="228" t="s">
        <v>670</v>
      </c>
      <c r="G489" s="42"/>
      <c r="H489" s="42"/>
      <c r="I489" s="224"/>
      <c r="J489" s="42"/>
      <c r="K489" s="42"/>
      <c r="L489" s="46"/>
      <c r="M489" s="225"/>
      <c r="N489" s="226"/>
      <c r="O489" s="86"/>
      <c r="P489" s="86"/>
      <c r="Q489" s="86"/>
      <c r="R489" s="86"/>
      <c r="S489" s="86"/>
      <c r="T489" s="86"/>
      <c r="U489" s="87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143</v>
      </c>
      <c r="AU489" s="19" t="s">
        <v>86</v>
      </c>
    </row>
    <row r="490" s="2" customFormat="1" ht="16.5" customHeight="1">
      <c r="A490" s="40"/>
      <c r="B490" s="41"/>
      <c r="C490" s="209" t="s">
        <v>671</v>
      </c>
      <c r="D490" s="209" t="s">
        <v>135</v>
      </c>
      <c r="E490" s="210" t="s">
        <v>672</v>
      </c>
      <c r="F490" s="211" t="s">
        <v>673</v>
      </c>
      <c r="G490" s="212" t="s">
        <v>152</v>
      </c>
      <c r="H490" s="213">
        <v>26.513000000000002</v>
      </c>
      <c r="I490" s="214"/>
      <c r="J490" s="215">
        <f>ROUND(I490*H490,2)</f>
        <v>0</v>
      </c>
      <c r="K490" s="211" t="s">
        <v>20</v>
      </c>
      <c r="L490" s="46"/>
      <c r="M490" s="216" t="s">
        <v>20</v>
      </c>
      <c r="N490" s="217" t="s">
        <v>45</v>
      </c>
      <c r="O490" s="86"/>
      <c r="P490" s="218">
        <f>O490*H490</f>
        <v>0</v>
      </c>
      <c r="Q490" s="218">
        <v>0</v>
      </c>
      <c r="R490" s="218">
        <f>Q490*H490</f>
        <v>0</v>
      </c>
      <c r="S490" s="218">
        <v>0</v>
      </c>
      <c r="T490" s="218">
        <f>S490*H490</f>
        <v>0</v>
      </c>
      <c r="U490" s="219" t="s">
        <v>20</v>
      </c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0" t="s">
        <v>224</v>
      </c>
      <c r="AT490" s="220" t="s">
        <v>135</v>
      </c>
      <c r="AU490" s="220" t="s">
        <v>86</v>
      </c>
      <c r="AY490" s="19" t="s">
        <v>133</v>
      </c>
      <c r="BE490" s="221">
        <f>IF(N490="základní",J490,0)</f>
        <v>0</v>
      </c>
      <c r="BF490" s="221">
        <f>IF(N490="snížená",J490,0)</f>
        <v>0</v>
      </c>
      <c r="BG490" s="221">
        <f>IF(N490="zákl. přenesená",J490,0)</f>
        <v>0</v>
      </c>
      <c r="BH490" s="221">
        <f>IF(N490="sníž. přenesená",J490,0)</f>
        <v>0</v>
      </c>
      <c r="BI490" s="221">
        <f>IF(N490="nulová",J490,0)</f>
        <v>0</v>
      </c>
      <c r="BJ490" s="19" t="s">
        <v>22</v>
      </c>
      <c r="BK490" s="221">
        <f>ROUND(I490*H490,2)</f>
        <v>0</v>
      </c>
      <c r="BL490" s="19" t="s">
        <v>224</v>
      </c>
      <c r="BM490" s="220" t="s">
        <v>674</v>
      </c>
    </row>
    <row r="491" s="2" customFormat="1">
      <c r="A491" s="40"/>
      <c r="B491" s="41"/>
      <c r="C491" s="42"/>
      <c r="D491" s="222" t="s">
        <v>142</v>
      </c>
      <c r="E491" s="42"/>
      <c r="F491" s="223" t="s">
        <v>673</v>
      </c>
      <c r="G491" s="42"/>
      <c r="H491" s="42"/>
      <c r="I491" s="224"/>
      <c r="J491" s="42"/>
      <c r="K491" s="42"/>
      <c r="L491" s="46"/>
      <c r="M491" s="225"/>
      <c r="N491" s="226"/>
      <c r="O491" s="86"/>
      <c r="P491" s="86"/>
      <c r="Q491" s="86"/>
      <c r="R491" s="86"/>
      <c r="S491" s="86"/>
      <c r="T491" s="86"/>
      <c r="U491" s="87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142</v>
      </c>
      <c r="AU491" s="19" t="s">
        <v>86</v>
      </c>
    </row>
    <row r="492" s="2" customFormat="1" ht="33" customHeight="1">
      <c r="A492" s="40"/>
      <c r="B492" s="41"/>
      <c r="C492" s="209" t="s">
        <v>675</v>
      </c>
      <c r="D492" s="209" t="s">
        <v>135</v>
      </c>
      <c r="E492" s="210" t="s">
        <v>676</v>
      </c>
      <c r="F492" s="211" t="s">
        <v>677</v>
      </c>
      <c r="G492" s="212" t="s">
        <v>246</v>
      </c>
      <c r="H492" s="213">
        <v>0.36099999999999999</v>
      </c>
      <c r="I492" s="214"/>
      <c r="J492" s="215">
        <f>ROUND(I492*H492,2)</f>
        <v>0</v>
      </c>
      <c r="K492" s="211" t="s">
        <v>139</v>
      </c>
      <c r="L492" s="46"/>
      <c r="M492" s="216" t="s">
        <v>20</v>
      </c>
      <c r="N492" s="217" t="s">
        <v>45</v>
      </c>
      <c r="O492" s="86"/>
      <c r="P492" s="218">
        <f>O492*H492</f>
        <v>0</v>
      </c>
      <c r="Q492" s="218">
        <v>0</v>
      </c>
      <c r="R492" s="218">
        <f>Q492*H492</f>
        <v>0</v>
      </c>
      <c r="S492" s="218">
        <v>0</v>
      </c>
      <c r="T492" s="218">
        <f>S492*H492</f>
        <v>0</v>
      </c>
      <c r="U492" s="219" t="s">
        <v>20</v>
      </c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0" t="s">
        <v>224</v>
      </c>
      <c r="AT492" s="220" t="s">
        <v>135</v>
      </c>
      <c r="AU492" s="220" t="s">
        <v>86</v>
      </c>
      <c r="AY492" s="19" t="s">
        <v>133</v>
      </c>
      <c r="BE492" s="221">
        <f>IF(N492="základní",J492,0)</f>
        <v>0</v>
      </c>
      <c r="BF492" s="221">
        <f>IF(N492="snížená",J492,0)</f>
        <v>0</v>
      </c>
      <c r="BG492" s="221">
        <f>IF(N492="zákl. přenesená",J492,0)</f>
        <v>0</v>
      </c>
      <c r="BH492" s="221">
        <f>IF(N492="sníž. přenesená",J492,0)</f>
        <v>0</v>
      </c>
      <c r="BI492" s="221">
        <f>IF(N492="nulová",J492,0)</f>
        <v>0</v>
      </c>
      <c r="BJ492" s="19" t="s">
        <v>22</v>
      </c>
      <c r="BK492" s="221">
        <f>ROUND(I492*H492,2)</f>
        <v>0</v>
      </c>
      <c r="BL492" s="19" t="s">
        <v>224</v>
      </c>
      <c r="BM492" s="220" t="s">
        <v>678</v>
      </c>
    </row>
    <row r="493" s="2" customFormat="1">
      <c r="A493" s="40"/>
      <c r="B493" s="41"/>
      <c r="C493" s="42"/>
      <c r="D493" s="222" t="s">
        <v>142</v>
      </c>
      <c r="E493" s="42"/>
      <c r="F493" s="223" t="s">
        <v>677</v>
      </c>
      <c r="G493" s="42"/>
      <c r="H493" s="42"/>
      <c r="I493" s="224"/>
      <c r="J493" s="42"/>
      <c r="K493" s="42"/>
      <c r="L493" s="46"/>
      <c r="M493" s="225"/>
      <c r="N493" s="226"/>
      <c r="O493" s="86"/>
      <c r="P493" s="86"/>
      <c r="Q493" s="86"/>
      <c r="R493" s="86"/>
      <c r="S493" s="86"/>
      <c r="T493" s="86"/>
      <c r="U493" s="87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142</v>
      </c>
      <c r="AU493" s="19" t="s">
        <v>86</v>
      </c>
    </row>
    <row r="494" s="2" customFormat="1">
      <c r="A494" s="40"/>
      <c r="B494" s="41"/>
      <c r="C494" s="42"/>
      <c r="D494" s="227" t="s">
        <v>143</v>
      </c>
      <c r="E494" s="42"/>
      <c r="F494" s="228" t="s">
        <v>679</v>
      </c>
      <c r="G494" s="42"/>
      <c r="H494" s="42"/>
      <c r="I494" s="224"/>
      <c r="J494" s="42"/>
      <c r="K494" s="42"/>
      <c r="L494" s="46"/>
      <c r="M494" s="225"/>
      <c r="N494" s="226"/>
      <c r="O494" s="86"/>
      <c r="P494" s="86"/>
      <c r="Q494" s="86"/>
      <c r="R494" s="86"/>
      <c r="S494" s="86"/>
      <c r="T494" s="86"/>
      <c r="U494" s="87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143</v>
      </c>
      <c r="AU494" s="19" t="s">
        <v>86</v>
      </c>
    </row>
    <row r="495" s="12" customFormat="1" ht="22.8" customHeight="1">
      <c r="A495" s="12"/>
      <c r="B495" s="193"/>
      <c r="C495" s="194"/>
      <c r="D495" s="195" t="s">
        <v>73</v>
      </c>
      <c r="E495" s="207" t="s">
        <v>680</v>
      </c>
      <c r="F495" s="207" t="s">
        <v>681</v>
      </c>
      <c r="G495" s="194"/>
      <c r="H495" s="194"/>
      <c r="I495" s="197"/>
      <c r="J495" s="208">
        <f>BK495</f>
        <v>0</v>
      </c>
      <c r="K495" s="194"/>
      <c r="L495" s="199"/>
      <c r="M495" s="200"/>
      <c r="N495" s="201"/>
      <c r="O495" s="201"/>
      <c r="P495" s="202">
        <f>SUM(P496:P497)</f>
        <v>0</v>
      </c>
      <c r="Q495" s="201"/>
      <c r="R495" s="202">
        <f>SUM(R496:R497)</f>
        <v>0</v>
      </c>
      <c r="S495" s="201"/>
      <c r="T495" s="202">
        <f>SUM(T496:T497)</f>
        <v>0</v>
      </c>
      <c r="U495" s="203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4" t="s">
        <v>86</v>
      </c>
      <c r="AT495" s="205" t="s">
        <v>73</v>
      </c>
      <c r="AU495" s="205" t="s">
        <v>22</v>
      </c>
      <c r="AY495" s="204" t="s">
        <v>133</v>
      </c>
      <c r="BK495" s="206">
        <f>SUM(BK496:BK497)</f>
        <v>0</v>
      </c>
    </row>
    <row r="496" s="2" customFormat="1" ht="16.5" customHeight="1">
      <c r="A496" s="40"/>
      <c r="B496" s="41"/>
      <c r="C496" s="209" t="s">
        <v>682</v>
      </c>
      <c r="D496" s="209" t="s">
        <v>135</v>
      </c>
      <c r="E496" s="210" t="s">
        <v>683</v>
      </c>
      <c r="F496" s="211" t="s">
        <v>684</v>
      </c>
      <c r="G496" s="212" t="s">
        <v>187</v>
      </c>
      <c r="H496" s="213">
        <v>1</v>
      </c>
      <c r="I496" s="214"/>
      <c r="J496" s="215">
        <f>ROUND(I496*H496,2)</f>
        <v>0</v>
      </c>
      <c r="K496" s="211" t="s">
        <v>20</v>
      </c>
      <c r="L496" s="46"/>
      <c r="M496" s="216" t="s">
        <v>20</v>
      </c>
      <c r="N496" s="217" t="s">
        <v>45</v>
      </c>
      <c r="O496" s="86"/>
      <c r="P496" s="218">
        <f>O496*H496</f>
        <v>0</v>
      </c>
      <c r="Q496" s="218">
        <v>0</v>
      </c>
      <c r="R496" s="218">
        <f>Q496*H496</f>
        <v>0</v>
      </c>
      <c r="S496" s="218">
        <v>0</v>
      </c>
      <c r="T496" s="218">
        <f>S496*H496</f>
        <v>0</v>
      </c>
      <c r="U496" s="219" t="s">
        <v>20</v>
      </c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0" t="s">
        <v>224</v>
      </c>
      <c r="AT496" s="220" t="s">
        <v>135</v>
      </c>
      <c r="AU496" s="220" t="s">
        <v>86</v>
      </c>
      <c r="AY496" s="19" t="s">
        <v>133</v>
      </c>
      <c r="BE496" s="221">
        <f>IF(N496="základní",J496,0)</f>
        <v>0</v>
      </c>
      <c r="BF496" s="221">
        <f>IF(N496="snížená",J496,0)</f>
        <v>0</v>
      </c>
      <c r="BG496" s="221">
        <f>IF(N496="zákl. přenesená",J496,0)</f>
        <v>0</v>
      </c>
      <c r="BH496" s="221">
        <f>IF(N496="sníž. přenesená",J496,0)</f>
        <v>0</v>
      </c>
      <c r="BI496" s="221">
        <f>IF(N496="nulová",J496,0)</f>
        <v>0</v>
      </c>
      <c r="BJ496" s="19" t="s">
        <v>22</v>
      </c>
      <c r="BK496" s="221">
        <f>ROUND(I496*H496,2)</f>
        <v>0</v>
      </c>
      <c r="BL496" s="19" t="s">
        <v>224</v>
      </c>
      <c r="BM496" s="220" t="s">
        <v>685</v>
      </c>
    </row>
    <row r="497" s="2" customFormat="1">
      <c r="A497" s="40"/>
      <c r="B497" s="41"/>
      <c r="C497" s="42"/>
      <c r="D497" s="222" t="s">
        <v>142</v>
      </c>
      <c r="E497" s="42"/>
      <c r="F497" s="223" t="s">
        <v>684</v>
      </c>
      <c r="G497" s="42"/>
      <c r="H497" s="42"/>
      <c r="I497" s="224"/>
      <c r="J497" s="42"/>
      <c r="K497" s="42"/>
      <c r="L497" s="46"/>
      <c r="M497" s="225"/>
      <c r="N497" s="226"/>
      <c r="O497" s="86"/>
      <c r="P497" s="86"/>
      <c r="Q497" s="86"/>
      <c r="R497" s="86"/>
      <c r="S497" s="86"/>
      <c r="T497" s="86"/>
      <c r="U497" s="87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142</v>
      </c>
      <c r="AU497" s="19" t="s">
        <v>86</v>
      </c>
    </row>
    <row r="498" s="12" customFormat="1" ht="25.92" customHeight="1">
      <c r="A498" s="12"/>
      <c r="B498" s="193"/>
      <c r="C498" s="194"/>
      <c r="D498" s="195" t="s">
        <v>73</v>
      </c>
      <c r="E498" s="196" t="s">
        <v>686</v>
      </c>
      <c r="F498" s="196" t="s">
        <v>687</v>
      </c>
      <c r="G498" s="194"/>
      <c r="H498" s="194"/>
      <c r="I498" s="197"/>
      <c r="J498" s="198">
        <f>BK498</f>
        <v>0</v>
      </c>
      <c r="K498" s="194"/>
      <c r="L498" s="199"/>
      <c r="M498" s="200"/>
      <c r="N498" s="201"/>
      <c r="O498" s="201"/>
      <c r="P498" s="202">
        <f>P499+SUM(P500:P529)+P534</f>
        <v>0</v>
      </c>
      <c r="Q498" s="201"/>
      <c r="R498" s="202">
        <f>R499+SUM(R500:R529)+R534</f>
        <v>0</v>
      </c>
      <c r="S498" s="201"/>
      <c r="T498" s="202">
        <f>T499+SUM(T500:T529)+T534</f>
        <v>0</v>
      </c>
      <c r="U498" s="203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4" t="s">
        <v>164</v>
      </c>
      <c r="AT498" s="205" t="s">
        <v>73</v>
      </c>
      <c r="AU498" s="205" t="s">
        <v>74</v>
      </c>
      <c r="AY498" s="204" t="s">
        <v>133</v>
      </c>
      <c r="BK498" s="206">
        <f>BK499+SUM(BK500:BK529)+BK534</f>
        <v>0</v>
      </c>
    </row>
    <row r="499" s="2" customFormat="1" ht="16.5" customHeight="1">
      <c r="A499" s="40"/>
      <c r="B499" s="41"/>
      <c r="C499" s="209" t="s">
        <v>688</v>
      </c>
      <c r="D499" s="209" t="s">
        <v>135</v>
      </c>
      <c r="E499" s="210" t="s">
        <v>689</v>
      </c>
      <c r="F499" s="211" t="s">
        <v>690</v>
      </c>
      <c r="G499" s="212" t="s">
        <v>187</v>
      </c>
      <c r="H499" s="213">
        <v>1</v>
      </c>
      <c r="I499" s="214"/>
      <c r="J499" s="215">
        <f>ROUND(I499*H499,2)</f>
        <v>0</v>
      </c>
      <c r="K499" s="211" t="s">
        <v>20</v>
      </c>
      <c r="L499" s="46"/>
      <c r="M499" s="216" t="s">
        <v>20</v>
      </c>
      <c r="N499" s="217" t="s">
        <v>45</v>
      </c>
      <c r="O499" s="86"/>
      <c r="P499" s="218">
        <f>O499*H499</f>
        <v>0</v>
      </c>
      <c r="Q499" s="218">
        <v>0</v>
      </c>
      <c r="R499" s="218">
        <f>Q499*H499</f>
        <v>0</v>
      </c>
      <c r="S499" s="218">
        <v>0</v>
      </c>
      <c r="T499" s="218">
        <f>S499*H499</f>
        <v>0</v>
      </c>
      <c r="U499" s="219" t="s">
        <v>20</v>
      </c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0" t="s">
        <v>140</v>
      </c>
      <c r="AT499" s="220" t="s">
        <v>135</v>
      </c>
      <c r="AU499" s="220" t="s">
        <v>22</v>
      </c>
      <c r="AY499" s="19" t="s">
        <v>133</v>
      </c>
      <c r="BE499" s="221">
        <f>IF(N499="základní",J499,0)</f>
        <v>0</v>
      </c>
      <c r="BF499" s="221">
        <f>IF(N499="snížená",J499,0)</f>
        <v>0</v>
      </c>
      <c r="BG499" s="221">
        <f>IF(N499="zákl. přenesená",J499,0)</f>
        <v>0</v>
      </c>
      <c r="BH499" s="221">
        <f>IF(N499="sníž. přenesená",J499,0)</f>
        <v>0</v>
      </c>
      <c r="BI499" s="221">
        <f>IF(N499="nulová",J499,0)</f>
        <v>0</v>
      </c>
      <c r="BJ499" s="19" t="s">
        <v>22</v>
      </c>
      <c r="BK499" s="221">
        <f>ROUND(I499*H499,2)</f>
        <v>0</v>
      </c>
      <c r="BL499" s="19" t="s">
        <v>140</v>
      </c>
      <c r="BM499" s="220" t="s">
        <v>691</v>
      </c>
    </row>
    <row r="500" s="2" customFormat="1">
      <c r="A500" s="40"/>
      <c r="B500" s="41"/>
      <c r="C500" s="42"/>
      <c r="D500" s="222" t="s">
        <v>142</v>
      </c>
      <c r="E500" s="42"/>
      <c r="F500" s="223" t="s">
        <v>690</v>
      </c>
      <c r="G500" s="42"/>
      <c r="H500" s="42"/>
      <c r="I500" s="224"/>
      <c r="J500" s="42"/>
      <c r="K500" s="42"/>
      <c r="L500" s="46"/>
      <c r="M500" s="225"/>
      <c r="N500" s="226"/>
      <c r="O500" s="86"/>
      <c r="P500" s="86"/>
      <c r="Q500" s="86"/>
      <c r="R500" s="86"/>
      <c r="S500" s="86"/>
      <c r="T500" s="86"/>
      <c r="U500" s="87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142</v>
      </c>
      <c r="AU500" s="19" t="s">
        <v>22</v>
      </c>
    </row>
    <row r="501" s="2" customFormat="1">
      <c r="A501" s="40"/>
      <c r="B501" s="41"/>
      <c r="C501" s="42"/>
      <c r="D501" s="222" t="s">
        <v>175</v>
      </c>
      <c r="E501" s="42"/>
      <c r="F501" s="251" t="s">
        <v>692</v>
      </c>
      <c r="G501" s="42"/>
      <c r="H501" s="42"/>
      <c r="I501" s="224"/>
      <c r="J501" s="42"/>
      <c r="K501" s="42"/>
      <c r="L501" s="46"/>
      <c r="M501" s="225"/>
      <c r="N501" s="226"/>
      <c r="O501" s="86"/>
      <c r="P501" s="86"/>
      <c r="Q501" s="86"/>
      <c r="R501" s="86"/>
      <c r="S501" s="86"/>
      <c r="T501" s="86"/>
      <c r="U501" s="87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175</v>
      </c>
      <c r="AU501" s="19" t="s">
        <v>22</v>
      </c>
    </row>
    <row r="502" s="2" customFormat="1" ht="16.5" customHeight="1">
      <c r="A502" s="40"/>
      <c r="B502" s="41"/>
      <c r="C502" s="209" t="s">
        <v>693</v>
      </c>
      <c r="D502" s="209" t="s">
        <v>135</v>
      </c>
      <c r="E502" s="210" t="s">
        <v>694</v>
      </c>
      <c r="F502" s="211" t="s">
        <v>695</v>
      </c>
      <c r="G502" s="212" t="s">
        <v>187</v>
      </c>
      <c r="H502" s="213">
        <v>1</v>
      </c>
      <c r="I502" s="214"/>
      <c r="J502" s="215">
        <f>ROUND(I502*H502,2)</f>
        <v>0</v>
      </c>
      <c r="K502" s="211" t="s">
        <v>20</v>
      </c>
      <c r="L502" s="46"/>
      <c r="M502" s="216" t="s">
        <v>20</v>
      </c>
      <c r="N502" s="217" t="s">
        <v>45</v>
      </c>
      <c r="O502" s="86"/>
      <c r="P502" s="218">
        <f>O502*H502</f>
        <v>0</v>
      </c>
      <c r="Q502" s="218">
        <v>0</v>
      </c>
      <c r="R502" s="218">
        <f>Q502*H502</f>
        <v>0</v>
      </c>
      <c r="S502" s="218">
        <v>0</v>
      </c>
      <c r="T502" s="218">
        <f>S502*H502</f>
        <v>0</v>
      </c>
      <c r="U502" s="219" t="s">
        <v>20</v>
      </c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0" t="s">
        <v>140</v>
      </c>
      <c r="AT502" s="220" t="s">
        <v>135</v>
      </c>
      <c r="AU502" s="220" t="s">
        <v>22</v>
      </c>
      <c r="AY502" s="19" t="s">
        <v>133</v>
      </c>
      <c r="BE502" s="221">
        <f>IF(N502="základní",J502,0)</f>
        <v>0</v>
      </c>
      <c r="BF502" s="221">
        <f>IF(N502="snížená",J502,0)</f>
        <v>0</v>
      </c>
      <c r="BG502" s="221">
        <f>IF(N502="zákl. přenesená",J502,0)</f>
        <v>0</v>
      </c>
      <c r="BH502" s="221">
        <f>IF(N502="sníž. přenesená",J502,0)</f>
        <v>0</v>
      </c>
      <c r="BI502" s="221">
        <f>IF(N502="nulová",J502,0)</f>
        <v>0</v>
      </c>
      <c r="BJ502" s="19" t="s">
        <v>22</v>
      </c>
      <c r="BK502" s="221">
        <f>ROUND(I502*H502,2)</f>
        <v>0</v>
      </c>
      <c r="BL502" s="19" t="s">
        <v>140</v>
      </c>
      <c r="BM502" s="220" t="s">
        <v>696</v>
      </c>
    </row>
    <row r="503" s="2" customFormat="1">
      <c r="A503" s="40"/>
      <c r="B503" s="41"/>
      <c r="C503" s="42"/>
      <c r="D503" s="222" t="s">
        <v>142</v>
      </c>
      <c r="E503" s="42"/>
      <c r="F503" s="223" t="s">
        <v>695</v>
      </c>
      <c r="G503" s="42"/>
      <c r="H503" s="42"/>
      <c r="I503" s="224"/>
      <c r="J503" s="42"/>
      <c r="K503" s="42"/>
      <c r="L503" s="46"/>
      <c r="M503" s="225"/>
      <c r="N503" s="226"/>
      <c r="O503" s="86"/>
      <c r="P503" s="86"/>
      <c r="Q503" s="86"/>
      <c r="R503" s="86"/>
      <c r="S503" s="86"/>
      <c r="T503" s="86"/>
      <c r="U503" s="87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142</v>
      </c>
      <c r="AU503" s="19" t="s">
        <v>22</v>
      </c>
    </row>
    <row r="504" s="2" customFormat="1">
      <c r="A504" s="40"/>
      <c r="B504" s="41"/>
      <c r="C504" s="42"/>
      <c r="D504" s="222" t="s">
        <v>175</v>
      </c>
      <c r="E504" s="42"/>
      <c r="F504" s="251" t="s">
        <v>697</v>
      </c>
      <c r="G504" s="42"/>
      <c r="H504" s="42"/>
      <c r="I504" s="224"/>
      <c r="J504" s="42"/>
      <c r="K504" s="42"/>
      <c r="L504" s="46"/>
      <c r="M504" s="225"/>
      <c r="N504" s="226"/>
      <c r="O504" s="86"/>
      <c r="P504" s="86"/>
      <c r="Q504" s="86"/>
      <c r="R504" s="86"/>
      <c r="S504" s="86"/>
      <c r="T504" s="86"/>
      <c r="U504" s="87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175</v>
      </c>
      <c r="AU504" s="19" t="s">
        <v>22</v>
      </c>
    </row>
    <row r="505" s="2" customFormat="1" ht="16.5" customHeight="1">
      <c r="A505" s="40"/>
      <c r="B505" s="41"/>
      <c r="C505" s="209" t="s">
        <v>698</v>
      </c>
      <c r="D505" s="209" t="s">
        <v>135</v>
      </c>
      <c r="E505" s="210" t="s">
        <v>699</v>
      </c>
      <c r="F505" s="211" t="s">
        <v>700</v>
      </c>
      <c r="G505" s="212" t="s">
        <v>187</v>
      </c>
      <c r="H505" s="213">
        <v>1</v>
      </c>
      <c r="I505" s="214"/>
      <c r="J505" s="215">
        <f>ROUND(I505*H505,2)</f>
        <v>0</v>
      </c>
      <c r="K505" s="211" t="s">
        <v>20</v>
      </c>
      <c r="L505" s="46"/>
      <c r="M505" s="216" t="s">
        <v>20</v>
      </c>
      <c r="N505" s="217" t="s">
        <v>45</v>
      </c>
      <c r="O505" s="86"/>
      <c r="P505" s="218">
        <f>O505*H505</f>
        <v>0</v>
      </c>
      <c r="Q505" s="218">
        <v>0</v>
      </c>
      <c r="R505" s="218">
        <f>Q505*H505</f>
        <v>0</v>
      </c>
      <c r="S505" s="218">
        <v>0</v>
      </c>
      <c r="T505" s="218">
        <f>S505*H505</f>
        <v>0</v>
      </c>
      <c r="U505" s="219" t="s">
        <v>20</v>
      </c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0" t="s">
        <v>140</v>
      </c>
      <c r="AT505" s="220" t="s">
        <v>135</v>
      </c>
      <c r="AU505" s="220" t="s">
        <v>22</v>
      </c>
      <c r="AY505" s="19" t="s">
        <v>133</v>
      </c>
      <c r="BE505" s="221">
        <f>IF(N505="základní",J505,0)</f>
        <v>0</v>
      </c>
      <c r="BF505" s="221">
        <f>IF(N505="snížená",J505,0)</f>
        <v>0</v>
      </c>
      <c r="BG505" s="221">
        <f>IF(N505="zákl. přenesená",J505,0)</f>
        <v>0</v>
      </c>
      <c r="BH505" s="221">
        <f>IF(N505="sníž. přenesená",J505,0)</f>
        <v>0</v>
      </c>
      <c r="BI505" s="221">
        <f>IF(N505="nulová",J505,0)</f>
        <v>0</v>
      </c>
      <c r="BJ505" s="19" t="s">
        <v>22</v>
      </c>
      <c r="BK505" s="221">
        <f>ROUND(I505*H505,2)</f>
        <v>0</v>
      </c>
      <c r="BL505" s="19" t="s">
        <v>140</v>
      </c>
      <c r="BM505" s="220" t="s">
        <v>701</v>
      </c>
    </row>
    <row r="506" s="2" customFormat="1">
      <c r="A506" s="40"/>
      <c r="B506" s="41"/>
      <c r="C506" s="42"/>
      <c r="D506" s="222" t="s">
        <v>142</v>
      </c>
      <c r="E506" s="42"/>
      <c r="F506" s="223" t="s">
        <v>700</v>
      </c>
      <c r="G506" s="42"/>
      <c r="H506" s="42"/>
      <c r="I506" s="224"/>
      <c r="J506" s="42"/>
      <c r="K506" s="42"/>
      <c r="L506" s="46"/>
      <c r="M506" s="225"/>
      <c r="N506" s="226"/>
      <c r="O506" s="86"/>
      <c r="P506" s="86"/>
      <c r="Q506" s="86"/>
      <c r="R506" s="86"/>
      <c r="S506" s="86"/>
      <c r="T506" s="86"/>
      <c r="U506" s="87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142</v>
      </c>
      <c r="AU506" s="19" t="s">
        <v>22</v>
      </c>
    </row>
    <row r="507" s="2" customFormat="1">
      <c r="A507" s="40"/>
      <c r="B507" s="41"/>
      <c r="C507" s="42"/>
      <c r="D507" s="222" t="s">
        <v>175</v>
      </c>
      <c r="E507" s="42"/>
      <c r="F507" s="251" t="s">
        <v>702</v>
      </c>
      <c r="G507" s="42"/>
      <c r="H507" s="42"/>
      <c r="I507" s="224"/>
      <c r="J507" s="42"/>
      <c r="K507" s="42"/>
      <c r="L507" s="46"/>
      <c r="M507" s="225"/>
      <c r="N507" s="226"/>
      <c r="O507" s="86"/>
      <c r="P507" s="86"/>
      <c r="Q507" s="86"/>
      <c r="R507" s="86"/>
      <c r="S507" s="86"/>
      <c r="T507" s="86"/>
      <c r="U507" s="87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175</v>
      </c>
      <c r="AU507" s="19" t="s">
        <v>22</v>
      </c>
    </row>
    <row r="508" s="2" customFormat="1" ht="16.5" customHeight="1">
      <c r="A508" s="40"/>
      <c r="B508" s="41"/>
      <c r="C508" s="209" t="s">
        <v>703</v>
      </c>
      <c r="D508" s="209" t="s">
        <v>135</v>
      </c>
      <c r="E508" s="210" t="s">
        <v>704</v>
      </c>
      <c r="F508" s="211" t="s">
        <v>705</v>
      </c>
      <c r="G508" s="212" t="s">
        <v>138</v>
      </c>
      <c r="H508" s="213">
        <v>1</v>
      </c>
      <c r="I508" s="214"/>
      <c r="J508" s="215">
        <f>ROUND(I508*H508,2)</f>
        <v>0</v>
      </c>
      <c r="K508" s="211" t="s">
        <v>20</v>
      </c>
      <c r="L508" s="46"/>
      <c r="M508" s="216" t="s">
        <v>20</v>
      </c>
      <c r="N508" s="217" t="s">
        <v>45</v>
      </c>
      <c r="O508" s="86"/>
      <c r="P508" s="218">
        <f>O508*H508</f>
        <v>0</v>
      </c>
      <c r="Q508" s="218">
        <v>0</v>
      </c>
      <c r="R508" s="218">
        <f>Q508*H508</f>
        <v>0</v>
      </c>
      <c r="S508" s="218">
        <v>0</v>
      </c>
      <c r="T508" s="218">
        <f>S508*H508</f>
        <v>0</v>
      </c>
      <c r="U508" s="219" t="s">
        <v>20</v>
      </c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0" t="s">
        <v>140</v>
      </c>
      <c r="AT508" s="220" t="s">
        <v>135</v>
      </c>
      <c r="AU508" s="220" t="s">
        <v>22</v>
      </c>
      <c r="AY508" s="19" t="s">
        <v>133</v>
      </c>
      <c r="BE508" s="221">
        <f>IF(N508="základní",J508,0)</f>
        <v>0</v>
      </c>
      <c r="BF508" s="221">
        <f>IF(N508="snížená",J508,0)</f>
        <v>0</v>
      </c>
      <c r="BG508" s="221">
        <f>IF(N508="zákl. přenesená",J508,0)</f>
        <v>0</v>
      </c>
      <c r="BH508" s="221">
        <f>IF(N508="sníž. přenesená",J508,0)</f>
        <v>0</v>
      </c>
      <c r="BI508" s="221">
        <f>IF(N508="nulová",J508,0)</f>
        <v>0</v>
      </c>
      <c r="BJ508" s="19" t="s">
        <v>22</v>
      </c>
      <c r="BK508" s="221">
        <f>ROUND(I508*H508,2)</f>
        <v>0</v>
      </c>
      <c r="BL508" s="19" t="s">
        <v>140</v>
      </c>
      <c r="BM508" s="220" t="s">
        <v>706</v>
      </c>
    </row>
    <row r="509" s="2" customFormat="1">
      <c r="A509" s="40"/>
      <c r="B509" s="41"/>
      <c r="C509" s="42"/>
      <c r="D509" s="222" t="s">
        <v>142</v>
      </c>
      <c r="E509" s="42"/>
      <c r="F509" s="223" t="s">
        <v>705</v>
      </c>
      <c r="G509" s="42"/>
      <c r="H509" s="42"/>
      <c r="I509" s="224"/>
      <c r="J509" s="42"/>
      <c r="K509" s="42"/>
      <c r="L509" s="46"/>
      <c r="M509" s="225"/>
      <c r="N509" s="226"/>
      <c r="O509" s="86"/>
      <c r="P509" s="86"/>
      <c r="Q509" s="86"/>
      <c r="R509" s="86"/>
      <c r="S509" s="86"/>
      <c r="T509" s="86"/>
      <c r="U509" s="87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142</v>
      </c>
      <c r="AU509" s="19" t="s">
        <v>22</v>
      </c>
    </row>
    <row r="510" s="2" customFormat="1">
      <c r="A510" s="40"/>
      <c r="B510" s="41"/>
      <c r="C510" s="42"/>
      <c r="D510" s="222" t="s">
        <v>175</v>
      </c>
      <c r="E510" s="42"/>
      <c r="F510" s="251" t="s">
        <v>707</v>
      </c>
      <c r="G510" s="42"/>
      <c r="H510" s="42"/>
      <c r="I510" s="224"/>
      <c r="J510" s="42"/>
      <c r="K510" s="42"/>
      <c r="L510" s="46"/>
      <c r="M510" s="225"/>
      <c r="N510" s="226"/>
      <c r="O510" s="86"/>
      <c r="P510" s="86"/>
      <c r="Q510" s="86"/>
      <c r="R510" s="86"/>
      <c r="S510" s="86"/>
      <c r="T510" s="86"/>
      <c r="U510" s="87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175</v>
      </c>
      <c r="AU510" s="19" t="s">
        <v>22</v>
      </c>
    </row>
    <row r="511" s="2" customFormat="1" ht="16.5" customHeight="1">
      <c r="A511" s="40"/>
      <c r="B511" s="41"/>
      <c r="C511" s="209" t="s">
        <v>708</v>
      </c>
      <c r="D511" s="209" t="s">
        <v>135</v>
      </c>
      <c r="E511" s="210" t="s">
        <v>709</v>
      </c>
      <c r="F511" s="211" t="s">
        <v>710</v>
      </c>
      <c r="G511" s="212" t="s">
        <v>187</v>
      </c>
      <c r="H511" s="213">
        <v>1</v>
      </c>
      <c r="I511" s="214"/>
      <c r="J511" s="215">
        <f>ROUND(I511*H511,2)</f>
        <v>0</v>
      </c>
      <c r="K511" s="211" t="s">
        <v>20</v>
      </c>
      <c r="L511" s="46"/>
      <c r="M511" s="216" t="s">
        <v>20</v>
      </c>
      <c r="N511" s="217" t="s">
        <v>45</v>
      </c>
      <c r="O511" s="86"/>
      <c r="P511" s="218">
        <f>O511*H511</f>
        <v>0</v>
      </c>
      <c r="Q511" s="218">
        <v>0</v>
      </c>
      <c r="R511" s="218">
        <f>Q511*H511</f>
        <v>0</v>
      </c>
      <c r="S511" s="218">
        <v>0</v>
      </c>
      <c r="T511" s="218">
        <f>S511*H511</f>
        <v>0</v>
      </c>
      <c r="U511" s="219" t="s">
        <v>20</v>
      </c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0" t="s">
        <v>140</v>
      </c>
      <c r="AT511" s="220" t="s">
        <v>135</v>
      </c>
      <c r="AU511" s="220" t="s">
        <v>22</v>
      </c>
      <c r="AY511" s="19" t="s">
        <v>133</v>
      </c>
      <c r="BE511" s="221">
        <f>IF(N511="základní",J511,0)</f>
        <v>0</v>
      </c>
      <c r="BF511" s="221">
        <f>IF(N511="snížená",J511,0)</f>
        <v>0</v>
      </c>
      <c r="BG511" s="221">
        <f>IF(N511="zákl. přenesená",J511,0)</f>
        <v>0</v>
      </c>
      <c r="BH511" s="221">
        <f>IF(N511="sníž. přenesená",J511,0)</f>
        <v>0</v>
      </c>
      <c r="BI511" s="221">
        <f>IF(N511="nulová",J511,0)</f>
        <v>0</v>
      </c>
      <c r="BJ511" s="19" t="s">
        <v>22</v>
      </c>
      <c r="BK511" s="221">
        <f>ROUND(I511*H511,2)</f>
        <v>0</v>
      </c>
      <c r="BL511" s="19" t="s">
        <v>140</v>
      </c>
      <c r="BM511" s="220" t="s">
        <v>711</v>
      </c>
    </row>
    <row r="512" s="2" customFormat="1">
      <c r="A512" s="40"/>
      <c r="B512" s="41"/>
      <c r="C512" s="42"/>
      <c r="D512" s="222" t="s">
        <v>142</v>
      </c>
      <c r="E512" s="42"/>
      <c r="F512" s="223" t="s">
        <v>710</v>
      </c>
      <c r="G512" s="42"/>
      <c r="H512" s="42"/>
      <c r="I512" s="224"/>
      <c r="J512" s="42"/>
      <c r="K512" s="42"/>
      <c r="L512" s="46"/>
      <c r="M512" s="225"/>
      <c r="N512" s="226"/>
      <c r="O512" s="86"/>
      <c r="P512" s="86"/>
      <c r="Q512" s="86"/>
      <c r="R512" s="86"/>
      <c r="S512" s="86"/>
      <c r="T512" s="86"/>
      <c r="U512" s="87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142</v>
      </c>
      <c r="AU512" s="19" t="s">
        <v>22</v>
      </c>
    </row>
    <row r="513" s="2" customFormat="1">
      <c r="A513" s="40"/>
      <c r="B513" s="41"/>
      <c r="C513" s="42"/>
      <c r="D513" s="222" t="s">
        <v>175</v>
      </c>
      <c r="E513" s="42"/>
      <c r="F513" s="251" t="s">
        <v>712</v>
      </c>
      <c r="G513" s="42"/>
      <c r="H513" s="42"/>
      <c r="I513" s="224"/>
      <c r="J513" s="42"/>
      <c r="K513" s="42"/>
      <c r="L513" s="46"/>
      <c r="M513" s="225"/>
      <c r="N513" s="226"/>
      <c r="O513" s="86"/>
      <c r="P513" s="86"/>
      <c r="Q513" s="86"/>
      <c r="R513" s="86"/>
      <c r="S513" s="86"/>
      <c r="T513" s="86"/>
      <c r="U513" s="87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175</v>
      </c>
      <c r="AU513" s="19" t="s">
        <v>22</v>
      </c>
    </row>
    <row r="514" s="2" customFormat="1" ht="16.5" customHeight="1">
      <c r="A514" s="40"/>
      <c r="B514" s="41"/>
      <c r="C514" s="209" t="s">
        <v>713</v>
      </c>
      <c r="D514" s="209" t="s">
        <v>135</v>
      </c>
      <c r="E514" s="210" t="s">
        <v>714</v>
      </c>
      <c r="F514" s="211" t="s">
        <v>715</v>
      </c>
      <c r="G514" s="212" t="s">
        <v>187</v>
      </c>
      <c r="H514" s="213">
        <v>1</v>
      </c>
      <c r="I514" s="214"/>
      <c r="J514" s="215">
        <f>ROUND(I514*H514,2)</f>
        <v>0</v>
      </c>
      <c r="K514" s="211" t="s">
        <v>20</v>
      </c>
      <c r="L514" s="46"/>
      <c r="M514" s="216" t="s">
        <v>20</v>
      </c>
      <c r="N514" s="217" t="s">
        <v>45</v>
      </c>
      <c r="O514" s="86"/>
      <c r="P514" s="218">
        <f>O514*H514</f>
        <v>0</v>
      </c>
      <c r="Q514" s="218">
        <v>0</v>
      </c>
      <c r="R514" s="218">
        <f>Q514*H514</f>
        <v>0</v>
      </c>
      <c r="S514" s="218">
        <v>0</v>
      </c>
      <c r="T514" s="218">
        <f>S514*H514</f>
        <v>0</v>
      </c>
      <c r="U514" s="219" t="s">
        <v>20</v>
      </c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0" t="s">
        <v>140</v>
      </c>
      <c r="AT514" s="220" t="s">
        <v>135</v>
      </c>
      <c r="AU514" s="220" t="s">
        <v>22</v>
      </c>
      <c r="AY514" s="19" t="s">
        <v>133</v>
      </c>
      <c r="BE514" s="221">
        <f>IF(N514="základní",J514,0)</f>
        <v>0</v>
      </c>
      <c r="BF514" s="221">
        <f>IF(N514="snížená",J514,0)</f>
        <v>0</v>
      </c>
      <c r="BG514" s="221">
        <f>IF(N514="zákl. přenesená",J514,0)</f>
        <v>0</v>
      </c>
      <c r="BH514" s="221">
        <f>IF(N514="sníž. přenesená",J514,0)</f>
        <v>0</v>
      </c>
      <c r="BI514" s="221">
        <f>IF(N514="nulová",J514,0)</f>
        <v>0</v>
      </c>
      <c r="BJ514" s="19" t="s">
        <v>22</v>
      </c>
      <c r="BK514" s="221">
        <f>ROUND(I514*H514,2)</f>
        <v>0</v>
      </c>
      <c r="BL514" s="19" t="s">
        <v>140</v>
      </c>
      <c r="BM514" s="220" t="s">
        <v>716</v>
      </c>
    </row>
    <row r="515" s="2" customFormat="1">
      <c r="A515" s="40"/>
      <c r="B515" s="41"/>
      <c r="C515" s="42"/>
      <c r="D515" s="222" t="s">
        <v>142</v>
      </c>
      <c r="E515" s="42"/>
      <c r="F515" s="223" t="s">
        <v>715</v>
      </c>
      <c r="G515" s="42"/>
      <c r="H515" s="42"/>
      <c r="I515" s="224"/>
      <c r="J515" s="42"/>
      <c r="K515" s="42"/>
      <c r="L515" s="46"/>
      <c r="M515" s="225"/>
      <c r="N515" s="226"/>
      <c r="O515" s="86"/>
      <c r="P515" s="86"/>
      <c r="Q515" s="86"/>
      <c r="R515" s="86"/>
      <c r="S515" s="86"/>
      <c r="T515" s="86"/>
      <c r="U515" s="87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142</v>
      </c>
      <c r="AU515" s="19" t="s">
        <v>22</v>
      </c>
    </row>
    <row r="516" s="2" customFormat="1">
      <c r="A516" s="40"/>
      <c r="B516" s="41"/>
      <c r="C516" s="42"/>
      <c r="D516" s="222" t="s">
        <v>175</v>
      </c>
      <c r="E516" s="42"/>
      <c r="F516" s="251" t="s">
        <v>717</v>
      </c>
      <c r="G516" s="42"/>
      <c r="H516" s="42"/>
      <c r="I516" s="224"/>
      <c r="J516" s="42"/>
      <c r="K516" s="42"/>
      <c r="L516" s="46"/>
      <c r="M516" s="225"/>
      <c r="N516" s="226"/>
      <c r="O516" s="86"/>
      <c r="P516" s="86"/>
      <c r="Q516" s="86"/>
      <c r="R516" s="86"/>
      <c r="S516" s="86"/>
      <c r="T516" s="86"/>
      <c r="U516" s="87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175</v>
      </c>
      <c r="AU516" s="19" t="s">
        <v>22</v>
      </c>
    </row>
    <row r="517" s="2" customFormat="1" ht="16.5" customHeight="1">
      <c r="A517" s="40"/>
      <c r="B517" s="41"/>
      <c r="C517" s="209" t="s">
        <v>718</v>
      </c>
      <c r="D517" s="209" t="s">
        <v>135</v>
      </c>
      <c r="E517" s="210" t="s">
        <v>719</v>
      </c>
      <c r="F517" s="211" t="s">
        <v>720</v>
      </c>
      <c r="G517" s="212" t="s">
        <v>138</v>
      </c>
      <c r="H517" s="213">
        <v>1</v>
      </c>
      <c r="I517" s="214"/>
      <c r="J517" s="215">
        <f>ROUND(I517*H517,2)</f>
        <v>0</v>
      </c>
      <c r="K517" s="211" t="s">
        <v>20</v>
      </c>
      <c r="L517" s="46"/>
      <c r="M517" s="216" t="s">
        <v>20</v>
      </c>
      <c r="N517" s="217" t="s">
        <v>45</v>
      </c>
      <c r="O517" s="86"/>
      <c r="P517" s="218">
        <f>O517*H517</f>
        <v>0</v>
      </c>
      <c r="Q517" s="218">
        <v>0</v>
      </c>
      <c r="R517" s="218">
        <f>Q517*H517</f>
        <v>0</v>
      </c>
      <c r="S517" s="218">
        <v>0</v>
      </c>
      <c r="T517" s="218">
        <f>S517*H517</f>
        <v>0</v>
      </c>
      <c r="U517" s="219" t="s">
        <v>20</v>
      </c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0" t="s">
        <v>140</v>
      </c>
      <c r="AT517" s="220" t="s">
        <v>135</v>
      </c>
      <c r="AU517" s="220" t="s">
        <v>22</v>
      </c>
      <c r="AY517" s="19" t="s">
        <v>133</v>
      </c>
      <c r="BE517" s="221">
        <f>IF(N517="základní",J517,0)</f>
        <v>0</v>
      </c>
      <c r="BF517" s="221">
        <f>IF(N517="snížená",J517,0)</f>
        <v>0</v>
      </c>
      <c r="BG517" s="221">
        <f>IF(N517="zákl. přenesená",J517,0)</f>
        <v>0</v>
      </c>
      <c r="BH517" s="221">
        <f>IF(N517="sníž. přenesená",J517,0)</f>
        <v>0</v>
      </c>
      <c r="BI517" s="221">
        <f>IF(N517="nulová",J517,0)</f>
        <v>0</v>
      </c>
      <c r="BJ517" s="19" t="s">
        <v>22</v>
      </c>
      <c r="BK517" s="221">
        <f>ROUND(I517*H517,2)</f>
        <v>0</v>
      </c>
      <c r="BL517" s="19" t="s">
        <v>140</v>
      </c>
      <c r="BM517" s="220" t="s">
        <v>721</v>
      </c>
    </row>
    <row r="518" s="2" customFormat="1">
      <c r="A518" s="40"/>
      <c r="B518" s="41"/>
      <c r="C518" s="42"/>
      <c r="D518" s="222" t="s">
        <v>142</v>
      </c>
      <c r="E518" s="42"/>
      <c r="F518" s="223" t="s">
        <v>720</v>
      </c>
      <c r="G518" s="42"/>
      <c r="H518" s="42"/>
      <c r="I518" s="224"/>
      <c r="J518" s="42"/>
      <c r="K518" s="42"/>
      <c r="L518" s="46"/>
      <c r="M518" s="225"/>
      <c r="N518" s="226"/>
      <c r="O518" s="86"/>
      <c r="P518" s="86"/>
      <c r="Q518" s="86"/>
      <c r="R518" s="86"/>
      <c r="S518" s="86"/>
      <c r="T518" s="86"/>
      <c r="U518" s="87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142</v>
      </c>
      <c r="AU518" s="19" t="s">
        <v>22</v>
      </c>
    </row>
    <row r="519" s="2" customFormat="1">
      <c r="A519" s="40"/>
      <c r="B519" s="41"/>
      <c r="C519" s="42"/>
      <c r="D519" s="222" t="s">
        <v>175</v>
      </c>
      <c r="E519" s="42"/>
      <c r="F519" s="251" t="s">
        <v>722</v>
      </c>
      <c r="G519" s="42"/>
      <c r="H519" s="42"/>
      <c r="I519" s="224"/>
      <c r="J519" s="42"/>
      <c r="K519" s="42"/>
      <c r="L519" s="46"/>
      <c r="M519" s="225"/>
      <c r="N519" s="226"/>
      <c r="O519" s="86"/>
      <c r="P519" s="86"/>
      <c r="Q519" s="86"/>
      <c r="R519" s="86"/>
      <c r="S519" s="86"/>
      <c r="T519" s="86"/>
      <c r="U519" s="87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175</v>
      </c>
      <c r="AU519" s="19" t="s">
        <v>22</v>
      </c>
    </row>
    <row r="520" s="2" customFormat="1" ht="16.5" customHeight="1">
      <c r="A520" s="40"/>
      <c r="B520" s="41"/>
      <c r="C520" s="209" t="s">
        <v>28</v>
      </c>
      <c r="D520" s="209" t="s">
        <v>135</v>
      </c>
      <c r="E520" s="210" t="s">
        <v>723</v>
      </c>
      <c r="F520" s="211" t="s">
        <v>724</v>
      </c>
      <c r="G520" s="212" t="s">
        <v>187</v>
      </c>
      <c r="H520" s="213">
        <v>1</v>
      </c>
      <c r="I520" s="214"/>
      <c r="J520" s="215">
        <f>ROUND(I520*H520,2)</f>
        <v>0</v>
      </c>
      <c r="K520" s="211" t="s">
        <v>20</v>
      </c>
      <c r="L520" s="46"/>
      <c r="M520" s="216" t="s">
        <v>20</v>
      </c>
      <c r="N520" s="217" t="s">
        <v>45</v>
      </c>
      <c r="O520" s="86"/>
      <c r="P520" s="218">
        <f>O520*H520</f>
        <v>0</v>
      </c>
      <c r="Q520" s="218">
        <v>0</v>
      </c>
      <c r="R520" s="218">
        <f>Q520*H520</f>
        <v>0</v>
      </c>
      <c r="S520" s="218">
        <v>0</v>
      </c>
      <c r="T520" s="218">
        <f>S520*H520</f>
        <v>0</v>
      </c>
      <c r="U520" s="219" t="s">
        <v>20</v>
      </c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0" t="s">
        <v>140</v>
      </c>
      <c r="AT520" s="220" t="s">
        <v>135</v>
      </c>
      <c r="AU520" s="220" t="s">
        <v>22</v>
      </c>
      <c r="AY520" s="19" t="s">
        <v>133</v>
      </c>
      <c r="BE520" s="221">
        <f>IF(N520="základní",J520,0)</f>
        <v>0</v>
      </c>
      <c r="BF520" s="221">
        <f>IF(N520="snížená",J520,0)</f>
        <v>0</v>
      </c>
      <c r="BG520" s="221">
        <f>IF(N520="zákl. přenesená",J520,0)</f>
        <v>0</v>
      </c>
      <c r="BH520" s="221">
        <f>IF(N520="sníž. přenesená",J520,0)</f>
        <v>0</v>
      </c>
      <c r="BI520" s="221">
        <f>IF(N520="nulová",J520,0)</f>
        <v>0</v>
      </c>
      <c r="BJ520" s="19" t="s">
        <v>22</v>
      </c>
      <c r="BK520" s="221">
        <f>ROUND(I520*H520,2)</f>
        <v>0</v>
      </c>
      <c r="BL520" s="19" t="s">
        <v>140</v>
      </c>
      <c r="BM520" s="220" t="s">
        <v>725</v>
      </c>
    </row>
    <row r="521" s="2" customFormat="1">
      <c r="A521" s="40"/>
      <c r="B521" s="41"/>
      <c r="C521" s="42"/>
      <c r="D521" s="222" t="s">
        <v>142</v>
      </c>
      <c r="E521" s="42"/>
      <c r="F521" s="223" t="s">
        <v>724</v>
      </c>
      <c r="G521" s="42"/>
      <c r="H521" s="42"/>
      <c r="I521" s="224"/>
      <c r="J521" s="42"/>
      <c r="K521" s="42"/>
      <c r="L521" s="46"/>
      <c r="M521" s="225"/>
      <c r="N521" s="226"/>
      <c r="O521" s="86"/>
      <c r="P521" s="86"/>
      <c r="Q521" s="86"/>
      <c r="R521" s="86"/>
      <c r="S521" s="86"/>
      <c r="T521" s="86"/>
      <c r="U521" s="87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142</v>
      </c>
      <c r="AU521" s="19" t="s">
        <v>22</v>
      </c>
    </row>
    <row r="522" s="2" customFormat="1">
      <c r="A522" s="40"/>
      <c r="B522" s="41"/>
      <c r="C522" s="42"/>
      <c r="D522" s="222" t="s">
        <v>175</v>
      </c>
      <c r="E522" s="42"/>
      <c r="F522" s="251" t="s">
        <v>726</v>
      </c>
      <c r="G522" s="42"/>
      <c r="H522" s="42"/>
      <c r="I522" s="224"/>
      <c r="J522" s="42"/>
      <c r="K522" s="42"/>
      <c r="L522" s="46"/>
      <c r="M522" s="225"/>
      <c r="N522" s="226"/>
      <c r="O522" s="86"/>
      <c r="P522" s="86"/>
      <c r="Q522" s="86"/>
      <c r="R522" s="86"/>
      <c r="S522" s="86"/>
      <c r="T522" s="86"/>
      <c r="U522" s="87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175</v>
      </c>
      <c r="AU522" s="19" t="s">
        <v>22</v>
      </c>
    </row>
    <row r="523" s="2" customFormat="1" ht="16.5" customHeight="1">
      <c r="A523" s="40"/>
      <c r="B523" s="41"/>
      <c r="C523" s="209" t="s">
        <v>727</v>
      </c>
      <c r="D523" s="209" t="s">
        <v>135</v>
      </c>
      <c r="E523" s="210" t="s">
        <v>728</v>
      </c>
      <c r="F523" s="211" t="s">
        <v>729</v>
      </c>
      <c r="G523" s="212" t="s">
        <v>187</v>
      </c>
      <c r="H523" s="213">
        <v>1</v>
      </c>
      <c r="I523" s="214"/>
      <c r="J523" s="215">
        <f>ROUND(I523*H523,2)</f>
        <v>0</v>
      </c>
      <c r="K523" s="211" t="s">
        <v>20</v>
      </c>
      <c r="L523" s="46"/>
      <c r="M523" s="216" t="s">
        <v>20</v>
      </c>
      <c r="N523" s="217" t="s">
        <v>45</v>
      </c>
      <c r="O523" s="86"/>
      <c r="P523" s="218">
        <f>O523*H523</f>
        <v>0</v>
      </c>
      <c r="Q523" s="218">
        <v>0</v>
      </c>
      <c r="R523" s="218">
        <f>Q523*H523</f>
        <v>0</v>
      </c>
      <c r="S523" s="218">
        <v>0</v>
      </c>
      <c r="T523" s="218">
        <f>S523*H523</f>
        <v>0</v>
      </c>
      <c r="U523" s="219" t="s">
        <v>20</v>
      </c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0" t="s">
        <v>140</v>
      </c>
      <c r="AT523" s="220" t="s">
        <v>135</v>
      </c>
      <c r="AU523" s="220" t="s">
        <v>22</v>
      </c>
      <c r="AY523" s="19" t="s">
        <v>133</v>
      </c>
      <c r="BE523" s="221">
        <f>IF(N523="základní",J523,0)</f>
        <v>0</v>
      </c>
      <c r="BF523" s="221">
        <f>IF(N523="snížená",J523,0)</f>
        <v>0</v>
      </c>
      <c r="BG523" s="221">
        <f>IF(N523="zákl. přenesená",J523,0)</f>
        <v>0</v>
      </c>
      <c r="BH523" s="221">
        <f>IF(N523="sníž. přenesená",J523,0)</f>
        <v>0</v>
      </c>
      <c r="BI523" s="221">
        <f>IF(N523="nulová",J523,0)</f>
        <v>0</v>
      </c>
      <c r="BJ523" s="19" t="s">
        <v>22</v>
      </c>
      <c r="BK523" s="221">
        <f>ROUND(I523*H523,2)</f>
        <v>0</v>
      </c>
      <c r="BL523" s="19" t="s">
        <v>140</v>
      </c>
      <c r="BM523" s="220" t="s">
        <v>730</v>
      </c>
    </row>
    <row r="524" s="2" customFormat="1">
      <c r="A524" s="40"/>
      <c r="B524" s="41"/>
      <c r="C524" s="42"/>
      <c r="D524" s="222" t="s">
        <v>142</v>
      </c>
      <c r="E524" s="42"/>
      <c r="F524" s="223" t="s">
        <v>729</v>
      </c>
      <c r="G524" s="42"/>
      <c r="H524" s="42"/>
      <c r="I524" s="224"/>
      <c r="J524" s="42"/>
      <c r="K524" s="42"/>
      <c r="L524" s="46"/>
      <c r="M524" s="225"/>
      <c r="N524" s="226"/>
      <c r="O524" s="86"/>
      <c r="P524" s="86"/>
      <c r="Q524" s="86"/>
      <c r="R524" s="86"/>
      <c r="S524" s="86"/>
      <c r="T524" s="86"/>
      <c r="U524" s="87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142</v>
      </c>
      <c r="AU524" s="19" t="s">
        <v>22</v>
      </c>
    </row>
    <row r="525" s="2" customFormat="1">
      <c r="A525" s="40"/>
      <c r="B525" s="41"/>
      <c r="C525" s="42"/>
      <c r="D525" s="222" t="s">
        <v>175</v>
      </c>
      <c r="E525" s="42"/>
      <c r="F525" s="251" t="s">
        <v>731</v>
      </c>
      <c r="G525" s="42"/>
      <c r="H525" s="42"/>
      <c r="I525" s="224"/>
      <c r="J525" s="42"/>
      <c r="K525" s="42"/>
      <c r="L525" s="46"/>
      <c r="M525" s="225"/>
      <c r="N525" s="226"/>
      <c r="O525" s="86"/>
      <c r="P525" s="86"/>
      <c r="Q525" s="86"/>
      <c r="R525" s="86"/>
      <c r="S525" s="86"/>
      <c r="T525" s="86"/>
      <c r="U525" s="87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175</v>
      </c>
      <c r="AU525" s="19" t="s">
        <v>22</v>
      </c>
    </row>
    <row r="526" s="2" customFormat="1" ht="16.5" customHeight="1">
      <c r="A526" s="40"/>
      <c r="B526" s="41"/>
      <c r="C526" s="209" t="s">
        <v>732</v>
      </c>
      <c r="D526" s="209" t="s">
        <v>135</v>
      </c>
      <c r="E526" s="210" t="s">
        <v>733</v>
      </c>
      <c r="F526" s="211" t="s">
        <v>734</v>
      </c>
      <c r="G526" s="212" t="s">
        <v>187</v>
      </c>
      <c r="H526" s="213">
        <v>1</v>
      </c>
      <c r="I526" s="214"/>
      <c r="J526" s="215">
        <f>ROUND(I526*H526,2)</f>
        <v>0</v>
      </c>
      <c r="K526" s="211" t="s">
        <v>20</v>
      </c>
      <c r="L526" s="46"/>
      <c r="M526" s="216" t="s">
        <v>20</v>
      </c>
      <c r="N526" s="217" t="s">
        <v>45</v>
      </c>
      <c r="O526" s="86"/>
      <c r="P526" s="218">
        <f>O526*H526</f>
        <v>0</v>
      </c>
      <c r="Q526" s="218">
        <v>0</v>
      </c>
      <c r="R526" s="218">
        <f>Q526*H526</f>
        <v>0</v>
      </c>
      <c r="S526" s="218">
        <v>0</v>
      </c>
      <c r="T526" s="218">
        <f>S526*H526</f>
        <v>0</v>
      </c>
      <c r="U526" s="219" t="s">
        <v>20</v>
      </c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0" t="s">
        <v>140</v>
      </c>
      <c r="AT526" s="220" t="s">
        <v>135</v>
      </c>
      <c r="AU526" s="220" t="s">
        <v>22</v>
      </c>
      <c r="AY526" s="19" t="s">
        <v>133</v>
      </c>
      <c r="BE526" s="221">
        <f>IF(N526="základní",J526,0)</f>
        <v>0</v>
      </c>
      <c r="BF526" s="221">
        <f>IF(N526="snížená",J526,0)</f>
        <v>0</v>
      </c>
      <c r="BG526" s="221">
        <f>IF(N526="zákl. přenesená",J526,0)</f>
        <v>0</v>
      </c>
      <c r="BH526" s="221">
        <f>IF(N526="sníž. přenesená",J526,0)</f>
        <v>0</v>
      </c>
      <c r="BI526" s="221">
        <f>IF(N526="nulová",J526,0)</f>
        <v>0</v>
      </c>
      <c r="BJ526" s="19" t="s">
        <v>22</v>
      </c>
      <c r="BK526" s="221">
        <f>ROUND(I526*H526,2)</f>
        <v>0</v>
      </c>
      <c r="BL526" s="19" t="s">
        <v>140</v>
      </c>
      <c r="BM526" s="220" t="s">
        <v>735</v>
      </c>
    </row>
    <row r="527" s="2" customFormat="1">
      <c r="A527" s="40"/>
      <c r="B527" s="41"/>
      <c r="C527" s="42"/>
      <c r="D527" s="222" t="s">
        <v>142</v>
      </c>
      <c r="E527" s="42"/>
      <c r="F527" s="223" t="s">
        <v>734</v>
      </c>
      <c r="G527" s="42"/>
      <c r="H527" s="42"/>
      <c r="I527" s="224"/>
      <c r="J527" s="42"/>
      <c r="K527" s="42"/>
      <c r="L527" s="46"/>
      <c r="M527" s="225"/>
      <c r="N527" s="226"/>
      <c r="O527" s="86"/>
      <c r="P527" s="86"/>
      <c r="Q527" s="86"/>
      <c r="R527" s="86"/>
      <c r="S527" s="86"/>
      <c r="T527" s="86"/>
      <c r="U527" s="87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142</v>
      </c>
      <c r="AU527" s="19" t="s">
        <v>22</v>
      </c>
    </row>
    <row r="528" s="12" customFormat="1" ht="22.8" customHeight="1">
      <c r="A528" s="12"/>
      <c r="B528" s="193"/>
      <c r="C528" s="194"/>
      <c r="D528" s="195" t="s">
        <v>73</v>
      </c>
      <c r="E528" s="207" t="s">
        <v>736</v>
      </c>
      <c r="F528" s="207" t="s">
        <v>737</v>
      </c>
      <c r="G528" s="194"/>
      <c r="H528" s="194"/>
      <c r="I528" s="197"/>
      <c r="J528" s="208">
        <f>BK528</f>
        <v>0</v>
      </c>
      <c r="K528" s="194"/>
      <c r="L528" s="199"/>
      <c r="M528" s="200"/>
      <c r="N528" s="201"/>
      <c r="O528" s="201"/>
      <c r="P528" s="202">
        <v>0</v>
      </c>
      <c r="Q528" s="201"/>
      <c r="R528" s="202">
        <v>0</v>
      </c>
      <c r="S528" s="201"/>
      <c r="T528" s="202">
        <v>0</v>
      </c>
      <c r="U528" s="203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04" t="s">
        <v>164</v>
      </c>
      <c r="AT528" s="205" t="s">
        <v>73</v>
      </c>
      <c r="AU528" s="205" t="s">
        <v>22</v>
      </c>
      <c r="AY528" s="204" t="s">
        <v>133</v>
      </c>
      <c r="BK528" s="206">
        <v>0</v>
      </c>
    </row>
    <row r="529" s="12" customFormat="1" ht="22.8" customHeight="1">
      <c r="A529" s="12"/>
      <c r="B529" s="193"/>
      <c r="C529" s="194"/>
      <c r="D529" s="195" t="s">
        <v>73</v>
      </c>
      <c r="E529" s="207" t="s">
        <v>738</v>
      </c>
      <c r="F529" s="207" t="s">
        <v>739</v>
      </c>
      <c r="G529" s="194"/>
      <c r="H529" s="194"/>
      <c r="I529" s="197"/>
      <c r="J529" s="208">
        <f>BK529</f>
        <v>0</v>
      </c>
      <c r="K529" s="194"/>
      <c r="L529" s="199"/>
      <c r="M529" s="200"/>
      <c r="N529" s="201"/>
      <c r="O529" s="201"/>
      <c r="P529" s="202">
        <f>SUM(P530:P533)</f>
        <v>0</v>
      </c>
      <c r="Q529" s="201"/>
      <c r="R529" s="202">
        <f>SUM(R530:R533)</f>
        <v>0</v>
      </c>
      <c r="S529" s="201"/>
      <c r="T529" s="202">
        <f>SUM(T530:T533)</f>
        <v>0</v>
      </c>
      <c r="U529" s="203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4" t="s">
        <v>164</v>
      </c>
      <c r="AT529" s="205" t="s">
        <v>73</v>
      </c>
      <c r="AU529" s="205" t="s">
        <v>22</v>
      </c>
      <c r="AY529" s="204" t="s">
        <v>133</v>
      </c>
      <c r="BK529" s="206">
        <f>SUM(BK530:BK533)</f>
        <v>0</v>
      </c>
    </row>
    <row r="530" s="2" customFormat="1" ht="16.5" customHeight="1">
      <c r="A530" s="40"/>
      <c r="B530" s="41"/>
      <c r="C530" s="209" t="s">
        <v>740</v>
      </c>
      <c r="D530" s="209" t="s">
        <v>135</v>
      </c>
      <c r="E530" s="210" t="s">
        <v>741</v>
      </c>
      <c r="F530" s="211" t="s">
        <v>742</v>
      </c>
      <c r="G530" s="212" t="s">
        <v>743</v>
      </c>
      <c r="H530" s="213">
        <v>1</v>
      </c>
      <c r="I530" s="214"/>
      <c r="J530" s="215">
        <f>ROUND(I530*H530,2)</f>
        <v>0</v>
      </c>
      <c r="K530" s="211" t="s">
        <v>139</v>
      </c>
      <c r="L530" s="46"/>
      <c r="M530" s="216" t="s">
        <v>20</v>
      </c>
      <c r="N530" s="217" t="s">
        <v>45</v>
      </c>
      <c r="O530" s="86"/>
      <c r="P530" s="218">
        <f>O530*H530</f>
        <v>0</v>
      </c>
      <c r="Q530" s="218">
        <v>0</v>
      </c>
      <c r="R530" s="218">
        <f>Q530*H530</f>
        <v>0</v>
      </c>
      <c r="S530" s="218">
        <v>0</v>
      </c>
      <c r="T530" s="218">
        <f>S530*H530</f>
        <v>0</v>
      </c>
      <c r="U530" s="219" t="s">
        <v>20</v>
      </c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0" t="s">
        <v>744</v>
      </c>
      <c r="AT530" s="220" t="s">
        <v>135</v>
      </c>
      <c r="AU530" s="220" t="s">
        <v>86</v>
      </c>
      <c r="AY530" s="19" t="s">
        <v>133</v>
      </c>
      <c r="BE530" s="221">
        <f>IF(N530="základní",J530,0)</f>
        <v>0</v>
      </c>
      <c r="BF530" s="221">
        <f>IF(N530="snížená",J530,0)</f>
        <v>0</v>
      </c>
      <c r="BG530" s="221">
        <f>IF(N530="zákl. přenesená",J530,0)</f>
        <v>0</v>
      </c>
      <c r="BH530" s="221">
        <f>IF(N530="sníž. přenesená",J530,0)</f>
        <v>0</v>
      </c>
      <c r="BI530" s="221">
        <f>IF(N530="nulová",J530,0)</f>
        <v>0</v>
      </c>
      <c r="BJ530" s="19" t="s">
        <v>22</v>
      </c>
      <c r="BK530" s="221">
        <f>ROUND(I530*H530,2)</f>
        <v>0</v>
      </c>
      <c r="BL530" s="19" t="s">
        <v>744</v>
      </c>
      <c r="BM530" s="220" t="s">
        <v>745</v>
      </c>
    </row>
    <row r="531" s="2" customFormat="1">
      <c r="A531" s="40"/>
      <c r="B531" s="41"/>
      <c r="C531" s="42"/>
      <c r="D531" s="222" t="s">
        <v>142</v>
      </c>
      <c r="E531" s="42"/>
      <c r="F531" s="223" t="s">
        <v>742</v>
      </c>
      <c r="G531" s="42"/>
      <c r="H531" s="42"/>
      <c r="I531" s="224"/>
      <c r="J531" s="42"/>
      <c r="K531" s="42"/>
      <c r="L531" s="46"/>
      <c r="M531" s="225"/>
      <c r="N531" s="226"/>
      <c r="O531" s="86"/>
      <c r="P531" s="86"/>
      <c r="Q531" s="86"/>
      <c r="R531" s="86"/>
      <c r="S531" s="86"/>
      <c r="T531" s="86"/>
      <c r="U531" s="87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142</v>
      </c>
      <c r="AU531" s="19" t="s">
        <v>86</v>
      </c>
    </row>
    <row r="532" s="2" customFormat="1">
      <c r="A532" s="40"/>
      <c r="B532" s="41"/>
      <c r="C532" s="42"/>
      <c r="D532" s="227" t="s">
        <v>143</v>
      </c>
      <c r="E532" s="42"/>
      <c r="F532" s="228" t="s">
        <v>746</v>
      </c>
      <c r="G532" s="42"/>
      <c r="H532" s="42"/>
      <c r="I532" s="224"/>
      <c r="J532" s="42"/>
      <c r="K532" s="42"/>
      <c r="L532" s="46"/>
      <c r="M532" s="225"/>
      <c r="N532" s="226"/>
      <c r="O532" s="86"/>
      <c r="P532" s="86"/>
      <c r="Q532" s="86"/>
      <c r="R532" s="86"/>
      <c r="S532" s="86"/>
      <c r="T532" s="86"/>
      <c r="U532" s="87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143</v>
      </c>
      <c r="AU532" s="19" t="s">
        <v>86</v>
      </c>
    </row>
    <row r="533" s="2" customFormat="1">
      <c r="A533" s="40"/>
      <c r="B533" s="41"/>
      <c r="C533" s="42"/>
      <c r="D533" s="222" t="s">
        <v>175</v>
      </c>
      <c r="E533" s="42"/>
      <c r="F533" s="251" t="s">
        <v>747</v>
      </c>
      <c r="G533" s="42"/>
      <c r="H533" s="42"/>
      <c r="I533" s="224"/>
      <c r="J533" s="42"/>
      <c r="K533" s="42"/>
      <c r="L533" s="46"/>
      <c r="M533" s="225"/>
      <c r="N533" s="226"/>
      <c r="O533" s="86"/>
      <c r="P533" s="86"/>
      <c r="Q533" s="86"/>
      <c r="R533" s="86"/>
      <c r="S533" s="86"/>
      <c r="T533" s="86"/>
      <c r="U533" s="87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175</v>
      </c>
      <c r="AU533" s="19" t="s">
        <v>86</v>
      </c>
    </row>
    <row r="534" s="12" customFormat="1" ht="22.8" customHeight="1">
      <c r="A534" s="12"/>
      <c r="B534" s="193"/>
      <c r="C534" s="194"/>
      <c r="D534" s="195" t="s">
        <v>73</v>
      </c>
      <c r="E534" s="207" t="s">
        <v>748</v>
      </c>
      <c r="F534" s="207" t="s">
        <v>749</v>
      </c>
      <c r="G534" s="194"/>
      <c r="H534" s="194"/>
      <c r="I534" s="197"/>
      <c r="J534" s="208">
        <f>BK534</f>
        <v>0</v>
      </c>
      <c r="K534" s="194"/>
      <c r="L534" s="199"/>
      <c r="M534" s="200"/>
      <c r="N534" s="201"/>
      <c r="O534" s="201"/>
      <c r="P534" s="202">
        <f>SUM(P535:P537)</f>
        <v>0</v>
      </c>
      <c r="Q534" s="201"/>
      <c r="R534" s="202">
        <f>SUM(R535:R537)</f>
        <v>0</v>
      </c>
      <c r="S534" s="201"/>
      <c r="T534" s="202">
        <f>SUM(T535:T537)</f>
        <v>0</v>
      </c>
      <c r="U534" s="203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04" t="s">
        <v>164</v>
      </c>
      <c r="AT534" s="205" t="s">
        <v>73</v>
      </c>
      <c r="AU534" s="205" t="s">
        <v>22</v>
      </c>
      <c r="AY534" s="204" t="s">
        <v>133</v>
      </c>
      <c r="BK534" s="206">
        <f>SUM(BK535:BK537)</f>
        <v>0</v>
      </c>
    </row>
    <row r="535" s="2" customFormat="1" ht="16.5" customHeight="1">
      <c r="A535" s="40"/>
      <c r="B535" s="41"/>
      <c r="C535" s="209" t="s">
        <v>750</v>
      </c>
      <c r="D535" s="209" t="s">
        <v>135</v>
      </c>
      <c r="E535" s="210" t="s">
        <v>751</v>
      </c>
      <c r="F535" s="211" t="s">
        <v>752</v>
      </c>
      <c r="G535" s="212" t="s">
        <v>743</v>
      </c>
      <c r="H535" s="213">
        <v>1</v>
      </c>
      <c r="I535" s="214"/>
      <c r="J535" s="215">
        <f>ROUND(I535*H535,2)</f>
        <v>0</v>
      </c>
      <c r="K535" s="211" t="s">
        <v>139</v>
      </c>
      <c r="L535" s="46"/>
      <c r="M535" s="216" t="s">
        <v>20</v>
      </c>
      <c r="N535" s="217" t="s">
        <v>45</v>
      </c>
      <c r="O535" s="86"/>
      <c r="P535" s="218">
        <f>O535*H535</f>
        <v>0</v>
      </c>
      <c r="Q535" s="218">
        <v>0</v>
      </c>
      <c r="R535" s="218">
        <f>Q535*H535</f>
        <v>0</v>
      </c>
      <c r="S535" s="218">
        <v>0</v>
      </c>
      <c r="T535" s="218">
        <f>S535*H535</f>
        <v>0</v>
      </c>
      <c r="U535" s="219" t="s">
        <v>20</v>
      </c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0" t="s">
        <v>744</v>
      </c>
      <c r="AT535" s="220" t="s">
        <v>135</v>
      </c>
      <c r="AU535" s="220" t="s">
        <v>86</v>
      </c>
      <c r="AY535" s="19" t="s">
        <v>133</v>
      </c>
      <c r="BE535" s="221">
        <f>IF(N535="základní",J535,0)</f>
        <v>0</v>
      </c>
      <c r="BF535" s="221">
        <f>IF(N535="snížená",J535,0)</f>
        <v>0</v>
      </c>
      <c r="BG535" s="221">
        <f>IF(N535="zákl. přenesená",J535,0)</f>
        <v>0</v>
      </c>
      <c r="BH535" s="221">
        <f>IF(N535="sníž. přenesená",J535,0)</f>
        <v>0</v>
      </c>
      <c r="BI535" s="221">
        <f>IF(N535="nulová",J535,0)</f>
        <v>0</v>
      </c>
      <c r="BJ535" s="19" t="s">
        <v>22</v>
      </c>
      <c r="BK535" s="221">
        <f>ROUND(I535*H535,2)</f>
        <v>0</v>
      </c>
      <c r="BL535" s="19" t="s">
        <v>744</v>
      </c>
      <c r="BM535" s="220" t="s">
        <v>753</v>
      </c>
    </row>
    <row r="536" s="2" customFormat="1">
      <c r="A536" s="40"/>
      <c r="B536" s="41"/>
      <c r="C536" s="42"/>
      <c r="D536" s="222" t="s">
        <v>142</v>
      </c>
      <c r="E536" s="42"/>
      <c r="F536" s="223" t="s">
        <v>752</v>
      </c>
      <c r="G536" s="42"/>
      <c r="H536" s="42"/>
      <c r="I536" s="224"/>
      <c r="J536" s="42"/>
      <c r="K536" s="42"/>
      <c r="L536" s="46"/>
      <c r="M536" s="225"/>
      <c r="N536" s="226"/>
      <c r="O536" s="86"/>
      <c r="P536" s="86"/>
      <c r="Q536" s="86"/>
      <c r="R536" s="86"/>
      <c r="S536" s="86"/>
      <c r="T536" s="86"/>
      <c r="U536" s="87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142</v>
      </c>
      <c r="AU536" s="19" t="s">
        <v>86</v>
      </c>
    </row>
    <row r="537" s="2" customFormat="1">
      <c r="A537" s="40"/>
      <c r="B537" s="41"/>
      <c r="C537" s="42"/>
      <c r="D537" s="227" t="s">
        <v>143</v>
      </c>
      <c r="E537" s="42"/>
      <c r="F537" s="228" t="s">
        <v>754</v>
      </c>
      <c r="G537" s="42"/>
      <c r="H537" s="42"/>
      <c r="I537" s="224"/>
      <c r="J537" s="42"/>
      <c r="K537" s="42"/>
      <c r="L537" s="46"/>
      <c r="M537" s="272"/>
      <c r="N537" s="273"/>
      <c r="O537" s="274"/>
      <c r="P537" s="274"/>
      <c r="Q537" s="274"/>
      <c r="R537" s="274"/>
      <c r="S537" s="274"/>
      <c r="T537" s="274"/>
      <c r="U537" s="275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143</v>
      </c>
      <c r="AU537" s="19" t="s">
        <v>86</v>
      </c>
    </row>
    <row r="538" s="2" customFormat="1" ht="6.96" customHeight="1">
      <c r="A538" s="40"/>
      <c r="B538" s="61"/>
      <c r="C538" s="62"/>
      <c r="D538" s="62"/>
      <c r="E538" s="62"/>
      <c r="F538" s="62"/>
      <c r="G538" s="62"/>
      <c r="H538" s="62"/>
      <c r="I538" s="62"/>
      <c r="J538" s="62"/>
      <c r="K538" s="62"/>
      <c r="L538" s="46"/>
      <c r="M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</sheetData>
  <sheetProtection sheet="1" autoFilter="0" formatColumns="0" formatRows="0" objects="1" scenarios="1" spinCount="100000" saltValue="A6GDSnKhMWt0BWuSRj6wi10lfa7QRw87gVQ2NVPO4bVsSr+C8OxYJbIhnssLIx8RlM2vc/MdYnE/JFzairwcJw==" hashValue="Dguu9eVdtie5/vJn7Ki4RLdXXCCsd7FJ360CjH6UZBPMloY9wqVcggTTnAG1LbMp2pWfdymc3t4cwlRDAge2Vg==" algorithmName="SHA-512" password="CC35"/>
  <autoFilter ref="C100:K5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4_02/112101102"/>
    <hyperlink ref="F109" r:id="rId2" display="https://podminky.urs.cz/item/CS_URS_2024_02/112251102"/>
    <hyperlink ref="F112" r:id="rId3" display="https://podminky.urs.cz/item/CS_URS_2024_02/113107142"/>
    <hyperlink ref="F116" r:id="rId4" display="https://podminky.urs.cz/item/CS_URS_2024_02/113107143"/>
    <hyperlink ref="F122" r:id="rId5" display="https://podminky.urs.cz/item/CS_URS_2024_02/113107163"/>
    <hyperlink ref="F128" r:id="rId6" display="https://podminky.urs.cz/item/CS_URS_2024_02/115001105"/>
    <hyperlink ref="F132" r:id="rId7" display="https://podminky.urs.cz/item/CS_URS_2024_02/131351102"/>
    <hyperlink ref="F138" r:id="rId8" display="https://podminky.urs.cz/item/CS_URS_2024_02/162201402"/>
    <hyperlink ref="F141" r:id="rId9" display="https://podminky.urs.cz/item/CS_URS_2024_02/162201412"/>
    <hyperlink ref="F144" r:id="rId10" display="https://podminky.urs.cz/item/CS_URS_2024_02/162201422"/>
    <hyperlink ref="F147" r:id="rId11" display="https://podminky.urs.cz/item/CS_URS_2024_02/162301932"/>
    <hyperlink ref="F150" r:id="rId12" display="https://podminky.urs.cz/item/CS_URS_2024_02/162301952"/>
    <hyperlink ref="F153" r:id="rId13" display="https://podminky.urs.cz/item/CS_URS_2024_02/162301972"/>
    <hyperlink ref="F156" r:id="rId14" display="https://podminky.urs.cz/item/CS_URS_2024_02/162751117"/>
    <hyperlink ref="F162" r:id="rId15" display="https://podminky.urs.cz/item/CS_URS_2024_02/162751119"/>
    <hyperlink ref="F166" r:id="rId16" display="https://podminky.urs.cz/item/CS_URS_2024_02/166151111"/>
    <hyperlink ref="F170" r:id="rId17" display="https://podminky.urs.cz/item/CS_URS_2024_02/171153101"/>
    <hyperlink ref="F174" r:id="rId18" display="https://podminky.urs.cz/item/CS_URS_2024_02/171201231"/>
    <hyperlink ref="F178" r:id="rId19" display="https://podminky.urs.cz/item/CS_URS_2024_02/174151102"/>
    <hyperlink ref="F188" r:id="rId20" display="https://podminky.urs.cz/item/CS_URS_2024_02/211531111"/>
    <hyperlink ref="F194" r:id="rId21" display="https://podminky.urs.cz/item/CS_URS_2024_02/211971110"/>
    <hyperlink ref="F203" r:id="rId22" display="https://podminky.urs.cz/item/CS_URS_2024_02/212792212"/>
    <hyperlink ref="F209" r:id="rId23" display="https://podminky.urs.cz/item/CS_URS_2024_02/273311124"/>
    <hyperlink ref="F213" r:id="rId24" display="https://podminky.urs.cz/item/CS_URS_2024_02/273311125"/>
    <hyperlink ref="F219" r:id="rId25" display="https://podminky.urs.cz/item/CS_URS_2024_02/274321117"/>
    <hyperlink ref="F227" r:id="rId26" display="https://podminky.urs.cz/item/CS_URS_2024_02/274321118"/>
    <hyperlink ref="F231" r:id="rId27" display="https://podminky.urs.cz/item/CS_URS_2024_02/274321191"/>
    <hyperlink ref="F237" r:id="rId28" display="https://podminky.urs.cz/item/CS_URS_2024_02/274354111"/>
    <hyperlink ref="F241" r:id="rId29" display="https://podminky.urs.cz/item/CS_URS_2024_02/274354211"/>
    <hyperlink ref="F244" r:id="rId30" display="https://podminky.urs.cz/item/CS_URS_2024_02/274361116"/>
    <hyperlink ref="F248" r:id="rId31" display="https://podminky.urs.cz/item/CS_URS_2024_02/334213211-P"/>
    <hyperlink ref="F257" r:id="rId32" display="https://podminky.urs.cz/item/CS_URS_2024_02/348321118"/>
    <hyperlink ref="F261" r:id="rId33" display="https://podminky.urs.cz/item/CS_URS_2024_02/348321191"/>
    <hyperlink ref="F264" r:id="rId34" display="https://podminky.urs.cz/item/CS_URS_2024_02/348351111"/>
    <hyperlink ref="F268" r:id="rId35" display="https://podminky.urs.cz/item/CS_URS_2024_02/348351311"/>
    <hyperlink ref="F271" r:id="rId36" display="https://podminky.urs.cz/item/CS_URS_2024_02/348361416"/>
    <hyperlink ref="F275" r:id="rId37" display="https://podminky.urs.cz/item/CS_URS_2024_02/388995212"/>
    <hyperlink ref="F283" r:id="rId38" display="https://podminky.urs.cz/item/CS_URS_2024_02/421321128"/>
    <hyperlink ref="F289" r:id="rId39" display="https://podminky.urs.cz/item/CS_URS_2024_02/421321192"/>
    <hyperlink ref="F292" r:id="rId40" display="https://podminky.urs.cz/item/CS_URS_2024_02/421351112"/>
    <hyperlink ref="F296" r:id="rId41" display="https://podminky.urs.cz/item/CS_URS_2024_02/421351212"/>
    <hyperlink ref="F305" r:id="rId42" display="https://podminky.urs.cz/item/CS_URS_2024_02/421361226"/>
    <hyperlink ref="F309" r:id="rId43" display="https://podminky.urs.cz/item/CS_URS_2024_02/428381313"/>
    <hyperlink ref="F316" r:id="rId44" display="https://podminky.urs.cz/item/CS_URS_2024_02/458311131"/>
    <hyperlink ref="F322" r:id="rId45" display="https://podminky.urs.cz/item/CS_URS_2024_02/465513157"/>
    <hyperlink ref="F328" r:id="rId46" display="https://podminky.urs.cz/item/CS_URS_2024_02/564851011"/>
    <hyperlink ref="F334" r:id="rId47" display="https://podminky.urs.cz/item/CS_URS_2024_02/573111112"/>
    <hyperlink ref="F340" r:id="rId48" display="https://podminky.urs.cz/item/CS_URS_2024_02/573231106"/>
    <hyperlink ref="F347" r:id="rId49" display="https://podminky.urs.cz/item/CS_URS_2024_02/577134141"/>
    <hyperlink ref="F354" r:id="rId50" display="https://podminky.urs.cz/item/CS_URS_2024_02/577145122"/>
    <hyperlink ref="F358" r:id="rId51" display="https://podminky.urs.cz/item/CS_URS_2024_02/577165122"/>
    <hyperlink ref="F365" r:id="rId52" display="https://podminky.urs.cz/item/CS_URS_2024_02/914112111"/>
    <hyperlink ref="F368" r:id="rId53" display="https://podminky.urs.cz/item/CS_URS_2024_02/916131213"/>
    <hyperlink ref="F377" r:id="rId54" display="https://podminky.urs.cz/item/CS_URS_2024_02/919735113"/>
    <hyperlink ref="F387" r:id="rId55" display="https://podminky.urs.cz/item/CS_URS_2024_02/961021112"/>
    <hyperlink ref="F390" r:id="rId56" display="https://podminky.urs.cz/item/CS_URS_2024_02/962021112"/>
    <hyperlink ref="F398" r:id="rId57" display="https://podminky.urs.cz/item/CS_URS_2024_02/963051111"/>
    <hyperlink ref="F422" r:id="rId58" display="https://podminky.urs.cz/item/CS_URS_2024_02/997013602"/>
    <hyperlink ref="F425" r:id="rId59" display="https://podminky.urs.cz/item/CS_URS_2024_02/997013645"/>
    <hyperlink ref="F429" r:id="rId60" display="https://podminky.urs.cz/item/CS_URS_2024_02/997013655"/>
    <hyperlink ref="F432" r:id="rId61" display="https://podminky.urs.cz/item/CS_URS_2024_02/997013873"/>
    <hyperlink ref="F436" r:id="rId62" display="https://podminky.urs.cz/item/CS_URS_2024_02/997211111"/>
    <hyperlink ref="F439" r:id="rId63" display="https://podminky.urs.cz/item/CS_URS_2024_02/997211511"/>
    <hyperlink ref="F442" r:id="rId64" display="https://podminky.urs.cz/item/CS_URS_2024_02/997211519"/>
    <hyperlink ref="F447" r:id="rId65" display="https://podminky.urs.cz/item/CS_URS_2024_02/998212111"/>
    <hyperlink ref="F452" r:id="rId66" display="https://podminky.urs.cz/item/CS_URS_2024_02/711111001"/>
    <hyperlink ref="F460" r:id="rId67" display="https://podminky.urs.cz/item/CS_URS_2024_02/711111002"/>
    <hyperlink ref="F468" r:id="rId68" display="https://podminky.urs.cz/item/CS_URS_2024_02/711111052"/>
    <hyperlink ref="F475" r:id="rId69" display="https://podminky.urs.cz/item/CS_URS_2024_02/711112001"/>
    <hyperlink ref="F482" r:id="rId70" display="https://podminky.urs.cz/item/CS_URS_2024_02/711141559"/>
    <hyperlink ref="F489" r:id="rId71" display="https://podminky.urs.cz/item/CS_URS_2024_02/711199095"/>
    <hyperlink ref="F494" r:id="rId72" display="https://podminky.urs.cz/item/CS_URS_2024_02/998711111"/>
    <hyperlink ref="F532" r:id="rId73" display="https://podminky.urs.cz/item/CS_URS_2024_02/049002000"/>
    <hyperlink ref="F537" r:id="rId74" display="https://podminky.urs.cz/item/CS_URS_2024_02/07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755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756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757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758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759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760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761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762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763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764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765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80</v>
      </c>
      <c r="F18" s="287" t="s">
        <v>766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767</v>
      </c>
      <c r="F19" s="287" t="s">
        <v>768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769</v>
      </c>
      <c r="F20" s="287" t="s">
        <v>770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771</v>
      </c>
      <c r="F21" s="287" t="s">
        <v>772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773</v>
      </c>
      <c r="F22" s="287" t="s">
        <v>774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85</v>
      </c>
      <c r="F23" s="287" t="s">
        <v>775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776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777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778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779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780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781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782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783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784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118</v>
      </c>
      <c r="F36" s="287"/>
      <c r="G36" s="287" t="s">
        <v>785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786</v>
      </c>
      <c r="F37" s="287"/>
      <c r="G37" s="287" t="s">
        <v>787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55</v>
      </c>
      <c r="F38" s="287"/>
      <c r="G38" s="287" t="s">
        <v>788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56</v>
      </c>
      <c r="F39" s="287"/>
      <c r="G39" s="287" t="s">
        <v>789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119</v>
      </c>
      <c r="F40" s="287"/>
      <c r="G40" s="287" t="s">
        <v>790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120</v>
      </c>
      <c r="F41" s="287"/>
      <c r="G41" s="287" t="s">
        <v>791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792</v>
      </c>
      <c r="F42" s="287"/>
      <c r="G42" s="287" t="s">
        <v>793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794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795</v>
      </c>
      <c r="F44" s="287"/>
      <c r="G44" s="287" t="s">
        <v>796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122</v>
      </c>
      <c r="F45" s="287"/>
      <c r="G45" s="287" t="s">
        <v>797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798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799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800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801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802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803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804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805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806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807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808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809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810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811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812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813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814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815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816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817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818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819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820</v>
      </c>
      <c r="D76" s="305"/>
      <c r="E76" s="305"/>
      <c r="F76" s="305" t="s">
        <v>821</v>
      </c>
      <c r="G76" s="306"/>
      <c r="H76" s="305" t="s">
        <v>56</v>
      </c>
      <c r="I76" s="305" t="s">
        <v>59</v>
      </c>
      <c r="J76" s="305" t="s">
        <v>822</v>
      </c>
      <c r="K76" s="304"/>
    </row>
    <row r="77" s="1" customFormat="1" ht="17.25" customHeight="1">
      <c r="B77" s="302"/>
      <c r="C77" s="307" t="s">
        <v>823</v>
      </c>
      <c r="D77" s="307"/>
      <c r="E77" s="307"/>
      <c r="F77" s="308" t="s">
        <v>824</v>
      </c>
      <c r="G77" s="309"/>
      <c r="H77" s="307"/>
      <c r="I77" s="307"/>
      <c r="J77" s="307" t="s">
        <v>825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55</v>
      </c>
      <c r="D79" s="312"/>
      <c r="E79" s="312"/>
      <c r="F79" s="313" t="s">
        <v>826</v>
      </c>
      <c r="G79" s="314"/>
      <c r="H79" s="290" t="s">
        <v>827</v>
      </c>
      <c r="I79" s="290" t="s">
        <v>828</v>
      </c>
      <c r="J79" s="290">
        <v>20</v>
      </c>
      <c r="K79" s="304"/>
    </row>
    <row r="80" s="1" customFormat="1" ht="15" customHeight="1">
      <c r="B80" s="302"/>
      <c r="C80" s="290" t="s">
        <v>829</v>
      </c>
      <c r="D80" s="290"/>
      <c r="E80" s="290"/>
      <c r="F80" s="313" t="s">
        <v>826</v>
      </c>
      <c r="G80" s="314"/>
      <c r="H80" s="290" t="s">
        <v>830</v>
      </c>
      <c r="I80" s="290" t="s">
        <v>828</v>
      </c>
      <c r="J80" s="290">
        <v>120</v>
      </c>
      <c r="K80" s="304"/>
    </row>
    <row r="81" s="1" customFormat="1" ht="15" customHeight="1">
      <c r="B81" s="315"/>
      <c r="C81" s="290" t="s">
        <v>831</v>
      </c>
      <c r="D81" s="290"/>
      <c r="E81" s="290"/>
      <c r="F81" s="313" t="s">
        <v>832</v>
      </c>
      <c r="G81" s="314"/>
      <c r="H81" s="290" t="s">
        <v>833</v>
      </c>
      <c r="I81" s="290" t="s">
        <v>828</v>
      </c>
      <c r="J81" s="290">
        <v>50</v>
      </c>
      <c r="K81" s="304"/>
    </row>
    <row r="82" s="1" customFormat="1" ht="15" customHeight="1">
      <c r="B82" s="315"/>
      <c r="C82" s="290" t="s">
        <v>834</v>
      </c>
      <c r="D82" s="290"/>
      <c r="E82" s="290"/>
      <c r="F82" s="313" t="s">
        <v>826</v>
      </c>
      <c r="G82" s="314"/>
      <c r="H82" s="290" t="s">
        <v>835</v>
      </c>
      <c r="I82" s="290" t="s">
        <v>836</v>
      </c>
      <c r="J82" s="290"/>
      <c r="K82" s="304"/>
    </row>
    <row r="83" s="1" customFormat="1" ht="15" customHeight="1">
      <c r="B83" s="315"/>
      <c r="C83" s="316" t="s">
        <v>837</v>
      </c>
      <c r="D83" s="316"/>
      <c r="E83" s="316"/>
      <c r="F83" s="317" t="s">
        <v>832</v>
      </c>
      <c r="G83" s="316"/>
      <c r="H83" s="316" t="s">
        <v>838</v>
      </c>
      <c r="I83" s="316" t="s">
        <v>828</v>
      </c>
      <c r="J83" s="316">
        <v>15</v>
      </c>
      <c r="K83" s="304"/>
    </row>
    <row r="84" s="1" customFormat="1" ht="15" customHeight="1">
      <c r="B84" s="315"/>
      <c r="C84" s="316" t="s">
        <v>839</v>
      </c>
      <c r="D84" s="316"/>
      <c r="E84" s="316"/>
      <c r="F84" s="317" t="s">
        <v>832</v>
      </c>
      <c r="G84" s="316"/>
      <c r="H84" s="316" t="s">
        <v>840</v>
      </c>
      <c r="I84" s="316" t="s">
        <v>828</v>
      </c>
      <c r="J84" s="316">
        <v>15</v>
      </c>
      <c r="K84" s="304"/>
    </row>
    <row r="85" s="1" customFormat="1" ht="15" customHeight="1">
      <c r="B85" s="315"/>
      <c r="C85" s="316" t="s">
        <v>841</v>
      </c>
      <c r="D85" s="316"/>
      <c r="E85" s="316"/>
      <c r="F85" s="317" t="s">
        <v>832</v>
      </c>
      <c r="G85" s="316"/>
      <c r="H85" s="316" t="s">
        <v>842</v>
      </c>
      <c r="I85" s="316" t="s">
        <v>828</v>
      </c>
      <c r="J85" s="316">
        <v>20</v>
      </c>
      <c r="K85" s="304"/>
    </row>
    <row r="86" s="1" customFormat="1" ht="15" customHeight="1">
      <c r="B86" s="315"/>
      <c r="C86" s="316" t="s">
        <v>843</v>
      </c>
      <c r="D86" s="316"/>
      <c r="E86" s="316"/>
      <c r="F86" s="317" t="s">
        <v>832</v>
      </c>
      <c r="G86" s="316"/>
      <c r="H86" s="316" t="s">
        <v>844</v>
      </c>
      <c r="I86" s="316" t="s">
        <v>828</v>
      </c>
      <c r="J86" s="316">
        <v>20</v>
      </c>
      <c r="K86" s="304"/>
    </row>
    <row r="87" s="1" customFormat="1" ht="15" customHeight="1">
      <c r="B87" s="315"/>
      <c r="C87" s="290" t="s">
        <v>845</v>
      </c>
      <c r="D87" s="290"/>
      <c r="E87" s="290"/>
      <c r="F87" s="313" t="s">
        <v>832</v>
      </c>
      <c r="G87" s="314"/>
      <c r="H87" s="290" t="s">
        <v>846</v>
      </c>
      <c r="I87" s="290" t="s">
        <v>828</v>
      </c>
      <c r="J87" s="290">
        <v>50</v>
      </c>
      <c r="K87" s="304"/>
    </row>
    <row r="88" s="1" customFormat="1" ht="15" customHeight="1">
      <c r="B88" s="315"/>
      <c r="C88" s="290" t="s">
        <v>847</v>
      </c>
      <c r="D88" s="290"/>
      <c r="E88" s="290"/>
      <c r="F88" s="313" t="s">
        <v>832</v>
      </c>
      <c r="G88" s="314"/>
      <c r="H88" s="290" t="s">
        <v>848</v>
      </c>
      <c r="I88" s="290" t="s">
        <v>828</v>
      </c>
      <c r="J88" s="290">
        <v>20</v>
      </c>
      <c r="K88" s="304"/>
    </row>
    <row r="89" s="1" customFormat="1" ht="15" customHeight="1">
      <c r="B89" s="315"/>
      <c r="C89" s="290" t="s">
        <v>849</v>
      </c>
      <c r="D89" s="290"/>
      <c r="E89" s="290"/>
      <c r="F89" s="313" t="s">
        <v>832</v>
      </c>
      <c r="G89" s="314"/>
      <c r="H89" s="290" t="s">
        <v>850</v>
      </c>
      <c r="I89" s="290" t="s">
        <v>828</v>
      </c>
      <c r="J89" s="290">
        <v>20</v>
      </c>
      <c r="K89" s="304"/>
    </row>
    <row r="90" s="1" customFormat="1" ht="15" customHeight="1">
      <c r="B90" s="315"/>
      <c r="C90" s="290" t="s">
        <v>851</v>
      </c>
      <c r="D90" s="290"/>
      <c r="E90" s="290"/>
      <c r="F90" s="313" t="s">
        <v>832</v>
      </c>
      <c r="G90" s="314"/>
      <c r="H90" s="290" t="s">
        <v>852</v>
      </c>
      <c r="I90" s="290" t="s">
        <v>828</v>
      </c>
      <c r="J90" s="290">
        <v>50</v>
      </c>
      <c r="K90" s="304"/>
    </row>
    <row r="91" s="1" customFormat="1" ht="15" customHeight="1">
      <c r="B91" s="315"/>
      <c r="C91" s="290" t="s">
        <v>853</v>
      </c>
      <c r="D91" s="290"/>
      <c r="E91" s="290"/>
      <c r="F91" s="313" t="s">
        <v>832</v>
      </c>
      <c r="G91" s="314"/>
      <c r="H91" s="290" t="s">
        <v>853</v>
      </c>
      <c r="I91" s="290" t="s">
        <v>828</v>
      </c>
      <c r="J91" s="290">
        <v>50</v>
      </c>
      <c r="K91" s="304"/>
    </row>
    <row r="92" s="1" customFormat="1" ht="15" customHeight="1">
      <c r="B92" s="315"/>
      <c r="C92" s="290" t="s">
        <v>854</v>
      </c>
      <c r="D92" s="290"/>
      <c r="E92" s="290"/>
      <c r="F92" s="313" t="s">
        <v>832</v>
      </c>
      <c r="G92" s="314"/>
      <c r="H92" s="290" t="s">
        <v>855</v>
      </c>
      <c r="I92" s="290" t="s">
        <v>828</v>
      </c>
      <c r="J92" s="290">
        <v>255</v>
      </c>
      <c r="K92" s="304"/>
    </row>
    <row r="93" s="1" customFormat="1" ht="15" customHeight="1">
      <c r="B93" s="315"/>
      <c r="C93" s="290" t="s">
        <v>856</v>
      </c>
      <c r="D93" s="290"/>
      <c r="E93" s="290"/>
      <c r="F93" s="313" t="s">
        <v>826</v>
      </c>
      <c r="G93" s="314"/>
      <c r="H93" s="290" t="s">
        <v>857</v>
      </c>
      <c r="I93" s="290" t="s">
        <v>858</v>
      </c>
      <c r="J93" s="290"/>
      <c r="K93" s="304"/>
    </row>
    <row r="94" s="1" customFormat="1" ht="15" customHeight="1">
      <c r="B94" s="315"/>
      <c r="C94" s="290" t="s">
        <v>859</v>
      </c>
      <c r="D94" s="290"/>
      <c r="E94" s="290"/>
      <c r="F94" s="313" t="s">
        <v>826</v>
      </c>
      <c r="G94" s="314"/>
      <c r="H94" s="290" t="s">
        <v>860</v>
      </c>
      <c r="I94" s="290" t="s">
        <v>861</v>
      </c>
      <c r="J94" s="290"/>
      <c r="K94" s="304"/>
    </row>
    <row r="95" s="1" customFormat="1" ht="15" customHeight="1">
      <c r="B95" s="315"/>
      <c r="C95" s="290" t="s">
        <v>862</v>
      </c>
      <c r="D95" s="290"/>
      <c r="E95" s="290"/>
      <c r="F95" s="313" t="s">
        <v>826</v>
      </c>
      <c r="G95" s="314"/>
      <c r="H95" s="290" t="s">
        <v>862</v>
      </c>
      <c r="I95" s="290" t="s">
        <v>861</v>
      </c>
      <c r="J95" s="290"/>
      <c r="K95" s="304"/>
    </row>
    <row r="96" s="1" customFormat="1" ht="15" customHeight="1">
      <c r="B96" s="315"/>
      <c r="C96" s="290" t="s">
        <v>40</v>
      </c>
      <c r="D96" s="290"/>
      <c r="E96" s="290"/>
      <c r="F96" s="313" t="s">
        <v>826</v>
      </c>
      <c r="G96" s="314"/>
      <c r="H96" s="290" t="s">
        <v>863</v>
      </c>
      <c r="I96" s="290" t="s">
        <v>861</v>
      </c>
      <c r="J96" s="290"/>
      <c r="K96" s="304"/>
    </row>
    <row r="97" s="1" customFormat="1" ht="15" customHeight="1">
      <c r="B97" s="315"/>
      <c r="C97" s="290" t="s">
        <v>50</v>
      </c>
      <c r="D97" s="290"/>
      <c r="E97" s="290"/>
      <c r="F97" s="313" t="s">
        <v>826</v>
      </c>
      <c r="G97" s="314"/>
      <c r="H97" s="290" t="s">
        <v>864</v>
      </c>
      <c r="I97" s="290" t="s">
        <v>861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865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820</v>
      </c>
      <c r="D103" s="305"/>
      <c r="E103" s="305"/>
      <c r="F103" s="305" t="s">
        <v>821</v>
      </c>
      <c r="G103" s="306"/>
      <c r="H103" s="305" t="s">
        <v>56</v>
      </c>
      <c r="I103" s="305" t="s">
        <v>59</v>
      </c>
      <c r="J103" s="305" t="s">
        <v>822</v>
      </c>
      <c r="K103" s="304"/>
    </row>
    <row r="104" s="1" customFormat="1" ht="17.25" customHeight="1">
      <c r="B104" s="302"/>
      <c r="C104" s="307" t="s">
        <v>823</v>
      </c>
      <c r="D104" s="307"/>
      <c r="E104" s="307"/>
      <c r="F104" s="308" t="s">
        <v>824</v>
      </c>
      <c r="G104" s="309"/>
      <c r="H104" s="307"/>
      <c r="I104" s="307"/>
      <c r="J104" s="307" t="s">
        <v>825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55</v>
      </c>
      <c r="D106" s="312"/>
      <c r="E106" s="312"/>
      <c r="F106" s="313" t="s">
        <v>826</v>
      </c>
      <c r="G106" s="290"/>
      <c r="H106" s="290" t="s">
        <v>866</v>
      </c>
      <c r="I106" s="290" t="s">
        <v>828</v>
      </c>
      <c r="J106" s="290">
        <v>20</v>
      </c>
      <c r="K106" s="304"/>
    </row>
    <row r="107" s="1" customFormat="1" ht="15" customHeight="1">
      <c r="B107" s="302"/>
      <c r="C107" s="290" t="s">
        <v>829</v>
      </c>
      <c r="D107" s="290"/>
      <c r="E107" s="290"/>
      <c r="F107" s="313" t="s">
        <v>826</v>
      </c>
      <c r="G107" s="290"/>
      <c r="H107" s="290" t="s">
        <v>866</v>
      </c>
      <c r="I107" s="290" t="s">
        <v>828</v>
      </c>
      <c r="J107" s="290">
        <v>120</v>
      </c>
      <c r="K107" s="304"/>
    </row>
    <row r="108" s="1" customFormat="1" ht="15" customHeight="1">
      <c r="B108" s="315"/>
      <c r="C108" s="290" t="s">
        <v>831</v>
      </c>
      <c r="D108" s="290"/>
      <c r="E108" s="290"/>
      <c r="F108" s="313" t="s">
        <v>832</v>
      </c>
      <c r="G108" s="290"/>
      <c r="H108" s="290" t="s">
        <v>866</v>
      </c>
      <c r="I108" s="290" t="s">
        <v>828</v>
      </c>
      <c r="J108" s="290">
        <v>50</v>
      </c>
      <c r="K108" s="304"/>
    </row>
    <row r="109" s="1" customFormat="1" ht="15" customHeight="1">
      <c r="B109" s="315"/>
      <c r="C109" s="290" t="s">
        <v>834</v>
      </c>
      <c r="D109" s="290"/>
      <c r="E109" s="290"/>
      <c r="F109" s="313" t="s">
        <v>826</v>
      </c>
      <c r="G109" s="290"/>
      <c r="H109" s="290" t="s">
        <v>866</v>
      </c>
      <c r="I109" s="290" t="s">
        <v>836</v>
      </c>
      <c r="J109" s="290"/>
      <c r="K109" s="304"/>
    </row>
    <row r="110" s="1" customFormat="1" ht="15" customHeight="1">
      <c r="B110" s="315"/>
      <c r="C110" s="290" t="s">
        <v>845</v>
      </c>
      <c r="D110" s="290"/>
      <c r="E110" s="290"/>
      <c r="F110" s="313" t="s">
        <v>832</v>
      </c>
      <c r="G110" s="290"/>
      <c r="H110" s="290" t="s">
        <v>866</v>
      </c>
      <c r="I110" s="290" t="s">
        <v>828</v>
      </c>
      <c r="J110" s="290">
        <v>50</v>
      </c>
      <c r="K110" s="304"/>
    </row>
    <row r="111" s="1" customFormat="1" ht="15" customHeight="1">
      <c r="B111" s="315"/>
      <c r="C111" s="290" t="s">
        <v>853</v>
      </c>
      <c r="D111" s="290"/>
      <c r="E111" s="290"/>
      <c r="F111" s="313" t="s">
        <v>832</v>
      </c>
      <c r="G111" s="290"/>
      <c r="H111" s="290" t="s">
        <v>866</v>
      </c>
      <c r="I111" s="290" t="s">
        <v>828</v>
      </c>
      <c r="J111" s="290">
        <v>50</v>
      </c>
      <c r="K111" s="304"/>
    </row>
    <row r="112" s="1" customFormat="1" ht="15" customHeight="1">
      <c r="B112" s="315"/>
      <c r="C112" s="290" t="s">
        <v>851</v>
      </c>
      <c r="D112" s="290"/>
      <c r="E112" s="290"/>
      <c r="F112" s="313" t="s">
        <v>832</v>
      </c>
      <c r="G112" s="290"/>
      <c r="H112" s="290" t="s">
        <v>866</v>
      </c>
      <c r="I112" s="290" t="s">
        <v>828</v>
      </c>
      <c r="J112" s="290">
        <v>50</v>
      </c>
      <c r="K112" s="304"/>
    </row>
    <row r="113" s="1" customFormat="1" ht="15" customHeight="1">
      <c r="B113" s="315"/>
      <c r="C113" s="290" t="s">
        <v>55</v>
      </c>
      <c r="D113" s="290"/>
      <c r="E113" s="290"/>
      <c r="F113" s="313" t="s">
        <v>826</v>
      </c>
      <c r="G113" s="290"/>
      <c r="H113" s="290" t="s">
        <v>867</v>
      </c>
      <c r="I113" s="290" t="s">
        <v>828</v>
      </c>
      <c r="J113" s="290">
        <v>20</v>
      </c>
      <c r="K113" s="304"/>
    </row>
    <row r="114" s="1" customFormat="1" ht="15" customHeight="1">
      <c r="B114" s="315"/>
      <c r="C114" s="290" t="s">
        <v>868</v>
      </c>
      <c r="D114" s="290"/>
      <c r="E114" s="290"/>
      <c r="F114" s="313" t="s">
        <v>826</v>
      </c>
      <c r="G114" s="290"/>
      <c r="H114" s="290" t="s">
        <v>869</v>
      </c>
      <c r="I114" s="290" t="s">
        <v>828</v>
      </c>
      <c r="J114" s="290">
        <v>120</v>
      </c>
      <c r="K114" s="304"/>
    </row>
    <row r="115" s="1" customFormat="1" ht="15" customHeight="1">
      <c r="B115" s="315"/>
      <c r="C115" s="290" t="s">
        <v>40</v>
      </c>
      <c r="D115" s="290"/>
      <c r="E115" s="290"/>
      <c r="F115" s="313" t="s">
        <v>826</v>
      </c>
      <c r="G115" s="290"/>
      <c r="H115" s="290" t="s">
        <v>870</v>
      </c>
      <c r="I115" s="290" t="s">
        <v>861</v>
      </c>
      <c r="J115" s="290"/>
      <c r="K115" s="304"/>
    </row>
    <row r="116" s="1" customFormat="1" ht="15" customHeight="1">
      <c r="B116" s="315"/>
      <c r="C116" s="290" t="s">
        <v>50</v>
      </c>
      <c r="D116" s="290"/>
      <c r="E116" s="290"/>
      <c r="F116" s="313" t="s">
        <v>826</v>
      </c>
      <c r="G116" s="290"/>
      <c r="H116" s="290" t="s">
        <v>871</v>
      </c>
      <c r="I116" s="290" t="s">
        <v>861</v>
      </c>
      <c r="J116" s="290"/>
      <c r="K116" s="304"/>
    </row>
    <row r="117" s="1" customFormat="1" ht="15" customHeight="1">
      <c r="B117" s="315"/>
      <c r="C117" s="290" t="s">
        <v>59</v>
      </c>
      <c r="D117" s="290"/>
      <c r="E117" s="290"/>
      <c r="F117" s="313" t="s">
        <v>826</v>
      </c>
      <c r="G117" s="290"/>
      <c r="H117" s="290" t="s">
        <v>872</v>
      </c>
      <c r="I117" s="290" t="s">
        <v>873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874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820</v>
      </c>
      <c r="D123" s="305"/>
      <c r="E123" s="305"/>
      <c r="F123" s="305" t="s">
        <v>821</v>
      </c>
      <c r="G123" s="306"/>
      <c r="H123" s="305" t="s">
        <v>56</v>
      </c>
      <c r="I123" s="305" t="s">
        <v>59</v>
      </c>
      <c r="J123" s="305" t="s">
        <v>822</v>
      </c>
      <c r="K123" s="334"/>
    </row>
    <row r="124" s="1" customFormat="1" ht="17.25" customHeight="1">
      <c r="B124" s="333"/>
      <c r="C124" s="307" t="s">
        <v>823</v>
      </c>
      <c r="D124" s="307"/>
      <c r="E124" s="307"/>
      <c r="F124" s="308" t="s">
        <v>824</v>
      </c>
      <c r="G124" s="309"/>
      <c r="H124" s="307"/>
      <c r="I124" s="307"/>
      <c r="J124" s="307" t="s">
        <v>825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829</v>
      </c>
      <c r="D126" s="312"/>
      <c r="E126" s="312"/>
      <c r="F126" s="313" t="s">
        <v>826</v>
      </c>
      <c r="G126" s="290"/>
      <c r="H126" s="290" t="s">
        <v>866</v>
      </c>
      <c r="I126" s="290" t="s">
        <v>828</v>
      </c>
      <c r="J126" s="290">
        <v>120</v>
      </c>
      <c r="K126" s="338"/>
    </row>
    <row r="127" s="1" customFormat="1" ht="15" customHeight="1">
      <c r="B127" s="335"/>
      <c r="C127" s="290" t="s">
        <v>875</v>
      </c>
      <c r="D127" s="290"/>
      <c r="E127" s="290"/>
      <c r="F127" s="313" t="s">
        <v>826</v>
      </c>
      <c r="G127" s="290"/>
      <c r="H127" s="290" t="s">
        <v>876</v>
      </c>
      <c r="I127" s="290" t="s">
        <v>828</v>
      </c>
      <c r="J127" s="290" t="s">
        <v>877</v>
      </c>
      <c r="K127" s="338"/>
    </row>
    <row r="128" s="1" customFormat="1" ht="15" customHeight="1">
      <c r="B128" s="335"/>
      <c r="C128" s="290" t="s">
        <v>85</v>
      </c>
      <c r="D128" s="290"/>
      <c r="E128" s="290"/>
      <c r="F128" s="313" t="s">
        <v>826</v>
      </c>
      <c r="G128" s="290"/>
      <c r="H128" s="290" t="s">
        <v>878</v>
      </c>
      <c r="I128" s="290" t="s">
        <v>828</v>
      </c>
      <c r="J128" s="290" t="s">
        <v>877</v>
      </c>
      <c r="K128" s="338"/>
    </row>
    <row r="129" s="1" customFormat="1" ht="15" customHeight="1">
      <c r="B129" s="335"/>
      <c r="C129" s="290" t="s">
        <v>837</v>
      </c>
      <c r="D129" s="290"/>
      <c r="E129" s="290"/>
      <c r="F129" s="313" t="s">
        <v>832</v>
      </c>
      <c r="G129" s="290"/>
      <c r="H129" s="290" t="s">
        <v>838</v>
      </c>
      <c r="I129" s="290" t="s">
        <v>828</v>
      </c>
      <c r="J129" s="290">
        <v>15</v>
      </c>
      <c r="K129" s="338"/>
    </row>
    <row r="130" s="1" customFormat="1" ht="15" customHeight="1">
      <c r="B130" s="335"/>
      <c r="C130" s="316" t="s">
        <v>839</v>
      </c>
      <c r="D130" s="316"/>
      <c r="E130" s="316"/>
      <c r="F130" s="317" t="s">
        <v>832</v>
      </c>
      <c r="G130" s="316"/>
      <c r="H130" s="316" t="s">
        <v>840</v>
      </c>
      <c r="I130" s="316" t="s">
        <v>828</v>
      </c>
      <c r="J130" s="316">
        <v>15</v>
      </c>
      <c r="K130" s="338"/>
    </row>
    <row r="131" s="1" customFormat="1" ht="15" customHeight="1">
      <c r="B131" s="335"/>
      <c r="C131" s="316" t="s">
        <v>841</v>
      </c>
      <c r="D131" s="316"/>
      <c r="E131" s="316"/>
      <c r="F131" s="317" t="s">
        <v>832</v>
      </c>
      <c r="G131" s="316"/>
      <c r="H131" s="316" t="s">
        <v>842</v>
      </c>
      <c r="I131" s="316" t="s">
        <v>828</v>
      </c>
      <c r="J131" s="316">
        <v>20</v>
      </c>
      <c r="K131" s="338"/>
    </row>
    <row r="132" s="1" customFormat="1" ht="15" customHeight="1">
      <c r="B132" s="335"/>
      <c r="C132" s="316" t="s">
        <v>843</v>
      </c>
      <c r="D132" s="316"/>
      <c r="E132" s="316"/>
      <c r="F132" s="317" t="s">
        <v>832</v>
      </c>
      <c r="G132" s="316"/>
      <c r="H132" s="316" t="s">
        <v>844</v>
      </c>
      <c r="I132" s="316" t="s">
        <v>828</v>
      </c>
      <c r="J132" s="316">
        <v>20</v>
      </c>
      <c r="K132" s="338"/>
    </row>
    <row r="133" s="1" customFormat="1" ht="15" customHeight="1">
      <c r="B133" s="335"/>
      <c r="C133" s="290" t="s">
        <v>831</v>
      </c>
      <c r="D133" s="290"/>
      <c r="E133" s="290"/>
      <c r="F133" s="313" t="s">
        <v>832</v>
      </c>
      <c r="G133" s="290"/>
      <c r="H133" s="290" t="s">
        <v>866</v>
      </c>
      <c r="I133" s="290" t="s">
        <v>828</v>
      </c>
      <c r="J133" s="290">
        <v>50</v>
      </c>
      <c r="K133" s="338"/>
    </row>
    <row r="134" s="1" customFormat="1" ht="15" customHeight="1">
      <c r="B134" s="335"/>
      <c r="C134" s="290" t="s">
        <v>845</v>
      </c>
      <c r="D134" s="290"/>
      <c r="E134" s="290"/>
      <c r="F134" s="313" t="s">
        <v>832</v>
      </c>
      <c r="G134" s="290"/>
      <c r="H134" s="290" t="s">
        <v>866</v>
      </c>
      <c r="I134" s="290" t="s">
        <v>828</v>
      </c>
      <c r="J134" s="290">
        <v>50</v>
      </c>
      <c r="K134" s="338"/>
    </row>
    <row r="135" s="1" customFormat="1" ht="15" customHeight="1">
      <c r="B135" s="335"/>
      <c r="C135" s="290" t="s">
        <v>851</v>
      </c>
      <c r="D135" s="290"/>
      <c r="E135" s="290"/>
      <c r="F135" s="313" t="s">
        <v>832</v>
      </c>
      <c r="G135" s="290"/>
      <c r="H135" s="290" t="s">
        <v>866</v>
      </c>
      <c r="I135" s="290" t="s">
        <v>828</v>
      </c>
      <c r="J135" s="290">
        <v>50</v>
      </c>
      <c r="K135" s="338"/>
    </row>
    <row r="136" s="1" customFormat="1" ht="15" customHeight="1">
      <c r="B136" s="335"/>
      <c r="C136" s="290" t="s">
        <v>853</v>
      </c>
      <c r="D136" s="290"/>
      <c r="E136" s="290"/>
      <c r="F136" s="313" t="s">
        <v>832</v>
      </c>
      <c r="G136" s="290"/>
      <c r="H136" s="290" t="s">
        <v>866</v>
      </c>
      <c r="I136" s="290" t="s">
        <v>828</v>
      </c>
      <c r="J136" s="290">
        <v>50</v>
      </c>
      <c r="K136" s="338"/>
    </row>
    <row r="137" s="1" customFormat="1" ht="15" customHeight="1">
      <c r="B137" s="335"/>
      <c r="C137" s="290" t="s">
        <v>854</v>
      </c>
      <c r="D137" s="290"/>
      <c r="E137" s="290"/>
      <c r="F137" s="313" t="s">
        <v>832</v>
      </c>
      <c r="G137" s="290"/>
      <c r="H137" s="290" t="s">
        <v>879</v>
      </c>
      <c r="I137" s="290" t="s">
        <v>828</v>
      </c>
      <c r="J137" s="290">
        <v>255</v>
      </c>
      <c r="K137" s="338"/>
    </row>
    <row r="138" s="1" customFormat="1" ht="15" customHeight="1">
      <c r="B138" s="335"/>
      <c r="C138" s="290" t="s">
        <v>856</v>
      </c>
      <c r="D138" s="290"/>
      <c r="E138" s="290"/>
      <c r="F138" s="313" t="s">
        <v>826</v>
      </c>
      <c r="G138" s="290"/>
      <c r="H138" s="290" t="s">
        <v>880</v>
      </c>
      <c r="I138" s="290" t="s">
        <v>858</v>
      </c>
      <c r="J138" s="290"/>
      <c r="K138" s="338"/>
    </row>
    <row r="139" s="1" customFormat="1" ht="15" customHeight="1">
      <c r="B139" s="335"/>
      <c r="C139" s="290" t="s">
        <v>859</v>
      </c>
      <c r="D139" s="290"/>
      <c r="E139" s="290"/>
      <c r="F139" s="313" t="s">
        <v>826</v>
      </c>
      <c r="G139" s="290"/>
      <c r="H139" s="290" t="s">
        <v>881</v>
      </c>
      <c r="I139" s="290" t="s">
        <v>861</v>
      </c>
      <c r="J139" s="290"/>
      <c r="K139" s="338"/>
    </row>
    <row r="140" s="1" customFormat="1" ht="15" customHeight="1">
      <c r="B140" s="335"/>
      <c r="C140" s="290" t="s">
        <v>862</v>
      </c>
      <c r="D140" s="290"/>
      <c r="E140" s="290"/>
      <c r="F140" s="313" t="s">
        <v>826</v>
      </c>
      <c r="G140" s="290"/>
      <c r="H140" s="290" t="s">
        <v>862</v>
      </c>
      <c r="I140" s="290" t="s">
        <v>861</v>
      </c>
      <c r="J140" s="290"/>
      <c r="K140" s="338"/>
    </row>
    <row r="141" s="1" customFormat="1" ht="15" customHeight="1">
      <c r="B141" s="335"/>
      <c r="C141" s="290" t="s">
        <v>40</v>
      </c>
      <c r="D141" s="290"/>
      <c r="E141" s="290"/>
      <c r="F141" s="313" t="s">
        <v>826</v>
      </c>
      <c r="G141" s="290"/>
      <c r="H141" s="290" t="s">
        <v>882</v>
      </c>
      <c r="I141" s="290" t="s">
        <v>861</v>
      </c>
      <c r="J141" s="290"/>
      <c r="K141" s="338"/>
    </row>
    <row r="142" s="1" customFormat="1" ht="15" customHeight="1">
      <c r="B142" s="335"/>
      <c r="C142" s="290" t="s">
        <v>883</v>
      </c>
      <c r="D142" s="290"/>
      <c r="E142" s="290"/>
      <c r="F142" s="313" t="s">
        <v>826</v>
      </c>
      <c r="G142" s="290"/>
      <c r="H142" s="290" t="s">
        <v>884</v>
      </c>
      <c r="I142" s="290" t="s">
        <v>861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885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820</v>
      </c>
      <c r="D148" s="305"/>
      <c r="E148" s="305"/>
      <c r="F148" s="305" t="s">
        <v>821</v>
      </c>
      <c r="G148" s="306"/>
      <c r="H148" s="305" t="s">
        <v>56</v>
      </c>
      <c r="I148" s="305" t="s">
        <v>59</v>
      </c>
      <c r="J148" s="305" t="s">
        <v>822</v>
      </c>
      <c r="K148" s="304"/>
    </row>
    <row r="149" s="1" customFormat="1" ht="17.25" customHeight="1">
      <c r="B149" s="302"/>
      <c r="C149" s="307" t="s">
        <v>823</v>
      </c>
      <c r="D149" s="307"/>
      <c r="E149" s="307"/>
      <c r="F149" s="308" t="s">
        <v>824</v>
      </c>
      <c r="G149" s="309"/>
      <c r="H149" s="307"/>
      <c r="I149" s="307"/>
      <c r="J149" s="307" t="s">
        <v>825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829</v>
      </c>
      <c r="D151" s="290"/>
      <c r="E151" s="290"/>
      <c r="F151" s="343" t="s">
        <v>826</v>
      </c>
      <c r="G151" s="290"/>
      <c r="H151" s="342" t="s">
        <v>866</v>
      </c>
      <c r="I151" s="342" t="s">
        <v>828</v>
      </c>
      <c r="J151" s="342">
        <v>120</v>
      </c>
      <c r="K151" s="338"/>
    </row>
    <row r="152" s="1" customFormat="1" ht="15" customHeight="1">
      <c r="B152" s="315"/>
      <c r="C152" s="342" t="s">
        <v>875</v>
      </c>
      <c r="D152" s="290"/>
      <c r="E152" s="290"/>
      <c r="F152" s="343" t="s">
        <v>826</v>
      </c>
      <c r="G152" s="290"/>
      <c r="H152" s="342" t="s">
        <v>886</v>
      </c>
      <c r="I152" s="342" t="s">
        <v>828</v>
      </c>
      <c r="J152" s="342" t="s">
        <v>877</v>
      </c>
      <c r="K152" s="338"/>
    </row>
    <row r="153" s="1" customFormat="1" ht="15" customHeight="1">
      <c r="B153" s="315"/>
      <c r="C153" s="342" t="s">
        <v>85</v>
      </c>
      <c r="D153" s="290"/>
      <c r="E153" s="290"/>
      <c r="F153" s="343" t="s">
        <v>826</v>
      </c>
      <c r="G153" s="290"/>
      <c r="H153" s="342" t="s">
        <v>887</v>
      </c>
      <c r="I153" s="342" t="s">
        <v>828</v>
      </c>
      <c r="J153" s="342" t="s">
        <v>877</v>
      </c>
      <c r="K153" s="338"/>
    </row>
    <row r="154" s="1" customFormat="1" ht="15" customHeight="1">
      <c r="B154" s="315"/>
      <c r="C154" s="342" t="s">
        <v>831</v>
      </c>
      <c r="D154" s="290"/>
      <c r="E154" s="290"/>
      <c r="F154" s="343" t="s">
        <v>832</v>
      </c>
      <c r="G154" s="290"/>
      <c r="H154" s="342" t="s">
        <v>866</v>
      </c>
      <c r="I154" s="342" t="s">
        <v>828</v>
      </c>
      <c r="J154" s="342">
        <v>50</v>
      </c>
      <c r="K154" s="338"/>
    </row>
    <row r="155" s="1" customFormat="1" ht="15" customHeight="1">
      <c r="B155" s="315"/>
      <c r="C155" s="342" t="s">
        <v>834</v>
      </c>
      <c r="D155" s="290"/>
      <c r="E155" s="290"/>
      <c r="F155" s="343" t="s">
        <v>826</v>
      </c>
      <c r="G155" s="290"/>
      <c r="H155" s="342" t="s">
        <v>866</v>
      </c>
      <c r="I155" s="342" t="s">
        <v>836</v>
      </c>
      <c r="J155" s="342"/>
      <c r="K155" s="338"/>
    </row>
    <row r="156" s="1" customFormat="1" ht="15" customHeight="1">
      <c r="B156" s="315"/>
      <c r="C156" s="342" t="s">
        <v>845</v>
      </c>
      <c r="D156" s="290"/>
      <c r="E156" s="290"/>
      <c r="F156" s="343" t="s">
        <v>832</v>
      </c>
      <c r="G156" s="290"/>
      <c r="H156" s="342" t="s">
        <v>866</v>
      </c>
      <c r="I156" s="342" t="s">
        <v>828</v>
      </c>
      <c r="J156" s="342">
        <v>50</v>
      </c>
      <c r="K156" s="338"/>
    </row>
    <row r="157" s="1" customFormat="1" ht="15" customHeight="1">
      <c r="B157" s="315"/>
      <c r="C157" s="342" t="s">
        <v>853</v>
      </c>
      <c r="D157" s="290"/>
      <c r="E157" s="290"/>
      <c r="F157" s="343" t="s">
        <v>832</v>
      </c>
      <c r="G157" s="290"/>
      <c r="H157" s="342" t="s">
        <v>866</v>
      </c>
      <c r="I157" s="342" t="s">
        <v>828</v>
      </c>
      <c r="J157" s="342">
        <v>50</v>
      </c>
      <c r="K157" s="338"/>
    </row>
    <row r="158" s="1" customFormat="1" ht="15" customHeight="1">
      <c r="B158" s="315"/>
      <c r="C158" s="342" t="s">
        <v>851</v>
      </c>
      <c r="D158" s="290"/>
      <c r="E158" s="290"/>
      <c r="F158" s="343" t="s">
        <v>832</v>
      </c>
      <c r="G158" s="290"/>
      <c r="H158" s="342" t="s">
        <v>866</v>
      </c>
      <c r="I158" s="342" t="s">
        <v>828</v>
      </c>
      <c r="J158" s="342">
        <v>50</v>
      </c>
      <c r="K158" s="338"/>
    </row>
    <row r="159" s="1" customFormat="1" ht="15" customHeight="1">
      <c r="B159" s="315"/>
      <c r="C159" s="342" t="s">
        <v>98</v>
      </c>
      <c r="D159" s="290"/>
      <c r="E159" s="290"/>
      <c r="F159" s="343" t="s">
        <v>826</v>
      </c>
      <c r="G159" s="290"/>
      <c r="H159" s="342" t="s">
        <v>888</v>
      </c>
      <c r="I159" s="342" t="s">
        <v>828</v>
      </c>
      <c r="J159" s="342" t="s">
        <v>889</v>
      </c>
      <c r="K159" s="338"/>
    </row>
    <row r="160" s="1" customFormat="1" ht="15" customHeight="1">
      <c r="B160" s="315"/>
      <c r="C160" s="342" t="s">
        <v>890</v>
      </c>
      <c r="D160" s="290"/>
      <c r="E160" s="290"/>
      <c r="F160" s="343" t="s">
        <v>826</v>
      </c>
      <c r="G160" s="290"/>
      <c r="H160" s="342" t="s">
        <v>891</v>
      </c>
      <c r="I160" s="342" t="s">
        <v>861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892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820</v>
      </c>
      <c r="D166" s="305"/>
      <c r="E166" s="305"/>
      <c r="F166" s="305" t="s">
        <v>821</v>
      </c>
      <c r="G166" s="347"/>
      <c r="H166" s="348" t="s">
        <v>56</v>
      </c>
      <c r="I166" s="348" t="s">
        <v>59</v>
      </c>
      <c r="J166" s="305" t="s">
        <v>822</v>
      </c>
      <c r="K166" s="282"/>
    </row>
    <row r="167" s="1" customFormat="1" ht="17.25" customHeight="1">
      <c r="B167" s="283"/>
      <c r="C167" s="307" t="s">
        <v>823</v>
      </c>
      <c r="D167" s="307"/>
      <c r="E167" s="307"/>
      <c r="F167" s="308" t="s">
        <v>824</v>
      </c>
      <c r="G167" s="349"/>
      <c r="H167" s="350"/>
      <c r="I167" s="350"/>
      <c r="J167" s="307" t="s">
        <v>825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829</v>
      </c>
      <c r="D169" s="290"/>
      <c r="E169" s="290"/>
      <c r="F169" s="313" t="s">
        <v>826</v>
      </c>
      <c r="G169" s="290"/>
      <c r="H169" s="290" t="s">
        <v>866</v>
      </c>
      <c r="I169" s="290" t="s">
        <v>828</v>
      </c>
      <c r="J169" s="290">
        <v>120</v>
      </c>
      <c r="K169" s="338"/>
    </row>
    <row r="170" s="1" customFormat="1" ht="15" customHeight="1">
      <c r="B170" s="315"/>
      <c r="C170" s="290" t="s">
        <v>875</v>
      </c>
      <c r="D170" s="290"/>
      <c r="E170" s="290"/>
      <c r="F170" s="313" t="s">
        <v>826</v>
      </c>
      <c r="G170" s="290"/>
      <c r="H170" s="290" t="s">
        <v>876</v>
      </c>
      <c r="I170" s="290" t="s">
        <v>828</v>
      </c>
      <c r="J170" s="290" t="s">
        <v>877</v>
      </c>
      <c r="K170" s="338"/>
    </row>
    <row r="171" s="1" customFormat="1" ht="15" customHeight="1">
      <c r="B171" s="315"/>
      <c r="C171" s="290" t="s">
        <v>85</v>
      </c>
      <c r="D171" s="290"/>
      <c r="E171" s="290"/>
      <c r="F171" s="313" t="s">
        <v>826</v>
      </c>
      <c r="G171" s="290"/>
      <c r="H171" s="290" t="s">
        <v>893</v>
      </c>
      <c r="I171" s="290" t="s">
        <v>828</v>
      </c>
      <c r="J171" s="290" t="s">
        <v>877</v>
      </c>
      <c r="K171" s="338"/>
    </row>
    <row r="172" s="1" customFormat="1" ht="15" customHeight="1">
      <c r="B172" s="315"/>
      <c r="C172" s="290" t="s">
        <v>831</v>
      </c>
      <c r="D172" s="290"/>
      <c r="E172" s="290"/>
      <c r="F172" s="313" t="s">
        <v>832</v>
      </c>
      <c r="G172" s="290"/>
      <c r="H172" s="290" t="s">
        <v>893</v>
      </c>
      <c r="I172" s="290" t="s">
        <v>828</v>
      </c>
      <c r="J172" s="290">
        <v>50</v>
      </c>
      <c r="K172" s="338"/>
    </row>
    <row r="173" s="1" customFormat="1" ht="15" customHeight="1">
      <c r="B173" s="315"/>
      <c r="C173" s="290" t="s">
        <v>834</v>
      </c>
      <c r="D173" s="290"/>
      <c r="E173" s="290"/>
      <c r="F173" s="313" t="s">
        <v>826</v>
      </c>
      <c r="G173" s="290"/>
      <c r="H173" s="290" t="s">
        <v>893</v>
      </c>
      <c r="I173" s="290" t="s">
        <v>836</v>
      </c>
      <c r="J173" s="290"/>
      <c r="K173" s="338"/>
    </row>
    <row r="174" s="1" customFormat="1" ht="15" customHeight="1">
      <c r="B174" s="315"/>
      <c r="C174" s="290" t="s">
        <v>845</v>
      </c>
      <c r="D174" s="290"/>
      <c r="E174" s="290"/>
      <c r="F174" s="313" t="s">
        <v>832</v>
      </c>
      <c r="G174" s="290"/>
      <c r="H174" s="290" t="s">
        <v>893</v>
      </c>
      <c r="I174" s="290" t="s">
        <v>828</v>
      </c>
      <c r="J174" s="290">
        <v>50</v>
      </c>
      <c r="K174" s="338"/>
    </row>
    <row r="175" s="1" customFormat="1" ht="15" customHeight="1">
      <c r="B175" s="315"/>
      <c r="C175" s="290" t="s">
        <v>853</v>
      </c>
      <c r="D175" s="290"/>
      <c r="E175" s="290"/>
      <c r="F175" s="313" t="s">
        <v>832</v>
      </c>
      <c r="G175" s="290"/>
      <c r="H175" s="290" t="s">
        <v>893</v>
      </c>
      <c r="I175" s="290" t="s">
        <v>828</v>
      </c>
      <c r="J175" s="290">
        <v>50</v>
      </c>
      <c r="K175" s="338"/>
    </row>
    <row r="176" s="1" customFormat="1" ht="15" customHeight="1">
      <c r="B176" s="315"/>
      <c r="C176" s="290" t="s">
        <v>851</v>
      </c>
      <c r="D176" s="290"/>
      <c r="E176" s="290"/>
      <c r="F176" s="313" t="s">
        <v>832</v>
      </c>
      <c r="G176" s="290"/>
      <c r="H176" s="290" t="s">
        <v>893</v>
      </c>
      <c r="I176" s="290" t="s">
        <v>828</v>
      </c>
      <c r="J176" s="290">
        <v>50</v>
      </c>
      <c r="K176" s="338"/>
    </row>
    <row r="177" s="1" customFormat="1" ht="15" customHeight="1">
      <c r="B177" s="315"/>
      <c r="C177" s="290" t="s">
        <v>118</v>
      </c>
      <c r="D177" s="290"/>
      <c r="E177" s="290"/>
      <c r="F177" s="313" t="s">
        <v>826</v>
      </c>
      <c r="G177" s="290"/>
      <c r="H177" s="290" t="s">
        <v>894</v>
      </c>
      <c r="I177" s="290" t="s">
        <v>895</v>
      </c>
      <c r="J177" s="290"/>
      <c r="K177" s="338"/>
    </row>
    <row r="178" s="1" customFormat="1" ht="15" customHeight="1">
      <c r="B178" s="315"/>
      <c r="C178" s="290" t="s">
        <v>59</v>
      </c>
      <c r="D178" s="290"/>
      <c r="E178" s="290"/>
      <c r="F178" s="313" t="s">
        <v>826</v>
      </c>
      <c r="G178" s="290"/>
      <c r="H178" s="290" t="s">
        <v>896</v>
      </c>
      <c r="I178" s="290" t="s">
        <v>897</v>
      </c>
      <c r="J178" s="290">
        <v>1</v>
      </c>
      <c r="K178" s="338"/>
    </row>
    <row r="179" s="1" customFormat="1" ht="15" customHeight="1">
      <c r="B179" s="315"/>
      <c r="C179" s="290" t="s">
        <v>55</v>
      </c>
      <c r="D179" s="290"/>
      <c r="E179" s="290"/>
      <c r="F179" s="313" t="s">
        <v>826</v>
      </c>
      <c r="G179" s="290"/>
      <c r="H179" s="290" t="s">
        <v>898</v>
      </c>
      <c r="I179" s="290" t="s">
        <v>828</v>
      </c>
      <c r="J179" s="290">
        <v>20</v>
      </c>
      <c r="K179" s="338"/>
    </row>
    <row r="180" s="1" customFormat="1" ht="15" customHeight="1">
      <c r="B180" s="315"/>
      <c r="C180" s="290" t="s">
        <v>56</v>
      </c>
      <c r="D180" s="290"/>
      <c r="E180" s="290"/>
      <c r="F180" s="313" t="s">
        <v>826</v>
      </c>
      <c r="G180" s="290"/>
      <c r="H180" s="290" t="s">
        <v>899</v>
      </c>
      <c r="I180" s="290" t="s">
        <v>828</v>
      </c>
      <c r="J180" s="290">
        <v>255</v>
      </c>
      <c r="K180" s="338"/>
    </row>
    <row r="181" s="1" customFormat="1" ht="15" customHeight="1">
      <c r="B181" s="315"/>
      <c r="C181" s="290" t="s">
        <v>119</v>
      </c>
      <c r="D181" s="290"/>
      <c r="E181" s="290"/>
      <c r="F181" s="313" t="s">
        <v>826</v>
      </c>
      <c r="G181" s="290"/>
      <c r="H181" s="290" t="s">
        <v>790</v>
      </c>
      <c r="I181" s="290" t="s">
        <v>828</v>
      </c>
      <c r="J181" s="290">
        <v>10</v>
      </c>
      <c r="K181" s="338"/>
    </row>
    <row r="182" s="1" customFormat="1" ht="15" customHeight="1">
      <c r="B182" s="315"/>
      <c r="C182" s="290" t="s">
        <v>120</v>
      </c>
      <c r="D182" s="290"/>
      <c r="E182" s="290"/>
      <c r="F182" s="313" t="s">
        <v>826</v>
      </c>
      <c r="G182" s="290"/>
      <c r="H182" s="290" t="s">
        <v>900</v>
      </c>
      <c r="I182" s="290" t="s">
        <v>861</v>
      </c>
      <c r="J182" s="290"/>
      <c r="K182" s="338"/>
    </row>
    <row r="183" s="1" customFormat="1" ht="15" customHeight="1">
      <c r="B183" s="315"/>
      <c r="C183" s="290" t="s">
        <v>901</v>
      </c>
      <c r="D183" s="290"/>
      <c r="E183" s="290"/>
      <c r="F183" s="313" t="s">
        <v>826</v>
      </c>
      <c r="G183" s="290"/>
      <c r="H183" s="290" t="s">
        <v>902</v>
      </c>
      <c r="I183" s="290" t="s">
        <v>861</v>
      </c>
      <c r="J183" s="290"/>
      <c r="K183" s="338"/>
    </row>
    <row r="184" s="1" customFormat="1" ht="15" customHeight="1">
      <c r="B184" s="315"/>
      <c r="C184" s="290" t="s">
        <v>890</v>
      </c>
      <c r="D184" s="290"/>
      <c r="E184" s="290"/>
      <c r="F184" s="313" t="s">
        <v>826</v>
      </c>
      <c r="G184" s="290"/>
      <c r="H184" s="290" t="s">
        <v>903</v>
      </c>
      <c r="I184" s="290" t="s">
        <v>861</v>
      </c>
      <c r="J184" s="290"/>
      <c r="K184" s="338"/>
    </row>
    <row r="185" s="1" customFormat="1" ht="15" customHeight="1">
      <c r="B185" s="315"/>
      <c r="C185" s="290" t="s">
        <v>122</v>
      </c>
      <c r="D185" s="290"/>
      <c r="E185" s="290"/>
      <c r="F185" s="313" t="s">
        <v>832</v>
      </c>
      <c r="G185" s="290"/>
      <c r="H185" s="290" t="s">
        <v>904</v>
      </c>
      <c r="I185" s="290" t="s">
        <v>828</v>
      </c>
      <c r="J185" s="290">
        <v>50</v>
      </c>
      <c r="K185" s="338"/>
    </row>
    <row r="186" s="1" customFormat="1" ht="15" customHeight="1">
      <c r="B186" s="315"/>
      <c r="C186" s="290" t="s">
        <v>905</v>
      </c>
      <c r="D186" s="290"/>
      <c r="E186" s="290"/>
      <c r="F186" s="313" t="s">
        <v>832</v>
      </c>
      <c r="G186" s="290"/>
      <c r="H186" s="290" t="s">
        <v>906</v>
      </c>
      <c r="I186" s="290" t="s">
        <v>907</v>
      </c>
      <c r="J186" s="290"/>
      <c r="K186" s="338"/>
    </row>
    <row r="187" s="1" customFormat="1" ht="15" customHeight="1">
      <c r="B187" s="315"/>
      <c r="C187" s="290" t="s">
        <v>908</v>
      </c>
      <c r="D187" s="290"/>
      <c r="E187" s="290"/>
      <c r="F187" s="313" t="s">
        <v>832</v>
      </c>
      <c r="G187" s="290"/>
      <c r="H187" s="290" t="s">
        <v>909</v>
      </c>
      <c r="I187" s="290" t="s">
        <v>907</v>
      </c>
      <c r="J187" s="290"/>
      <c r="K187" s="338"/>
    </row>
    <row r="188" s="1" customFormat="1" ht="15" customHeight="1">
      <c r="B188" s="315"/>
      <c r="C188" s="290" t="s">
        <v>910</v>
      </c>
      <c r="D188" s="290"/>
      <c r="E188" s="290"/>
      <c r="F188" s="313" t="s">
        <v>832</v>
      </c>
      <c r="G188" s="290"/>
      <c r="H188" s="290" t="s">
        <v>911</v>
      </c>
      <c r="I188" s="290" t="s">
        <v>907</v>
      </c>
      <c r="J188" s="290"/>
      <c r="K188" s="338"/>
    </row>
    <row r="189" s="1" customFormat="1" ht="15" customHeight="1">
      <c r="B189" s="315"/>
      <c r="C189" s="351" t="s">
        <v>912</v>
      </c>
      <c r="D189" s="290"/>
      <c r="E189" s="290"/>
      <c r="F189" s="313" t="s">
        <v>832</v>
      </c>
      <c r="G189" s="290"/>
      <c r="H189" s="290" t="s">
        <v>913</v>
      </c>
      <c r="I189" s="290" t="s">
        <v>914</v>
      </c>
      <c r="J189" s="352" t="s">
        <v>915</v>
      </c>
      <c r="K189" s="338"/>
    </row>
    <row r="190" s="17" customFormat="1" ht="15" customHeight="1">
      <c r="B190" s="353"/>
      <c r="C190" s="354" t="s">
        <v>916</v>
      </c>
      <c r="D190" s="355"/>
      <c r="E190" s="355"/>
      <c r="F190" s="356" t="s">
        <v>832</v>
      </c>
      <c r="G190" s="355"/>
      <c r="H190" s="355" t="s">
        <v>917</v>
      </c>
      <c r="I190" s="355" t="s">
        <v>914</v>
      </c>
      <c r="J190" s="357" t="s">
        <v>915</v>
      </c>
      <c r="K190" s="358"/>
    </row>
    <row r="191" s="1" customFormat="1" ht="15" customHeight="1">
      <c r="B191" s="315"/>
      <c r="C191" s="351" t="s">
        <v>44</v>
      </c>
      <c r="D191" s="290"/>
      <c r="E191" s="290"/>
      <c r="F191" s="313" t="s">
        <v>826</v>
      </c>
      <c r="G191" s="290"/>
      <c r="H191" s="287" t="s">
        <v>918</v>
      </c>
      <c r="I191" s="290" t="s">
        <v>919</v>
      </c>
      <c r="J191" s="290"/>
      <c r="K191" s="338"/>
    </row>
    <row r="192" s="1" customFormat="1" ht="15" customHeight="1">
      <c r="B192" s="315"/>
      <c r="C192" s="351" t="s">
        <v>920</v>
      </c>
      <c r="D192" s="290"/>
      <c r="E192" s="290"/>
      <c r="F192" s="313" t="s">
        <v>826</v>
      </c>
      <c r="G192" s="290"/>
      <c r="H192" s="290" t="s">
        <v>921</v>
      </c>
      <c r="I192" s="290" t="s">
        <v>861</v>
      </c>
      <c r="J192" s="290"/>
      <c r="K192" s="338"/>
    </row>
    <row r="193" s="1" customFormat="1" ht="15" customHeight="1">
      <c r="B193" s="315"/>
      <c r="C193" s="351" t="s">
        <v>922</v>
      </c>
      <c r="D193" s="290"/>
      <c r="E193" s="290"/>
      <c r="F193" s="313" t="s">
        <v>826</v>
      </c>
      <c r="G193" s="290"/>
      <c r="H193" s="290" t="s">
        <v>923</v>
      </c>
      <c r="I193" s="290" t="s">
        <v>861</v>
      </c>
      <c r="J193" s="290"/>
      <c r="K193" s="338"/>
    </row>
    <row r="194" s="1" customFormat="1" ht="15" customHeight="1">
      <c r="B194" s="315"/>
      <c r="C194" s="351" t="s">
        <v>924</v>
      </c>
      <c r="D194" s="290"/>
      <c r="E194" s="290"/>
      <c r="F194" s="313" t="s">
        <v>832</v>
      </c>
      <c r="G194" s="290"/>
      <c r="H194" s="290" t="s">
        <v>925</v>
      </c>
      <c r="I194" s="290" t="s">
        <v>861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926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927</v>
      </c>
      <c r="D201" s="360"/>
      <c r="E201" s="360"/>
      <c r="F201" s="360" t="s">
        <v>928</v>
      </c>
      <c r="G201" s="361"/>
      <c r="H201" s="360" t="s">
        <v>929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919</v>
      </c>
      <c r="D203" s="290"/>
      <c r="E203" s="290"/>
      <c r="F203" s="313" t="s">
        <v>45</v>
      </c>
      <c r="G203" s="290"/>
      <c r="H203" s="290" t="s">
        <v>930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46</v>
      </c>
      <c r="G204" s="290"/>
      <c r="H204" s="290" t="s">
        <v>931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49</v>
      </c>
      <c r="G205" s="290"/>
      <c r="H205" s="290" t="s">
        <v>932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47</v>
      </c>
      <c r="G206" s="290"/>
      <c r="H206" s="290" t="s">
        <v>933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48</v>
      </c>
      <c r="G207" s="290"/>
      <c r="H207" s="290" t="s">
        <v>934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873</v>
      </c>
      <c r="D209" s="290"/>
      <c r="E209" s="290"/>
      <c r="F209" s="313" t="s">
        <v>80</v>
      </c>
      <c r="G209" s="290"/>
      <c r="H209" s="290" t="s">
        <v>935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769</v>
      </c>
      <c r="G210" s="290"/>
      <c r="H210" s="290" t="s">
        <v>770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767</v>
      </c>
      <c r="G211" s="290"/>
      <c r="H211" s="290" t="s">
        <v>936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771</v>
      </c>
      <c r="G212" s="351"/>
      <c r="H212" s="342" t="s">
        <v>772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773</v>
      </c>
      <c r="G213" s="351"/>
      <c r="H213" s="342" t="s">
        <v>937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897</v>
      </c>
      <c r="D215" s="290"/>
      <c r="E215" s="290"/>
      <c r="F215" s="313">
        <v>1</v>
      </c>
      <c r="G215" s="351"/>
      <c r="H215" s="342" t="s">
        <v>938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939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940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941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Michvot Lukáš</dc:creator>
  <cp:lastModifiedBy>Michvot Lukáš</cp:lastModifiedBy>
  <dcterms:created xsi:type="dcterms:W3CDTF">2025-01-15T08:26:50Z</dcterms:created>
  <dcterms:modified xsi:type="dcterms:W3CDTF">2025-01-15T08:26:53Z</dcterms:modified>
</cp:coreProperties>
</file>